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/Downloads/Crowdfunding Analysis/"/>
    </mc:Choice>
  </mc:AlternateContent>
  <xr:revisionPtr revIDLastSave="0" documentId="13_ncr:1_{82AAF22C-5044-9047-AFCD-2FB418771990}" xr6:coauthVersionLast="45" xr6:coauthVersionMax="45" xr10:uidLastSave="{00000000-0000-0000-0000-000000000000}"/>
  <bookViews>
    <workbookView xWindow="25720" yWindow="460" windowWidth="25580" windowHeight="14780" firstSheet="2" activeTab="3" xr2:uid="{00000000-000D-0000-FFFF-FFFF00000000}"/>
  </bookViews>
  <sheets>
    <sheet name="Category Statistics" sheetId="3" r:id="rId1"/>
    <sheet name="Subcategory Statistics" sheetId="5" r:id="rId2"/>
    <sheet name="Edinburgh Research" sheetId="9" r:id="rId3"/>
    <sheet name="Chart1" sheetId="16" r:id="rId4"/>
    <sheet name="Outcomes Based on Launch Date2" sheetId="17" r:id="rId5"/>
    <sheet name="Sheet3" sheetId="19" r:id="rId6"/>
    <sheet name="Outcomes Based on Goals" sheetId="18" r:id="rId7"/>
    <sheet name="Kickstarter" sheetId="1" r:id="rId8"/>
    <sheet name="Descriptive Statistics" sheetId="15" r:id="rId9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12" r:id="rId10"/>
    <pivotCache cacheId="14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8" l="1"/>
  <c r="H4" i="18" l="1"/>
  <c r="H5" i="18"/>
  <c r="H6" i="18"/>
  <c r="H7" i="18"/>
  <c r="H8" i="18"/>
  <c r="H9" i="18"/>
  <c r="H10" i="18"/>
  <c r="H11" i="18"/>
  <c r="H12" i="18"/>
  <c r="H13" i="18"/>
  <c r="H2" i="18"/>
  <c r="G4" i="18"/>
  <c r="G5" i="18"/>
  <c r="G6" i="18"/>
  <c r="G7" i="18"/>
  <c r="G8" i="18"/>
  <c r="G9" i="18"/>
  <c r="G10" i="18"/>
  <c r="G11" i="18"/>
  <c r="G12" i="18"/>
  <c r="G13" i="18"/>
  <c r="G2" i="18"/>
  <c r="F4" i="18"/>
  <c r="F5" i="18"/>
  <c r="F6" i="18"/>
  <c r="F7" i="18"/>
  <c r="F8" i="18"/>
  <c r="F9" i="18"/>
  <c r="F10" i="18"/>
  <c r="F11" i="18"/>
  <c r="F12" i="18"/>
  <c r="F13" i="18"/>
  <c r="F2" i="18"/>
  <c r="E3" i="18"/>
  <c r="H3" i="18" s="1"/>
  <c r="E4" i="18"/>
  <c r="E5" i="18"/>
  <c r="E6" i="18"/>
  <c r="E7" i="18"/>
  <c r="E8" i="18"/>
  <c r="E9" i="18"/>
  <c r="E10" i="18"/>
  <c r="E11" i="18"/>
  <c r="E12" i="18"/>
  <c r="E13" i="18"/>
  <c r="E2" i="18"/>
  <c r="D13" i="18"/>
  <c r="C13" i="18"/>
  <c r="D12" i="18"/>
  <c r="C12" i="18"/>
  <c r="D11" i="18"/>
  <c r="C11" i="18"/>
  <c r="D10" i="18"/>
  <c r="C10" i="18"/>
  <c r="D9" i="18"/>
  <c r="C9" i="18"/>
  <c r="D8" i="18"/>
  <c r="C8" i="18"/>
  <c r="D7" i="18"/>
  <c r="C7" i="18"/>
  <c r="D6" i="18"/>
  <c r="C6" i="18"/>
  <c r="D5" i="18"/>
  <c r="C5" i="18"/>
  <c r="D4" i="18"/>
  <c r="C4" i="18"/>
  <c r="D3" i="18"/>
  <c r="D2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18" l="1"/>
  <c r="G3" i="18"/>
  <c r="B13" i="15"/>
  <c r="B12" i="15"/>
  <c r="B11" i="15"/>
  <c r="C13" i="15"/>
  <c r="C12" i="15"/>
  <c r="C14" i="15" s="1"/>
  <c r="C11" i="15"/>
  <c r="C6" i="15"/>
  <c r="C5" i="15"/>
  <c r="C7" i="15" s="1"/>
  <c r="C4" i="15"/>
  <c r="B6" i="15"/>
  <c r="B5" i="15"/>
  <c r="B4" i="15"/>
  <c r="C10" i="15"/>
  <c r="C9" i="15"/>
  <c r="B10" i="15"/>
  <c r="B9" i="15"/>
  <c r="C3" i="15"/>
  <c r="B3" i="15"/>
  <c r="C2" i="15"/>
  <c r="B2" i="15"/>
  <c r="F2" i="9"/>
  <c r="E2" i="9"/>
  <c r="D2" i="9"/>
  <c r="C3" i="9"/>
  <c r="C4" i="9"/>
  <c r="C5" i="9"/>
  <c r="C2" i="9"/>
  <c r="B3" i="9"/>
  <c r="B4" i="9"/>
  <c r="B5" i="9"/>
  <c r="B6" i="9"/>
  <c r="B2" i="9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15" l="1"/>
  <c r="B14" i="15"/>
</calcChain>
</file>

<file path=xl/sharedStrings.xml><?xml version="1.0" encoding="utf-8"?>
<sst xmlns="http://schemas.openxmlformats.org/spreadsheetml/2006/main" count="33038" uniqueCount="8418">
  <si>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</si>
  <si>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</si>
  <si>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</si>
  <si>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</si>
  <si>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</si>
  <si>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</si>
  <si>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</si>
  <si>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</si>
  <si>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</si>
  <si>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</si>
  <si>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</si>
  <si>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</si>
  <si>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</si>
  <si>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</si>
  <si>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</si>
  <si>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</si>
  <si>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</si>
  <si>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</si>
  <si>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</si>
  <si>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</si>
  <si>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</si>
  <si>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</si>
  <si>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</si>
  <si>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</si>
  <si>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</si>
  <si>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</si>
  <si>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</si>
  <si>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</si>
  <si>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</si>
  <si>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</si>
  <si>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</si>
  <si>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</si>
  <si>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</si>
  <si>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</si>
  <si>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</si>
  <si>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</si>
  <si>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</si>
  <si>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</si>
  <si>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</si>
  <si>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</si>
  <si>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</si>
  <si>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</si>
  <si>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</si>
  <si>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</si>
  <si>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</si>
  <si>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</si>
  <si>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</si>
  <si>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</si>
  <si>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</si>
  <si>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</si>
  <si>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</si>
  <si>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</si>
  <si>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</si>
  <si>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</si>
  <si>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</si>
  <si>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</si>
  <si>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</si>
  <si>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</si>
  <si>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</si>
  <si>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</si>
  <si>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</si>
  <si>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</si>
  <si>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</si>
  <si>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</si>
  <si>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</si>
  <si>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</si>
  <si>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</si>
  <si>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</si>
  <si>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</si>
  <si>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</si>
  <si>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</si>
  <si>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</si>
  <si>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</si>
  <si>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</si>
  <si>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</si>
  <si>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</si>
  <si>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</si>
  <si>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</si>
  <si>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</si>
  <si>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</si>
  <si>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</si>
  <si>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</si>
  <si>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</si>
  <si>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</si>
  <si>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</si>
  <si>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</si>
  <si>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</si>
  <si>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</si>
  <si>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</si>
  <si>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</si>
  <si>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</si>
  <si>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</si>
  <si>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</si>
  <si>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</si>
  <si>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</si>
  <si>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</si>
  <si>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</si>
  <si>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</si>
  <si>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</si>
  <si>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</si>
  <si>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</si>
  <si>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</si>
  <si>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</si>
  <si>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</si>
  <si>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</si>
  <si>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</si>
  <si>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</si>
  <si>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</si>
  <si>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</si>
  <si>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</si>
  <si>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</si>
  <si>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</si>
  <si>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</si>
  <si>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</si>
  <si>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</si>
  <si>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</si>
  <si>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</si>
  <si>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</si>
  <si>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</si>
  <si>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</si>
  <si>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</si>
  <si>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</si>
  <si>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</si>
  <si>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</si>
  <si>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</si>
  <si>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</si>
  <si>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</si>
  <si>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</si>
  <si>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</si>
  <si>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</si>
  <si>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</si>
  <si>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</si>
  <si>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</si>
  <si>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</si>
  <si>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</si>
  <si>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</si>
  <si>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</si>
  <si>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</si>
  <si>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</si>
  <si>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</si>
  <si>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</si>
  <si>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</si>
  <si>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</si>
  <si>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</si>
  <si>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</si>
  <si>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</si>
  <si>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</si>
  <si>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</si>
  <si>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</si>
  <si>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</si>
  <si>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</si>
  <si>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</si>
  <si>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</si>
  <si>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</si>
  <si>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</si>
  <si>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</si>
  <si>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</si>
  <si>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</si>
  <si>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</si>
  <si>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</si>
  <si>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</si>
  <si>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</si>
  <si>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</si>
  <si>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</si>
  <si>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</si>
  <si>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</si>
  <si>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</si>
  <si>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</si>
  <si>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</si>
  <si>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</si>
  <si>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</si>
  <si>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</si>
  <si>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</si>
  <si>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</si>
  <si>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</si>
  <si>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</si>
  <si>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</si>
  <si>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</si>
  <si>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</si>
  <si>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</si>
  <si>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</si>
  <si>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</si>
  <si>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</si>
  <si>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</si>
  <si>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</si>
  <si>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</si>
  <si>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</si>
  <si>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</si>
  <si>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</si>
  <si>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</si>
  <si>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</si>
  <si>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</si>
  <si>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</si>
  <si>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</si>
  <si>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</si>
  <si>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</si>
  <si>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</si>
  <si>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</si>
  <si>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</si>
  <si>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</si>
  <si>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</si>
  <si>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</si>
  <si>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</si>
  <si>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</si>
  <si>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</si>
  <si>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</si>
  <si>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</si>
  <si>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</si>
  <si>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</si>
  <si>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</si>
  <si>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</si>
  <si>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</si>
  <si>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</si>
  <si>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</si>
  <si>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</si>
  <si>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</si>
  <si>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</si>
  <si>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</si>
  <si>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</si>
  <si>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</si>
  <si>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</si>
  <si>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</si>
  <si>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</si>
  <si>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</si>
  <si>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</si>
  <si>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</si>
  <si>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</si>
  <si>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</si>
  <si>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</si>
  <si>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</si>
  <si>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</si>
  <si>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</si>
  <si>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</si>
  <si>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</si>
  <si>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</si>
  <si>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</si>
  <si>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</si>
  <si>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</si>
  <si>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</si>
  <si>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</si>
  <si>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</si>
  <si>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</si>
  <si>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</si>
  <si>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</si>
  <si>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</si>
  <si>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</si>
  <si>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</si>
  <si>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</si>
  <si>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</si>
  <si>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</si>
  <si>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</si>
  <si>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</si>
  <si>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</si>
  <si>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</si>
  <si>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</si>
  <si>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</si>
  <si>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</si>
  <si>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</si>
  <si>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</si>
  <si>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</si>
  <si>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</si>
  <si>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</si>
  <si>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</si>
  <si>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</si>
  <si>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</si>
  <si>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</si>
  <si>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</si>
  <si>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</si>
  <si>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</si>
  <si>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</si>
  <si>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</si>
  <si>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</si>
  <si>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</si>
  <si>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</si>
  <si>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</si>
  <si>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</si>
  <si>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</si>
  <si>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</si>
  <si>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</si>
  <si>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</si>
  <si>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</si>
  <si>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</si>
  <si>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</si>
  <si>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</si>
  <si>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</si>
  <si>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</si>
  <si>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</si>
  <si>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</si>
  <si>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</si>
  <si>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</si>
  <si>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</si>
  <si>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</si>
  <si>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</si>
  <si>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</si>
  <si>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</si>
  <si>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</si>
  <si>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</si>
  <si>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</si>
  <si>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</si>
  <si>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</si>
  <si>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</si>
  <si>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</si>
  <si>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</si>
  <si>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</si>
  <si>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</si>
  <si>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</si>
  <si>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</si>
  <si>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</si>
  <si>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</si>
  <si>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</si>
  <si>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</si>
  <si>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</si>
  <si>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</si>
  <si>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</si>
  <si>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</si>
  <si>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</si>
  <si>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</si>
  <si>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</si>
  <si>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</si>
  <si>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</si>
  <si>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</si>
  <si>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</si>
  <si>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</si>
  <si>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</si>
  <si>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</si>
  <si>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</si>
  <si>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</si>
  <si>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</si>
  <si>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</si>
  <si>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</si>
  <si>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</si>
  <si>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</si>
  <si>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</si>
  <si>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</si>
  <si>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</si>
  <si>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</si>
  <si>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</si>
  <si>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</si>
  <si>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</si>
  <si>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</si>
  <si>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</si>
  <si>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</si>
  <si>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</si>
  <si>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</si>
  <si>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</si>
  <si>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</si>
  <si>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</si>
  <si>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</si>
  <si>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</si>
  <si>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</si>
  <si>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</si>
  <si>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</si>
  <si>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</si>
  <si>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</si>
  <si>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</si>
  <si>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</si>
  <si>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</si>
  <si>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</si>
  <si>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</si>
  <si>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</si>
  <si>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</si>
  <si>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</si>
  <si>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</si>
  <si>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</si>
  <si>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</si>
  <si>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</si>
  <si>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</si>
  <si>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</si>
  <si>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</si>
  <si>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</si>
  <si>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</si>
  <si>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</si>
  <si>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</si>
  <si>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</si>
  <si>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</si>
  <si>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</si>
  <si>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</si>
  <si>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</si>
  <si>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</si>
  <si>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</si>
  <si>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</si>
  <si>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</si>
  <si>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</si>
  <si>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</si>
  <si>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</si>
  <si>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</si>
  <si>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</si>
  <si>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</si>
  <si>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</si>
  <si>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</si>
  <si>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</si>
  <si>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</si>
  <si>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</si>
  <si>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</si>
  <si>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</si>
  <si>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</si>
  <si>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</si>
  <si>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</si>
  <si>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</si>
  <si>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</si>
  <si>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</si>
  <si>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</si>
  <si>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</si>
  <si>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</si>
  <si>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</si>
  <si>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</si>
  <si>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</si>
  <si>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</si>
  <si>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</si>
  <si>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</si>
  <si>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</si>
  <si>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</si>
  <si>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</si>
  <si>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</si>
  <si>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</si>
  <si>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</si>
  <si>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</si>
  <si>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</si>
  <si>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</si>
  <si>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</si>
  <si>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</si>
  <si>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</si>
  <si>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</si>
  <si>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</si>
  <si>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</si>
  <si>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</si>
  <si>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</si>
  <si>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</si>
  <si>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</si>
  <si>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</si>
  <si>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</si>
  <si>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</si>
  <si>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</si>
  <si>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</si>
  <si>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</si>
  <si>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</si>
  <si>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</si>
  <si>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</si>
  <si>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</si>
  <si>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</si>
  <si>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</si>
  <si>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</si>
  <si>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</si>
  <si>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</si>
  <si>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</si>
  <si>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</si>
  <si>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</si>
  <si>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</si>
  <si>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</si>
  <si>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</si>
  <si>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</si>
  <si>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</si>
  <si>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</si>
  <si>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</si>
  <si>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</si>
  <si>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</si>
  <si>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</si>
  <si>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</si>
  <si>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</si>
  <si>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</si>
  <si>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</si>
  <si>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</si>
  <si>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</si>
  <si>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</si>
  <si>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</si>
  <si>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</si>
  <si>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</si>
  <si>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</si>
  <si>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</si>
  <si>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</si>
  <si>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</si>
  <si>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</si>
  <si>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</si>
  <si>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</si>
  <si>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</si>
  <si>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</si>
  <si>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</si>
  <si>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</si>
  <si>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</si>
  <si>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</si>
  <si>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</si>
  <si>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</si>
  <si>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</si>
  <si>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</si>
  <si>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</si>
  <si>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</si>
  <si>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</si>
  <si>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</si>
  <si>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</si>
  <si>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</si>
  <si>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</si>
  <si>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</si>
  <si>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</si>
  <si>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</si>
  <si>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</si>
  <si>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</si>
  <si>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</si>
  <si>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</si>
  <si>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</si>
  <si>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</si>
  <si>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</si>
  <si>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</si>
  <si>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</si>
  <si>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</si>
  <si>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</si>
  <si>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</si>
  <si>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</si>
  <si>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</si>
  <si>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</si>
  <si>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</si>
  <si>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</si>
  <si>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</si>
  <si>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</si>
  <si>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</si>
  <si>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</si>
  <si>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</si>
  <si>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</si>
  <si>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</si>
  <si>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</si>
  <si>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</si>
  <si>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</si>
  <si>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</si>
  <si>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</si>
  <si>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</si>
  <si>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</si>
  <si>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</si>
  <si>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</si>
  <si>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</si>
  <si>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</si>
  <si>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</si>
  <si>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</si>
  <si>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</si>
  <si>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</si>
  <si>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</si>
  <si>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</si>
  <si>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</si>
  <si>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</si>
  <si>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</si>
  <si>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</si>
  <si>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</si>
  <si>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</si>
  <si>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</si>
  <si>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</si>
  <si>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</si>
  <si>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</si>
  <si>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</si>
  <si>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</si>
  <si>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</si>
  <si>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</si>
  <si>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</si>
  <si>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</si>
  <si>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</si>
  <si>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</si>
  <si>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</si>
  <si>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</si>
  <si>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</si>
  <si>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</si>
  <si>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</si>
  <si>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</si>
  <si>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</si>
  <si>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</si>
  <si>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</si>
  <si>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</si>
  <si>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</si>
  <si>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</si>
  <si>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</si>
  <si>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</si>
  <si>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</si>
  <si>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</si>
  <si>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</si>
  <si>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</si>
  <si>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</si>
  <si>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</si>
  <si>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</si>
  <si>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</si>
  <si>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</si>
  <si>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</si>
  <si>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</si>
  <si>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</si>
  <si>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</si>
  <si>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</si>
  <si>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</si>
  <si>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</si>
  <si>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</si>
  <si>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</si>
  <si>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</si>
  <si>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</si>
  <si>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</si>
  <si>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</si>
  <si>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</si>
  <si>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</si>
  <si>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</si>
  <si>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</si>
  <si>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</si>
  <si>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</si>
  <si>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</si>
  <si>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</si>
  <si>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</si>
  <si>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</si>
  <si>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</si>
  <si>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</si>
  <si>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</si>
  <si>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</si>
  <si>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</si>
  <si>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</si>
  <si>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</si>
  <si>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</si>
  <si>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</si>
  <si>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</si>
  <si>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</si>
  <si>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</si>
  <si>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</si>
  <si>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</si>
  <si>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</si>
  <si>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</si>
  <si>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</si>
  <si>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</si>
  <si>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</si>
  <si>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</si>
  <si>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</si>
  <si>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</si>
  <si>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</si>
  <si>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</si>
  <si>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</si>
  <si>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</si>
  <si>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</si>
  <si>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</si>
  <si>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</si>
  <si>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</si>
  <si>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</si>
  <si>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</si>
  <si>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</si>
  <si>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</si>
  <si>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</si>
  <si>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</si>
  <si>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</si>
  <si>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</si>
  <si>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</si>
  <si>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</si>
  <si>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</si>
  <si>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</si>
  <si>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</si>
  <si>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</si>
  <si>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</si>
  <si>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</si>
  <si>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</si>
  <si>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</si>
  <si>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</si>
  <si>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</si>
  <si>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</si>
  <si>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</si>
  <si>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</si>
  <si>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</si>
  <si>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</si>
  <si>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</si>
  <si>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</si>
  <si>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</si>
  <si>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</si>
  <si>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</si>
  <si>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</si>
  <si>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</si>
  <si>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</si>
  <si>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</si>
  <si>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</si>
  <si>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</si>
  <si>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</si>
  <si>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</si>
  <si>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</si>
  <si>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</si>
  <si>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</si>
  <si>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</si>
  <si>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</si>
  <si>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</si>
  <si>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</si>
  <si>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</si>
  <si>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</si>
  <si>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</si>
  <si>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</si>
  <si>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</si>
  <si>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</si>
  <si>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</si>
  <si>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</si>
  <si>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</si>
  <si>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</si>
  <si>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</si>
  <si>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</si>
  <si>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</si>
  <si>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</si>
  <si>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</si>
  <si>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</si>
  <si>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</si>
  <si>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</si>
  <si>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</si>
  <si>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</si>
  <si>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</si>
  <si>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</si>
  <si>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</si>
  <si>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</si>
  <si>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</si>
  <si>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</si>
  <si>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</si>
  <si>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</si>
  <si>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</si>
  <si>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</si>
  <si>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</si>
  <si>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</si>
  <si>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</si>
  <si>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</si>
  <si>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</si>
  <si>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</si>
  <si>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</si>
  <si>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</si>
  <si>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</si>
  <si>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</si>
  <si>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</si>
  <si>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</si>
  <si>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</si>
  <si>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</si>
  <si>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</si>
  <si>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</si>
  <si>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</si>
  <si>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</si>
  <si>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</si>
  <si>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</si>
  <si>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</si>
  <si>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</si>
  <si>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</si>
  <si>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</si>
  <si>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</si>
  <si>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</si>
  <si>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</si>
  <si>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</si>
  <si>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</si>
  <si>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</si>
  <si>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</si>
  <si>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</si>
  <si>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</si>
  <si>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</si>
  <si>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</si>
  <si>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</si>
  <si>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</si>
  <si>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</si>
  <si>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</si>
  <si>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</si>
  <si>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</si>
  <si>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</si>
  <si>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</si>
  <si>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</si>
  <si>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</si>
  <si>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</si>
  <si>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</si>
  <si>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</si>
  <si>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</si>
  <si>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</si>
  <si>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</si>
  <si>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</si>
  <si>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</si>
  <si>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</si>
  <si>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</si>
  <si>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</si>
  <si>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</si>
  <si>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</si>
  <si>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</si>
  <si>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</si>
  <si>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</si>
  <si>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</si>
  <si>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</si>
  <si>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</si>
  <si>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</si>
  <si>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</si>
  <si>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</si>
  <si>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</si>
  <si>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</si>
  <si>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</si>
  <si>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</si>
  <si>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</si>
  <si>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</si>
  <si>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</si>
  <si>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</si>
  <si>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</si>
  <si>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</si>
  <si>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</si>
  <si>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</si>
  <si>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</si>
  <si>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</si>
  <si>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</si>
  <si>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</si>
  <si>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</si>
  <si>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</si>
  <si>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</si>
  <si>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</si>
  <si>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</si>
  <si>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</si>
  <si>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</si>
  <si>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</si>
  <si>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</si>
  <si>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</si>
  <si>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</si>
  <si>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</si>
  <si>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</si>
  <si>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</si>
  <si>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</si>
  <si>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</si>
  <si>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</si>
  <si>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</si>
  <si>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</si>
  <si>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</si>
  <si>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</si>
  <si>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</si>
  <si>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</si>
  <si>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</si>
  <si>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</si>
  <si>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</si>
  <si>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</si>
  <si>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</si>
  <si>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</si>
  <si>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</si>
  <si>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</si>
  <si>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</si>
  <si>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</si>
  <si>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</si>
  <si>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</si>
  <si>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</si>
  <si>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</si>
  <si>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</si>
  <si>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</si>
  <si>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</si>
  <si>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</si>
  <si>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</si>
  <si>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</si>
  <si>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</si>
  <si>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</si>
  <si>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</si>
  <si>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</si>
  <si>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</si>
  <si>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</si>
  <si>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</si>
  <si>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</si>
  <si>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</si>
  <si>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</si>
  <si>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</si>
  <si>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</si>
  <si>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</si>
  <si>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</si>
  <si>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</si>
  <si>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</si>
  <si>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</si>
  <si>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</si>
  <si>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</si>
  <si>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</si>
  <si>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</si>
  <si>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</si>
  <si>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</si>
  <si>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</si>
  <si>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</si>
  <si>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</si>
  <si>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</si>
  <si>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</si>
  <si>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</si>
  <si>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</si>
  <si>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</si>
  <si>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</si>
  <si>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</si>
  <si>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</si>
  <si>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</si>
  <si>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</si>
  <si>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</si>
  <si>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</si>
  <si>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</si>
  <si>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</si>
  <si>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</si>
  <si>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</si>
  <si>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</si>
  <si>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</si>
  <si>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</si>
  <si>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</si>
  <si>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</si>
  <si>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</si>
  <si>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</si>
  <si>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</si>
  <si>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</si>
  <si>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</si>
  <si>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</si>
  <si>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</si>
  <si>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</si>
  <si>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</si>
  <si>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</si>
  <si>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</si>
  <si>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</si>
  <si>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</si>
  <si>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</si>
  <si>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</si>
  <si>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</si>
  <si>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</si>
  <si>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</si>
  <si>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</si>
  <si>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</si>
  <si>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</si>
  <si>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</si>
  <si>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</si>
  <si>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</si>
  <si>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</si>
  <si>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</si>
  <si>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</si>
  <si>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</si>
  <si>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</si>
  <si>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</si>
  <si>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</si>
  <si>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</si>
  <si>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</si>
  <si>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</si>
  <si>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</si>
  <si>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</si>
  <si>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</si>
  <si>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</si>
  <si>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</si>
  <si>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</si>
  <si>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</si>
  <si>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</si>
  <si>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</si>
  <si>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</si>
  <si>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</si>
  <si>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</si>
  <si>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</si>
  <si>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</si>
  <si>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</si>
  <si>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</si>
  <si>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</si>
  <si>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</si>
  <si>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</si>
  <si>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</si>
  <si>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</si>
  <si>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</si>
  <si>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</si>
  <si>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</si>
  <si>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</si>
  <si>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</si>
  <si>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</si>
  <si>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</si>
  <si>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</si>
  <si>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</si>
  <si>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</si>
  <si>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</si>
  <si>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</si>
  <si>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</si>
  <si>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</si>
  <si>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</si>
  <si>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</si>
  <si>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</si>
  <si>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</si>
  <si>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</si>
  <si>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</si>
  <si>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</si>
  <si>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</si>
  <si>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</si>
  <si>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</si>
  <si>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</si>
  <si>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</si>
  <si>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</si>
  <si>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</si>
  <si>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</si>
  <si>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</si>
  <si>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</si>
  <si>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</si>
  <si>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</si>
  <si>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</si>
  <si>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</si>
  <si>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</si>
  <si>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</si>
  <si>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</si>
  <si>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</si>
  <si>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</si>
  <si>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</si>
  <si>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</si>
  <si>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</si>
  <si>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</si>
  <si>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</si>
  <si>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</si>
  <si>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</si>
  <si>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</si>
  <si>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</si>
  <si>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</si>
  <si>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</si>
  <si>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</si>
  <si>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</si>
  <si>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</si>
  <si>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</si>
  <si>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</si>
  <si>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</si>
  <si>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</si>
  <si>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</si>
  <si>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</si>
  <si>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</si>
  <si>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</si>
  <si>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</si>
  <si>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</si>
  <si>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</si>
  <si>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</si>
  <si>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</si>
  <si>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</si>
  <si>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</si>
  <si>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</si>
  <si>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</si>
  <si>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</si>
  <si>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</si>
  <si>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</si>
  <si>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</si>
  <si>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</si>
  <si>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</si>
  <si>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</si>
  <si>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</si>
  <si>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</si>
  <si>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</si>
  <si>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</si>
  <si>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</si>
  <si>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</si>
  <si>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</si>
  <si>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</si>
  <si>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</si>
  <si>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</si>
  <si>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</si>
  <si>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</si>
  <si>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</si>
  <si>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</si>
  <si>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</si>
  <si>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</si>
  <si>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</si>
  <si>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</si>
  <si>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</si>
  <si>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</si>
  <si>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</si>
  <si>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</si>
  <si>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</si>
  <si>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</si>
  <si>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</si>
  <si>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</si>
  <si>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</si>
  <si>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</si>
  <si>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</si>
  <si>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</si>
  <si>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</si>
  <si>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</si>
  <si>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</si>
  <si>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</si>
  <si>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</si>
  <si>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</si>
  <si>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</si>
  <si>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</si>
  <si>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</si>
  <si>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</si>
  <si>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</si>
  <si>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</si>
  <si>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</si>
  <si>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</si>
  <si>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</si>
  <si>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</si>
  <si>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</si>
  <si>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</si>
  <si>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</si>
  <si>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</si>
  <si>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</si>
  <si>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</si>
  <si>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</si>
  <si>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</si>
  <si>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</si>
  <si>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</si>
  <si>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</si>
  <si>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</si>
  <si>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</si>
  <si>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</si>
  <si>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</si>
  <si>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</si>
  <si>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</si>
  <si>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</si>
  <si>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</si>
  <si>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</si>
  <si>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</si>
  <si>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</si>
  <si>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</si>
  <si>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</si>
  <si>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</si>
  <si>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</si>
  <si>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</si>
  <si>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</si>
  <si>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</si>
  <si>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</si>
  <si>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</si>
  <si>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</si>
  <si>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</si>
  <si>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</si>
  <si>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</si>
  <si>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</si>
  <si>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</si>
  <si>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</si>
  <si>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</si>
  <si>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</si>
  <si>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</si>
  <si>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</si>
  <si>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</si>
  <si>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</si>
  <si>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</si>
  <si>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</si>
  <si>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</si>
  <si>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</si>
  <si>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</si>
  <si>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</si>
  <si>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</si>
  <si>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</si>
  <si>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</si>
  <si>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</si>
  <si>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</si>
  <si>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</si>
  <si>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</si>
  <si>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</si>
  <si>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</si>
  <si>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</si>
  <si>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</si>
  <si>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</si>
  <si>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</si>
  <si>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</si>
  <si>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</si>
  <si>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</si>
  <si>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</si>
  <si>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</si>
  <si>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</si>
  <si>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</si>
  <si>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</si>
  <si>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</si>
  <si>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</si>
  <si>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</si>
  <si>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</si>
  <si>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</si>
  <si>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</si>
  <si>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</si>
  <si>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</si>
  <si>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</si>
  <si>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</si>
  <si>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</si>
  <si>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</si>
  <si>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</si>
  <si>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</si>
  <si>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</si>
  <si>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</si>
  <si>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</si>
  <si>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</si>
  <si>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</si>
  <si>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</si>
  <si>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</si>
  <si>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</si>
  <si>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</si>
  <si>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</si>
  <si>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</si>
  <si>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</si>
  <si>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</si>
  <si>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</si>
  <si>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</si>
  <si>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</si>
  <si>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</si>
  <si>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</si>
  <si>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</si>
  <si>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</si>
  <si>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</si>
  <si>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</si>
  <si>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</si>
  <si>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</si>
  <si>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</si>
  <si>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</si>
  <si>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</si>
  <si>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</si>
  <si>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</si>
  <si>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</si>
  <si>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</si>
  <si>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</si>
  <si>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</si>
  <si>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</si>
  <si>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</si>
  <si>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</si>
  <si>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</si>
  <si>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</si>
  <si>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</si>
  <si>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</si>
  <si>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</si>
  <si>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</si>
  <si>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</si>
  <si>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</si>
  <si>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</si>
  <si>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</si>
  <si>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</si>
  <si>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</si>
  <si>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</si>
  <si>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</si>
  <si>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</si>
  <si>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</si>
  <si>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</si>
  <si>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</si>
  <si>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</si>
  <si>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</si>
  <si>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</si>
  <si>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</si>
  <si>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</si>
  <si>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</si>
  <si>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</si>
  <si>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</si>
  <si>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</si>
  <si>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</si>
  <si>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</si>
  <si>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</si>
  <si>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</si>
  <si>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</si>
  <si>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</si>
  <si>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</si>
  <si>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</si>
  <si>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</si>
  <si>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</si>
  <si>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</si>
  <si>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</si>
  <si>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</si>
  <si>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</si>
  <si>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</si>
  <si>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</si>
  <si>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</si>
  <si>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</si>
  <si>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</si>
  <si>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</si>
  <si>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</si>
  <si>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</si>
  <si>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</si>
  <si>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</si>
  <si>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</si>
  <si>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</si>
  <si>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</si>
  <si>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</si>
  <si>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</si>
  <si>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</si>
  <si>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</si>
  <si>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</si>
  <si>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</si>
  <si>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</si>
  <si>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</si>
  <si>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</si>
  <si>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</si>
  <si>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</si>
  <si>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</si>
  <si>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</si>
  <si>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</si>
  <si>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</si>
  <si>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</si>
  <si>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</si>
  <si>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</si>
  <si>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</si>
  <si>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</si>
  <si>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</si>
  <si>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</si>
  <si>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</si>
  <si>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</si>
  <si>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</si>
  <si>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</si>
  <si>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</si>
  <si>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</si>
  <si>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</si>
  <si>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</si>
  <si>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</si>
  <si>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</si>
  <si>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</si>
  <si>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</si>
  <si>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</si>
  <si>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</si>
  <si>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</si>
  <si>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</si>
  <si>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</si>
  <si>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</si>
  <si>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</si>
  <si>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</si>
  <si>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</si>
  <si>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</si>
  <si>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</si>
  <si>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</si>
  <si>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</si>
  <si>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</si>
  <si>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</si>
  <si>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</si>
  <si>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</si>
  <si>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</si>
  <si>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</si>
  <si>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</si>
  <si>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</si>
  <si>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</si>
  <si>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</si>
  <si>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</si>
  <si>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</si>
  <si>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</si>
  <si>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</si>
  <si>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</si>
  <si>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</si>
  <si>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</si>
  <si>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</si>
  <si>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</si>
  <si>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</si>
  <si>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</si>
  <si>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</si>
  <si>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</si>
  <si>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</si>
  <si>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</si>
  <si>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</si>
  <si>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</si>
  <si>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</si>
  <si>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</si>
  <si>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</si>
  <si>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</si>
  <si>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</si>
  <si>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</si>
  <si>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</si>
  <si>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</si>
  <si>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</si>
  <si>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</si>
  <si>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</si>
  <si>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</si>
  <si>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</si>
  <si>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</si>
  <si>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</si>
  <si>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</si>
  <si>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</si>
  <si>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</si>
  <si>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</si>
  <si>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</si>
  <si>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</si>
  <si>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</si>
  <si>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</si>
  <si>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</si>
  <si>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</si>
  <si>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</si>
  <si>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</si>
  <si>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</si>
  <si>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</si>
  <si>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</si>
  <si>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</si>
  <si>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</si>
  <si>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</si>
  <si>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</si>
  <si>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</si>
  <si>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</si>
  <si>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</si>
  <si>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</si>
  <si>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</si>
  <si>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</si>
  <si>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</si>
  <si>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</si>
  <si>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</si>
  <si>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</si>
  <si>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</si>
  <si>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</si>
  <si>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</si>
  <si>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</si>
  <si>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</si>
  <si>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</si>
  <si>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</si>
  <si>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</si>
  <si>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</si>
  <si>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</si>
  <si>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</si>
  <si>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</si>
  <si>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</si>
  <si>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</si>
  <si>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</si>
  <si>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</si>
  <si>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</si>
  <si>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</si>
  <si>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</si>
  <si>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</si>
  <si>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</si>
  <si>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</si>
  <si>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</si>
  <si>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</si>
  <si>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</si>
  <si>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</si>
  <si>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</si>
  <si>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</si>
  <si>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</si>
  <si>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</si>
  <si>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</si>
  <si>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</si>
  <si>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</si>
  <si>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</si>
  <si>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</si>
  <si>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</si>
  <si>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</si>
  <si>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</si>
  <si>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</si>
  <si>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</si>
  <si>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</si>
  <si>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</si>
  <si>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</si>
  <si>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</si>
  <si>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</si>
  <si>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</si>
  <si>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</si>
  <si>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</si>
  <si>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</si>
  <si>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</si>
  <si>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</si>
  <si>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</si>
  <si>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</si>
  <si>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</si>
  <si>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</si>
  <si>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</si>
  <si>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</si>
  <si>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</si>
  <si>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</si>
  <si>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</si>
  <si>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</si>
  <si>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</si>
  <si>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</si>
  <si>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</si>
  <si>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</si>
  <si>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</si>
  <si>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</si>
  <si>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</si>
  <si>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</si>
  <si>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</si>
  <si>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</si>
  <si>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</si>
  <si>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</si>
  <si>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</si>
  <si>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</si>
  <si>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</si>
  <si>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</si>
  <si>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</si>
  <si>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</si>
  <si>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</si>
  <si>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</si>
  <si>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</si>
  <si>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</si>
  <si>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</si>
  <si>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</si>
  <si>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</si>
  <si>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</si>
  <si>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</si>
  <si>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</si>
  <si>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</si>
  <si>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</si>
  <si>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</si>
  <si>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</si>
  <si>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</si>
  <si>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</si>
  <si>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</si>
  <si>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</si>
  <si>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</si>
  <si>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</si>
  <si>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</si>
  <si>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</si>
  <si>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</si>
  <si>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</si>
  <si>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</si>
  <si>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</si>
  <si>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</si>
  <si>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</si>
  <si>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</si>
  <si>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</si>
  <si>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</si>
  <si>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</si>
  <si>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</si>
  <si>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</si>
  <si>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</si>
  <si>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</si>
  <si>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</si>
  <si>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</si>
  <si>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</si>
  <si>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</si>
  <si>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</si>
  <si>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</si>
  <si>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</si>
  <si>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</si>
  <si>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</si>
  <si>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</si>
  <si>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</si>
  <si>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</si>
  <si>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</si>
  <si>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</si>
  <si>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</si>
  <si>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</si>
  <si>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</si>
  <si>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</si>
  <si>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</si>
  <si>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</si>
  <si>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</si>
  <si>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</si>
  <si>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</si>
  <si>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</si>
  <si>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</si>
  <si>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</si>
  <si>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</si>
  <si>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</si>
  <si>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</si>
  <si>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</si>
  <si>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</si>
  <si>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</si>
  <si>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</si>
  <si>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</si>
  <si>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</si>
  <si>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</si>
  <si>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</si>
  <si>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</si>
  <si>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</si>
  <si>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</si>
  <si>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</si>
  <si>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</si>
  <si>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</si>
  <si>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</si>
  <si>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</si>
  <si>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</si>
  <si>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</si>
  <si>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</si>
  <si>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</si>
  <si>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</si>
  <si>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</si>
  <si>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</si>
  <si>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</si>
  <si>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</si>
  <si>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</si>
  <si>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</si>
  <si>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</si>
  <si>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</si>
  <si>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</si>
  <si>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</si>
  <si>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</si>
  <si>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</si>
  <si>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</si>
  <si>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</si>
  <si>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</si>
  <si>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</si>
  <si>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</si>
  <si>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</si>
  <si>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</si>
  <si>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</si>
  <si>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</si>
  <si>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</si>
  <si>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</si>
  <si>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</si>
  <si>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</si>
  <si>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</si>
  <si>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</si>
  <si>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</si>
  <si>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</si>
  <si>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</si>
  <si>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</si>
  <si>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</si>
  <si>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</si>
  <si>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</si>
  <si>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</si>
  <si>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</si>
  <si>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</si>
  <si>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</si>
  <si>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</si>
  <si>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</si>
  <si>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</si>
  <si>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</si>
  <si>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</si>
  <si>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</si>
  <si>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</si>
  <si>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</si>
  <si>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</si>
  <si>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</si>
  <si>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</si>
  <si>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</si>
  <si>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</si>
  <si>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</si>
  <si>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</si>
  <si>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</si>
  <si>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</si>
  <si>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</si>
  <si>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</si>
  <si>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</si>
  <si>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</si>
  <si>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</si>
  <si>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</si>
  <si>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</si>
  <si>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</si>
  <si>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</si>
  <si>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</si>
  <si>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</si>
  <si>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</si>
  <si>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</si>
  <si>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</si>
  <si>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</si>
  <si>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</si>
  <si>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</si>
  <si>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</si>
  <si>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</si>
  <si>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</si>
  <si>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</si>
  <si>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</si>
  <si>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</si>
  <si>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</si>
  <si>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</si>
  <si>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</si>
  <si>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</si>
  <si>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</si>
  <si>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</si>
  <si>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</si>
  <si>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</si>
  <si>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</si>
  <si>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</si>
  <si>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</si>
  <si>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</si>
  <si>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</si>
  <si>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</si>
  <si>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</si>
  <si>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</si>
  <si>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</si>
  <si>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</si>
  <si>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</si>
  <si>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</si>
  <si>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</si>
  <si>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</si>
  <si>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</si>
  <si>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</si>
  <si>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</si>
  <si>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</si>
  <si>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</si>
  <si>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</si>
  <si>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</si>
  <si>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</si>
  <si>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</si>
  <si>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</si>
  <si>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</si>
  <si>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</si>
  <si>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</si>
  <si>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</si>
  <si>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</si>
  <si>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</si>
  <si>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</si>
  <si>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</si>
  <si>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</si>
  <si>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</si>
  <si>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</si>
  <si>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</si>
  <si>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</si>
  <si>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</si>
  <si>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</si>
  <si>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</si>
  <si>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</si>
  <si>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</si>
  <si>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</si>
  <si>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</si>
  <si>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</si>
  <si>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</si>
  <si>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</si>
  <si>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</si>
  <si>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</si>
  <si>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</si>
  <si>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</si>
  <si>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</si>
  <si>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</si>
  <si>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</si>
  <si>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</si>
  <si>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</si>
  <si>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</si>
  <si>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</si>
  <si>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</si>
  <si>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</si>
  <si>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</si>
  <si>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</si>
  <si>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</si>
  <si>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</si>
  <si>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</si>
  <si>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</si>
  <si>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</si>
  <si>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</si>
  <si>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</si>
  <si>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</si>
  <si>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</si>
  <si>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</si>
  <si>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</si>
  <si>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</si>
  <si>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</si>
  <si>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</si>
  <si>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</si>
  <si>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</si>
  <si>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</si>
  <si>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</si>
  <si>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</si>
  <si>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</si>
  <si>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</si>
  <si>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</si>
  <si>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</si>
  <si>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</si>
  <si>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</si>
  <si>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</si>
  <si>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</si>
  <si>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</si>
  <si>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</si>
  <si>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</si>
  <si>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</si>
  <si>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</si>
  <si>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</si>
  <si>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</si>
  <si>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</si>
  <si>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</si>
  <si>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</si>
  <si>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</si>
  <si>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</si>
  <si>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</si>
  <si>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</si>
  <si>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</si>
  <si>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</si>
  <si>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</si>
  <si>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</si>
  <si>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</si>
  <si>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</si>
  <si>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</si>
  <si>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</si>
  <si>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</si>
  <si>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</si>
  <si>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</si>
  <si>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</si>
  <si>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</si>
  <si>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</si>
  <si>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</si>
  <si>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</si>
  <si>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</si>
  <si>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</si>
  <si>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</si>
  <si>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</si>
  <si>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</si>
  <si>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</si>
  <si>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</si>
  <si>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</si>
  <si>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</si>
  <si>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</si>
  <si>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</si>
  <si>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</si>
  <si>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</si>
  <si>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</si>
  <si>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</si>
  <si>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</si>
  <si>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</si>
  <si>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</si>
  <si>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</si>
  <si>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</si>
  <si>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</si>
  <si>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</si>
  <si>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</si>
  <si>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</si>
  <si>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</si>
  <si>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</si>
  <si>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</si>
  <si>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</si>
  <si>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</si>
  <si>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</si>
  <si>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</si>
  <si>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</si>
  <si>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</si>
  <si>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</si>
  <si>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</si>
  <si>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</si>
  <si>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</si>
  <si>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</si>
  <si>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</si>
  <si>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</si>
  <si>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</si>
  <si>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</si>
  <si>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</si>
  <si>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</si>
  <si>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</si>
  <si>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</si>
  <si>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</si>
  <si>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</si>
  <si>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</si>
  <si>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</si>
  <si>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</si>
  <si>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</si>
  <si>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</si>
  <si>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</si>
  <si>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</si>
  <si>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</si>
  <si>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</si>
  <si>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</si>
  <si>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</si>
  <si>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</si>
  <si>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</si>
  <si>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</si>
  <si>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</si>
  <si>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</si>
  <si>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</si>
  <si>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</si>
  <si>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</si>
  <si>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</si>
  <si>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</si>
  <si>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</si>
  <si>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</si>
  <si>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</si>
  <si>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</si>
  <si>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</si>
  <si>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</si>
  <si>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</si>
  <si>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</si>
  <si>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</si>
  <si>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</si>
  <si>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</si>
  <si>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</si>
  <si>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</si>
  <si>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</si>
  <si>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</si>
  <si>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</si>
  <si>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</si>
  <si>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</si>
  <si>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</si>
  <si>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</si>
  <si>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</si>
  <si>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</si>
  <si>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</si>
  <si>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</si>
  <si>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</si>
  <si>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</si>
  <si>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</si>
  <si>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</si>
  <si>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</si>
  <si>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</si>
  <si>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</si>
  <si>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</si>
  <si>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</si>
  <si>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</si>
  <si>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</si>
  <si>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</si>
  <si>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</si>
  <si>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</si>
  <si>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</si>
  <si>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</si>
  <si>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</si>
  <si>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</si>
  <si>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</si>
  <si>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</si>
  <si>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</si>
  <si>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</si>
  <si>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</si>
  <si>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</si>
  <si>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</si>
  <si>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</si>
  <si>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</si>
  <si>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</si>
  <si>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</si>
  <si>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</si>
  <si>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</si>
  <si>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</si>
  <si>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</si>
  <si>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</si>
  <si>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</si>
  <si>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</si>
  <si>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</si>
  <si>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</si>
  <si>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</si>
  <si>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</si>
  <si>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</si>
  <si>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</si>
  <si>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</si>
  <si>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</si>
  <si>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</si>
  <si>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</si>
  <si>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</si>
  <si>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</si>
  <si>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</si>
  <si>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</si>
  <si>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</si>
  <si>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</si>
  <si>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</si>
  <si>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</si>
  <si>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</si>
  <si>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</si>
  <si>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</si>
  <si>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</si>
  <si>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</si>
  <si>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</si>
  <si>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</si>
  <si>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</si>
  <si>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</si>
  <si>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</si>
  <si>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</si>
  <si>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</si>
  <si>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</si>
  <si>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</si>
  <si>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</si>
  <si>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</si>
  <si>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</si>
  <si>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</si>
  <si>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</si>
  <si>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</si>
  <si>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</si>
  <si>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</si>
  <si>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</si>
  <si>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</si>
  <si>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</si>
  <si>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</si>
  <si>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</si>
  <si>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</si>
  <si>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</si>
  <si>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</si>
  <si>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</si>
  <si>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</si>
  <si>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</si>
  <si>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</si>
  <si>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</si>
  <si>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</si>
  <si>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</si>
  <si>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</si>
  <si>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</si>
  <si>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</si>
  <si>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</si>
  <si>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</si>
  <si>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</si>
  <si>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</si>
  <si>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</si>
  <si>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</si>
  <si>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</si>
  <si>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</si>
  <si>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</si>
  <si>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</si>
  <si>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</si>
  <si>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</si>
  <si>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</si>
  <si>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</si>
  <si>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</si>
  <si>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</si>
  <si>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</si>
  <si>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</si>
  <si>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</si>
  <si>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</si>
  <si>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</si>
  <si>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</si>
  <si>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</si>
  <si>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</si>
  <si>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</si>
  <si>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</si>
  <si>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</si>
  <si>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</si>
  <si>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</si>
  <si>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</si>
  <si>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</si>
  <si>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</si>
  <si>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</si>
  <si>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</si>
  <si>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</si>
  <si>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</si>
  <si>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</si>
  <si>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</si>
  <si>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</si>
  <si>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</si>
  <si>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</si>
  <si>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</si>
  <si>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</si>
  <si>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</si>
  <si>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</si>
  <si>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</si>
  <si>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</si>
  <si>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</si>
  <si>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</si>
  <si>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</si>
  <si>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</si>
  <si>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</si>
  <si>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</si>
  <si>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</si>
  <si>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</si>
  <si>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</si>
  <si>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</si>
  <si>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</si>
  <si>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</si>
  <si>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</si>
  <si>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</si>
  <si>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</si>
  <si>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</si>
  <si>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</si>
  <si>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</si>
  <si>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</si>
  <si>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</si>
  <si>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</si>
  <si>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</si>
  <si>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</si>
  <si>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</si>
  <si>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</si>
  <si>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</si>
  <si>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</si>
  <si>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</si>
  <si>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</si>
  <si>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</si>
  <si>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</si>
  <si>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</si>
  <si>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</si>
  <si>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</si>
  <si>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</si>
  <si>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</si>
  <si>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</si>
  <si>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</si>
  <si>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</si>
  <si>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</si>
  <si>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</si>
  <si>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</si>
  <si>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</si>
  <si>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</si>
  <si>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</si>
  <si>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</si>
  <si>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</si>
  <si>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</si>
  <si>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</si>
  <si>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</si>
  <si>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</si>
  <si>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</si>
  <si>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</si>
  <si>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</si>
  <si>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</si>
  <si>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</si>
  <si>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</si>
  <si>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</si>
  <si>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</si>
  <si>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</si>
  <si>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</si>
  <si>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</si>
  <si>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</si>
  <si>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</si>
  <si>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</si>
  <si>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</si>
  <si>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</si>
  <si>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</si>
  <si>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</si>
  <si>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</si>
  <si>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</si>
  <si>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</si>
  <si>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</si>
  <si>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</si>
  <si>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</si>
  <si>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</si>
  <si>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</si>
  <si>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</si>
  <si>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</si>
  <si>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</si>
  <si>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</si>
  <si>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</si>
  <si>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</si>
  <si>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</si>
  <si>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</si>
  <si>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</si>
  <si>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</si>
  <si>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</si>
  <si>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</si>
  <si>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</si>
  <si>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</si>
  <si>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</si>
  <si>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</si>
  <si>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</si>
  <si>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</si>
  <si>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</si>
  <si>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</si>
  <si>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</si>
  <si>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</si>
  <si>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</si>
  <si>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</si>
  <si>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</si>
  <si>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</si>
  <si>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</si>
  <si>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</si>
  <si>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</si>
  <si>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</si>
  <si>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</si>
  <si>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</si>
  <si>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</si>
  <si>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</si>
  <si>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</si>
  <si>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</si>
  <si>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</si>
  <si>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</si>
  <si>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</si>
  <si>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</si>
  <si>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</si>
  <si>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</si>
  <si>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</si>
  <si>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</si>
  <si>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</si>
  <si>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</si>
  <si>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</si>
  <si>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</si>
  <si>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</si>
  <si>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</si>
  <si>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</si>
  <si>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</si>
  <si>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</si>
  <si>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</si>
  <si>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</si>
  <si>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</si>
  <si>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</si>
  <si>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</si>
  <si>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</si>
  <si>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</si>
  <si>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</si>
  <si>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</si>
  <si>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</si>
  <si>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</si>
  <si>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</si>
  <si>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</si>
  <si>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</si>
  <si>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</si>
  <si>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</si>
  <si>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</si>
  <si>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</si>
  <si>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</si>
  <si>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</si>
  <si>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</si>
  <si>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</si>
  <si>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</si>
  <si>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</si>
  <si>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</si>
  <si>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</si>
  <si>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</si>
  <si>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</si>
  <si>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</si>
  <si>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</si>
  <si>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</si>
  <si>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</si>
  <si>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</si>
  <si>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</si>
  <si>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</si>
  <si>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</si>
  <si>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</si>
  <si>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</si>
  <si>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</si>
  <si>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</si>
  <si>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</si>
  <si>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</si>
  <si>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</si>
  <si>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</si>
  <si>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</si>
  <si>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</si>
  <si>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</si>
  <si>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</si>
  <si>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</si>
  <si>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</si>
  <si>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</si>
  <si>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</si>
  <si>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</si>
  <si>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</si>
  <si>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</si>
  <si>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</si>
  <si>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</si>
  <si>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</si>
  <si>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</si>
  <si>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</si>
  <si>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</si>
  <si>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</si>
  <si>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</si>
  <si>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</si>
  <si>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</si>
  <si>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</si>
  <si>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</si>
  <si>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</si>
  <si>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</si>
  <si>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</si>
  <si>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</si>
  <si>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</si>
  <si>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</si>
  <si>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</si>
  <si>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</si>
  <si>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</si>
  <si>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</si>
  <si>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</si>
  <si>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</si>
  <si>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</si>
  <si>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</si>
  <si>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</si>
  <si>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</si>
  <si>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</si>
  <si>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</si>
  <si>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</si>
  <si>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</si>
  <si>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</si>
  <si>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</si>
  <si>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</si>
  <si>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</si>
  <si>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</si>
  <si>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</si>
  <si>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</si>
  <si>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</si>
  <si>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</si>
  <si>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</si>
  <si>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</si>
  <si>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</si>
  <si>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</si>
  <si>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</si>
  <si>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</si>
  <si>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</si>
  <si>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</si>
  <si>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</si>
  <si>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</si>
  <si>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</si>
  <si>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</si>
  <si>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</si>
  <si>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</si>
  <si>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</si>
  <si>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</si>
  <si>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</si>
  <si>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</si>
  <si>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</si>
  <si>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</si>
  <si>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</si>
  <si>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</si>
  <si>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</si>
  <si>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</si>
  <si>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</si>
  <si>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</si>
  <si>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</si>
  <si>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</si>
  <si>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</si>
  <si>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</si>
  <si>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</si>
  <si>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</si>
  <si>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</si>
  <si>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</si>
  <si>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</si>
  <si>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</si>
  <si>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</si>
  <si>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</si>
  <si>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</si>
  <si>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</si>
  <si>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</si>
  <si>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</si>
  <si>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</si>
  <si>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</si>
  <si>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</si>
  <si>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</si>
  <si>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</si>
  <si>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</si>
  <si>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</si>
  <si>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</si>
  <si>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</si>
  <si>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</si>
  <si>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</si>
  <si>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</si>
  <si>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</si>
  <si>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</si>
  <si>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</si>
  <si>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</si>
  <si>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</si>
  <si>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</si>
  <si>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</si>
  <si>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</si>
  <si>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</si>
  <si>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</si>
  <si>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</si>
  <si>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</si>
  <si>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</si>
  <si>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</si>
  <si>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</si>
  <si>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</si>
  <si>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</si>
  <si>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</si>
  <si>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</si>
  <si>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</si>
  <si>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</si>
  <si>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</si>
  <si>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</si>
  <si>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</si>
  <si>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</si>
  <si>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</si>
  <si>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</si>
  <si>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</si>
  <si>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</si>
  <si>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</si>
  <si>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</si>
  <si>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</si>
  <si>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</si>
  <si>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</si>
  <si>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</si>
  <si>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</si>
  <si>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</si>
  <si>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</si>
  <si>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</si>
  <si>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</si>
  <si>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</si>
  <si>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</si>
  <si>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</si>
  <si>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</si>
  <si>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</si>
  <si>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</si>
  <si>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</si>
  <si>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</si>
  <si>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</si>
  <si>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</si>
  <si>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</si>
  <si>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</si>
  <si>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</si>
  <si>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</si>
  <si>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</si>
  <si>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</si>
  <si>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</si>
  <si>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</si>
  <si>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</si>
  <si>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</si>
  <si>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</si>
  <si>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</si>
  <si>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</si>
  <si>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</si>
  <si>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</si>
  <si>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</si>
  <si>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</si>
  <si>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</si>
  <si>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</si>
  <si>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</si>
  <si>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</si>
  <si>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</si>
  <si>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</si>
  <si>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</si>
  <si>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</si>
  <si>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</si>
  <si>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</si>
  <si>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</si>
  <si>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</si>
  <si>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</si>
  <si>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</si>
  <si>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</si>
  <si>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</si>
  <si>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</si>
  <si>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</si>
  <si>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</si>
  <si>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</si>
  <si>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</si>
  <si>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</si>
  <si>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</si>
  <si>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</si>
  <si>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</si>
  <si>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</si>
  <si>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</si>
  <si>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</si>
  <si>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</si>
  <si>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</si>
  <si>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</si>
  <si>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</si>
  <si>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</si>
  <si>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</si>
  <si>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</si>
  <si>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</si>
  <si>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</si>
  <si>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</si>
  <si>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</si>
  <si>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</si>
  <si>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</si>
  <si>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</si>
  <si>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</si>
  <si>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</si>
  <si>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</si>
  <si>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</si>
  <si>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</si>
  <si>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</si>
  <si>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</si>
  <si>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</si>
  <si>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</si>
  <si>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</si>
  <si>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</si>
  <si>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</si>
  <si>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</si>
  <si>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</si>
  <si>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</si>
  <si>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</si>
  <si>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</si>
  <si>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</si>
  <si>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</si>
  <si>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</si>
  <si>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</si>
  <si>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</si>
  <si>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</si>
  <si>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</si>
  <si>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</si>
  <si>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</si>
  <si>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</si>
  <si>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</si>
  <si>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</si>
  <si>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</si>
  <si>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</si>
  <si>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</si>
  <si>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</si>
  <si>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</si>
  <si>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</si>
  <si>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</si>
  <si>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</si>
  <si>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</si>
  <si>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</si>
  <si>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</si>
  <si>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</si>
  <si>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</si>
  <si>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</si>
  <si>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</si>
  <si>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</si>
  <si>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</si>
  <si>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</si>
  <si>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</si>
  <si>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</si>
  <si>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</si>
  <si>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</si>
  <si>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</si>
  <si>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</si>
  <si>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</si>
  <si>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</si>
  <si>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</si>
  <si>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</si>
  <si>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</si>
  <si>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</si>
  <si>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</si>
  <si>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</si>
  <si>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</si>
  <si>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</si>
  <si>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</si>
  <si>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</si>
  <si>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</si>
  <si>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</si>
  <si>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</si>
  <si>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</si>
  <si>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</si>
  <si>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</si>
  <si>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</si>
  <si>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</si>
  <si>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</si>
  <si>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</si>
  <si>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</si>
  <si>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</si>
  <si>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</si>
  <si>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</si>
  <si>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</si>
  <si>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</si>
  <si>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</si>
  <si>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</si>
  <si>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</si>
  <si>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</si>
  <si>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</si>
  <si>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</si>
  <si>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</si>
  <si>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</si>
  <si>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</si>
  <si>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</si>
  <si>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</si>
  <si>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</si>
  <si>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</si>
  <si>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</si>
  <si>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</si>
  <si>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</si>
  <si>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</si>
  <si>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</si>
  <si>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</si>
  <si>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</si>
  <si>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</si>
  <si>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</si>
  <si>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</si>
  <si>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</si>
  <si>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</si>
  <si>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</si>
  <si>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</si>
  <si>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</si>
  <si>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</si>
  <si>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</si>
  <si>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</si>
  <si>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</si>
  <si>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</si>
  <si>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</si>
  <si>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</si>
  <si>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</si>
  <si>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</si>
  <si>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</si>
  <si>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</si>
  <si>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</si>
  <si>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</si>
  <si>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</si>
  <si>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</si>
  <si>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</si>
  <si>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</si>
  <si>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</si>
  <si>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</si>
  <si>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</si>
  <si>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</si>
  <si>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</si>
  <si>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</si>
  <si>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</si>
  <si>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</si>
  <si>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</si>
  <si>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</si>
  <si>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</si>
  <si>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</si>
  <si>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</si>
  <si>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</si>
  <si>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</si>
  <si>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</si>
  <si>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</si>
  <si>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</si>
  <si>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</si>
  <si>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</si>
  <si>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</si>
  <si>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</si>
  <si>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</si>
  <si>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</si>
  <si>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</si>
  <si>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</si>
  <si>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</si>
  <si>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</si>
  <si>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</si>
  <si>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</si>
  <si>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</si>
  <si>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</si>
  <si>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</si>
  <si>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</si>
  <si>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</si>
  <si>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</si>
  <si>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</si>
  <si>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</si>
  <si>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</si>
  <si>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</si>
  <si>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</si>
  <si>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</si>
  <si>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</si>
  <si>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</si>
  <si>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</si>
  <si>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</si>
  <si>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</si>
  <si>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</si>
  <si>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</si>
  <si>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</si>
  <si>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</si>
  <si>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</si>
  <si>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</si>
  <si>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</si>
  <si>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</si>
  <si>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</si>
  <si>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</si>
  <si>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</si>
  <si>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</si>
  <si>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</si>
  <si>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</si>
  <si>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</si>
  <si>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</si>
  <si>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</si>
  <si>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</si>
  <si>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</si>
  <si>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</si>
  <si>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</si>
  <si>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</si>
  <si>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</si>
  <si>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</si>
  <si>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</si>
  <si>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</si>
  <si>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</si>
  <si>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</si>
  <si>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</si>
  <si>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</si>
  <si>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</si>
  <si>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</si>
  <si>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</si>
  <si>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</si>
  <si>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</si>
  <si>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</si>
  <si>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</si>
  <si>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</si>
  <si>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</si>
  <si>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</si>
  <si>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</si>
  <si>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</si>
  <si>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</si>
  <si>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</si>
  <si>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</si>
  <si>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</si>
  <si>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</si>
  <si>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</si>
  <si>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</si>
  <si>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</si>
  <si>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</si>
  <si>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</si>
  <si>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</si>
  <si>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</si>
  <si>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</si>
  <si>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</si>
  <si>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</si>
  <si>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</si>
  <si>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</si>
  <si>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</si>
  <si>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</si>
  <si>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</si>
  <si>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</si>
  <si>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</si>
  <si>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</si>
  <si>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</si>
  <si>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</si>
  <si>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</si>
  <si>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</si>
  <si>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</si>
  <si>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</si>
  <si>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</si>
  <si>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</si>
  <si>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</si>
  <si>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</si>
  <si>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</si>
  <si>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</si>
  <si>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</si>
  <si>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</si>
  <si>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</si>
  <si>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</si>
  <si>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</si>
  <si>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</si>
  <si>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</si>
  <si>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</si>
  <si>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</si>
  <si>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</si>
  <si>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</si>
  <si>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</si>
  <si>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</si>
  <si>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</si>
  <si>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</si>
  <si>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</si>
  <si>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</si>
  <si>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</si>
  <si>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</si>
  <si>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</si>
  <si>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</si>
  <si>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</si>
  <si>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</si>
  <si>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</si>
  <si>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</si>
  <si>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</si>
  <si>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</si>
  <si>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</si>
  <si>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</si>
  <si>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</si>
  <si>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</si>
  <si>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</si>
  <si>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</si>
  <si>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</si>
  <si>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</si>
  <si>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</si>
  <si>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</si>
  <si>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</si>
  <si>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</si>
  <si>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</si>
  <si>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</si>
  <si>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</si>
  <si>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</si>
  <si>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</si>
  <si>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</si>
  <si>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</si>
  <si>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</si>
  <si>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</si>
  <si>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</si>
  <si>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</si>
  <si>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</si>
  <si>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</si>
  <si>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</si>
  <si>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</si>
  <si>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</si>
  <si>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</si>
  <si>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</si>
  <si>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</si>
  <si>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</si>
  <si>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</si>
  <si>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</si>
  <si>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</si>
  <si>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</si>
  <si>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</si>
  <si>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</si>
  <si>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</si>
  <si>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</si>
  <si>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</si>
  <si>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</si>
  <si>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</si>
  <si>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</si>
  <si>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</si>
  <si>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</si>
  <si>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</si>
  <si>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</si>
  <si>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</si>
  <si>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</si>
  <si>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</si>
  <si>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</si>
  <si>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</si>
  <si>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</si>
  <si>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</si>
  <si>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</si>
  <si>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</si>
  <si>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</si>
  <si>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</si>
  <si>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</si>
  <si>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</si>
  <si>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</si>
  <si>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</si>
  <si>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</si>
  <si>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</si>
  <si>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</si>
  <si>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</si>
  <si>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</si>
  <si>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</si>
  <si>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</si>
  <si>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</si>
  <si>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</si>
  <si>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</si>
  <si>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</si>
  <si>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</si>
  <si>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</si>
  <si>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</si>
  <si>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</si>
  <si>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</si>
  <si>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</si>
  <si>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</si>
  <si>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</si>
  <si>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</si>
  <si>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</si>
  <si>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</si>
  <si>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</si>
  <si>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</si>
  <si>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</si>
  <si>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</si>
  <si>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</si>
  <si>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</si>
  <si>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</si>
  <si>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</si>
  <si>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</si>
  <si>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</si>
  <si>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</si>
  <si>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</si>
  <si>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</si>
  <si>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</si>
  <si>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</si>
  <si>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</si>
  <si>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</si>
  <si>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</si>
  <si>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</si>
  <si>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</si>
  <si>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</si>
  <si>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</si>
  <si>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</si>
  <si>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</si>
  <si>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</si>
  <si>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</si>
  <si>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</si>
  <si>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</si>
  <si>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</si>
  <si>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</si>
  <si>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</si>
  <si>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</si>
  <si>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</si>
  <si>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</si>
  <si>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</si>
  <si>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</si>
  <si>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</si>
  <si>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</si>
  <si>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</si>
  <si>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</si>
  <si>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</si>
  <si>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</si>
  <si>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</si>
  <si>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</si>
  <si>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</si>
  <si>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</si>
  <si>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</si>
  <si>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</si>
  <si>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</si>
  <si>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</si>
  <si>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</si>
  <si>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</si>
  <si>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</si>
  <si>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</si>
  <si>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</si>
  <si>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</si>
  <si>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</si>
  <si>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</si>
  <si>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</si>
  <si>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</si>
  <si>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</si>
  <si>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</si>
  <si>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</si>
  <si>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</si>
  <si>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</si>
  <si>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</si>
  <si>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</si>
  <si>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</si>
  <si>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</si>
  <si>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</si>
  <si>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</si>
  <si>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</si>
  <si>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</si>
  <si>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</si>
  <si>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</si>
  <si>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</si>
  <si>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</si>
  <si>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</si>
  <si>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</si>
  <si>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</si>
  <si>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</si>
  <si>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</si>
  <si>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</si>
  <si>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</si>
  <si>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</si>
  <si>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</si>
  <si>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</si>
  <si>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</si>
  <si>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</si>
  <si>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</si>
  <si>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</si>
  <si>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</si>
  <si>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</si>
  <si>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</si>
  <si>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</si>
  <si>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</si>
  <si>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</si>
  <si>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</si>
  <si>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</si>
  <si>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</si>
  <si>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</si>
  <si>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</si>
  <si>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</si>
  <si>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</si>
  <si>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</si>
  <si>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</si>
  <si>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</si>
  <si>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</si>
  <si>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</si>
  <si>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</si>
  <si>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</si>
  <si>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</si>
  <si>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</si>
  <si>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</si>
  <si>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</si>
  <si>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</si>
  <si>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</si>
  <si>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</si>
  <si>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</si>
  <si>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</si>
  <si>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</si>
  <si>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</si>
  <si>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</si>
  <si>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</si>
  <si>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</si>
  <si>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</si>
  <si>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</si>
  <si>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</si>
  <si>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</si>
  <si>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</si>
  <si>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</si>
  <si>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</si>
  <si>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</si>
  <si>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</si>
  <si>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</si>
  <si>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</si>
  <si>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</si>
  <si>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</si>
  <si>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</si>
  <si>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</si>
  <si>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</si>
  <si>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</si>
  <si>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</si>
  <si>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</si>
  <si>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</si>
  <si>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</si>
  <si>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</si>
  <si>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</si>
  <si>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</si>
  <si>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</si>
  <si>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</si>
  <si>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</si>
  <si>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</si>
  <si>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</si>
  <si>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</si>
  <si>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</si>
  <si>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</si>
  <si>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</si>
  <si>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</si>
  <si>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</si>
  <si>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</si>
  <si>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</si>
  <si>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</si>
  <si>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</si>
  <si>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</si>
  <si>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</si>
  <si>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</si>
  <si>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</si>
  <si>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</si>
  <si>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</si>
  <si>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</si>
  <si>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</si>
  <si>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</si>
  <si>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</si>
  <si>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</si>
  <si>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</si>
  <si>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</si>
  <si>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</si>
  <si>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</si>
  <si>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</si>
  <si>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</si>
  <si>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</si>
  <si>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</si>
  <si>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</si>
  <si>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</si>
  <si>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</si>
  <si>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</si>
  <si>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</si>
  <si>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</si>
  <si>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</si>
  <si>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</si>
  <si>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</si>
  <si>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</si>
  <si>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</si>
  <si>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</si>
  <si>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</si>
  <si>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</si>
  <si>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</si>
  <si>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</si>
  <si>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</si>
  <si>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</si>
  <si>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</si>
  <si>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</si>
  <si>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</si>
  <si>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</si>
  <si>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</si>
  <si>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</si>
  <si>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</si>
  <si>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</si>
  <si>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</si>
  <si>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</si>
  <si>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</si>
  <si>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</si>
  <si>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</si>
  <si>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</si>
  <si>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</si>
  <si>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</si>
  <si>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</si>
  <si>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</si>
  <si>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</si>
  <si>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</si>
  <si>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</si>
  <si>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</si>
  <si>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</si>
  <si>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</si>
  <si>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</si>
  <si>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</si>
  <si>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</si>
  <si>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</si>
  <si>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</si>
  <si>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</si>
  <si>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</si>
  <si>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</si>
  <si>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</si>
  <si>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</si>
  <si>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</si>
  <si>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</si>
  <si>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</si>
  <si>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</si>
  <si>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</si>
  <si>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</si>
  <si>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</si>
  <si>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</si>
  <si>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</si>
  <si>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</si>
  <si>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</si>
  <si>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</si>
  <si>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</si>
  <si>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</si>
  <si>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</si>
  <si>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</si>
  <si>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</si>
  <si>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</si>
  <si>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</si>
  <si>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</si>
  <si>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</si>
  <si>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</si>
  <si>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</si>
  <si>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</si>
  <si>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</si>
  <si>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</si>
  <si>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</si>
  <si>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</si>
  <si>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</si>
  <si>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</si>
  <si>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</si>
  <si>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</si>
  <si>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</si>
  <si>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</si>
  <si>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</si>
  <si>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</si>
  <si>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</si>
  <si>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</si>
  <si>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</si>
  <si>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</si>
  <si>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</si>
  <si>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</si>
  <si>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</si>
  <si>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</si>
  <si>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</si>
  <si>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</si>
  <si>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</si>
  <si>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</si>
  <si>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</si>
  <si>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</si>
  <si>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</si>
  <si>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</si>
  <si>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</si>
  <si>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</si>
  <si>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</si>
  <si>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</si>
  <si>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</si>
  <si>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</si>
  <si>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</si>
  <si>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</si>
  <si>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</si>
  <si>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</si>
  <si>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</si>
  <si>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</si>
  <si>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</si>
  <si>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</si>
  <si>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</si>
  <si>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</si>
  <si>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</si>
  <si>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</si>
  <si>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</si>
  <si>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</si>
  <si>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</si>
  <si>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</si>
  <si>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</si>
  <si>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</si>
  <si>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</si>
  <si>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</si>
  <si>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</si>
  <si>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</si>
  <si>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</si>
  <si>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</si>
  <si>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</si>
  <si>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</si>
  <si>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</si>
  <si>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</si>
  <si>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</si>
  <si>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</si>
  <si>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</si>
  <si>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</si>
  <si>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</si>
  <si>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</si>
  <si>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</si>
  <si>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</si>
  <si>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</si>
  <si>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</si>
  <si>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</si>
  <si>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</si>
  <si>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</si>
  <si>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</si>
  <si>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</si>
  <si>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</si>
  <si>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</si>
  <si>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</si>
  <si>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</si>
  <si>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</si>
  <si>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</si>
  <si>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</si>
  <si>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</si>
  <si>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</si>
  <si>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</si>
  <si>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</si>
  <si>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</si>
  <si>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</si>
  <si>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</si>
  <si>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</si>
  <si>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</si>
  <si>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</si>
  <si>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</si>
  <si>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</si>
  <si>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</si>
  <si>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</si>
  <si>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</si>
  <si>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</si>
  <si>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</si>
  <si>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</si>
  <si>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</si>
  <si>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</si>
  <si>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</si>
  <si>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</si>
  <si>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</si>
  <si>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</si>
  <si>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</si>
  <si>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</si>
  <si>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</si>
  <si>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</si>
  <si>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</si>
  <si>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</si>
  <si>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</si>
  <si>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</si>
  <si>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</si>
  <si>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</si>
  <si>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</si>
  <si>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</si>
  <si>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</si>
  <si>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</si>
  <si>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</si>
  <si>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</si>
  <si>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</si>
  <si>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</si>
  <si>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</si>
  <si>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</si>
  <si>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</si>
  <si>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</si>
  <si>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</si>
  <si>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</si>
  <si>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</si>
  <si>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</si>
  <si>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</si>
  <si>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</si>
  <si>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</si>
  <si>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</si>
  <si>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</si>
  <si>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</si>
  <si>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</si>
  <si>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</si>
  <si>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</si>
  <si>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</si>
  <si>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</si>
  <si>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</si>
  <si>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</si>
  <si>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</si>
  <si>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</si>
  <si>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</si>
  <si>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</si>
  <si>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</si>
  <si>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</si>
  <si>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</si>
  <si>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</si>
  <si>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</si>
  <si>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</si>
  <si>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</si>
  <si>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</si>
  <si>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</si>
  <si>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</si>
  <si>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</si>
  <si>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</si>
  <si>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</si>
  <si>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</si>
  <si>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</si>
  <si>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</si>
  <si>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</si>
  <si>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</si>
  <si>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</si>
  <si>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</si>
  <si>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</si>
  <si>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</si>
  <si>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</si>
  <si>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</si>
  <si>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</si>
  <si>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</si>
  <si>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</si>
  <si>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</si>
  <si>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</si>
  <si>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</si>
  <si>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</si>
  <si>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</si>
  <si>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</si>
  <si>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</si>
  <si>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</si>
  <si>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</si>
  <si>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</si>
  <si>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</si>
  <si>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</si>
  <si>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</si>
  <si>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</si>
  <si>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</si>
  <si>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</si>
  <si>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</si>
  <si>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</si>
  <si>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</si>
  <si>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</si>
  <si>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</si>
  <si>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</si>
  <si>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</si>
  <si>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</si>
  <si>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</si>
  <si>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</si>
  <si>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</si>
  <si>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</si>
  <si>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</si>
  <si>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</si>
  <si>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</si>
  <si>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</si>
  <si>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</si>
  <si>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</si>
  <si>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</si>
  <si>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</si>
  <si>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</si>
  <si>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</si>
  <si>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</si>
  <si>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</si>
  <si>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</si>
  <si>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</si>
  <si>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</si>
  <si>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</si>
  <si>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</si>
  <si>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</si>
  <si>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</si>
  <si>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</si>
  <si>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</si>
  <si>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</si>
  <si>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</si>
  <si>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</si>
  <si>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</si>
  <si>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</si>
  <si>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</si>
  <si>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</si>
  <si>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</si>
  <si>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</si>
  <si>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</si>
  <si>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</si>
  <si>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</si>
  <si>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</si>
  <si>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</si>
  <si>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</si>
  <si>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</si>
  <si>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</si>
  <si>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</si>
  <si>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</si>
  <si>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</si>
  <si>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</si>
  <si>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</si>
  <si>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</si>
  <si>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</si>
  <si>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</si>
  <si>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</si>
  <si>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</si>
  <si>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</si>
  <si>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</si>
  <si>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</si>
  <si>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</si>
  <si>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</si>
  <si>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</si>
  <si>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</si>
  <si>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</si>
  <si>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</si>
  <si>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</si>
  <si>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</si>
  <si>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</si>
  <si>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</si>
  <si>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</si>
  <si>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</si>
  <si>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</si>
  <si>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</si>
  <si>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</si>
  <si>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</si>
  <si>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</si>
  <si>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</si>
  <si>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</si>
  <si>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</si>
  <si>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</si>
  <si>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</si>
  <si>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</si>
  <si>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</si>
  <si>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</si>
  <si>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</si>
  <si>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</si>
  <si>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</si>
  <si>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</si>
  <si>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</si>
  <si>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</si>
  <si>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</si>
  <si>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</si>
  <si>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</si>
  <si>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</si>
  <si>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</si>
  <si>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</si>
  <si>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</si>
  <si>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</si>
  <si>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</si>
  <si>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</si>
  <si>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</si>
  <si>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</si>
  <si>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</si>
  <si>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</si>
  <si>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</si>
  <si>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</si>
  <si>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</si>
  <si>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</si>
  <si>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</si>
  <si>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</si>
  <si>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</si>
  <si>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</si>
  <si>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</si>
  <si>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</si>
  <si>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</si>
  <si>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</si>
  <si>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</si>
  <si>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</si>
  <si>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</si>
  <si>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</si>
  <si>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</si>
  <si>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</si>
  <si>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</si>
  <si>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</si>
  <si>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</si>
  <si>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</si>
  <si>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</si>
  <si>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</si>
  <si>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</si>
  <si>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</si>
  <si>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</si>
  <si>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</si>
  <si>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</si>
  <si>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</si>
  <si>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</si>
  <si>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</si>
  <si>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</si>
  <si>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</si>
  <si>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</si>
  <si>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</si>
  <si>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</si>
  <si>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</si>
  <si>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</si>
  <si>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</si>
  <si>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</si>
  <si>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</si>
  <si>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</si>
  <si>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</si>
  <si>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</si>
  <si>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</si>
  <si>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</si>
  <si>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</si>
  <si>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</si>
  <si>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</si>
  <si>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</si>
  <si>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</si>
  <si>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</si>
  <si>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</si>
  <si>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</si>
  <si>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</si>
  <si>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</si>
  <si>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</si>
  <si>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</si>
  <si>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</si>
  <si>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</si>
  <si>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</si>
  <si>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</si>
  <si>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</si>
  <si>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</si>
  <si>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</si>
  <si>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</si>
  <si>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</si>
  <si>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</si>
  <si>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</si>
  <si>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</si>
  <si>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</si>
  <si>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</si>
  <si>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</si>
  <si>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</si>
  <si>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</si>
  <si>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</si>
  <si>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</si>
  <si>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</si>
  <si>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</si>
  <si>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</si>
  <si>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</si>
  <si>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</si>
  <si>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</si>
  <si>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</si>
  <si>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</si>
  <si>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</si>
  <si>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</si>
  <si>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</si>
  <si>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</si>
  <si>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</si>
  <si>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</si>
  <si>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</si>
  <si>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</si>
  <si>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</si>
  <si>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</si>
  <si>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</si>
  <si>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</si>
  <si>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</si>
  <si>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</si>
  <si>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</si>
  <si>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</si>
  <si>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</si>
  <si>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</si>
  <si>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</si>
  <si>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</si>
  <si>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</si>
  <si>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</si>
  <si>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</si>
  <si>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</si>
  <si>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</si>
  <si>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</si>
  <si>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</si>
  <si>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</si>
  <si>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</si>
  <si>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</si>
  <si>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</si>
  <si>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</si>
  <si>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</si>
  <si>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</si>
  <si>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</si>
  <si>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</si>
  <si>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</si>
  <si>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</si>
  <si>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</si>
  <si>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</si>
  <si>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</si>
  <si>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</si>
  <si>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</si>
  <si>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</si>
  <si>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</si>
  <si>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</si>
  <si>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</si>
  <si>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</si>
  <si>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</si>
  <si>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</si>
  <si>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</si>
  <si>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</si>
  <si>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</si>
  <si>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</si>
  <si>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</si>
  <si>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</si>
  <si>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</si>
  <si>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</si>
  <si>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</si>
  <si>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</si>
  <si>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</si>
  <si>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</si>
  <si>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</si>
  <si>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</si>
  <si>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</si>
  <si>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</si>
  <si>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</si>
  <si>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</si>
  <si>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</si>
  <si>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</si>
  <si>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</si>
  <si>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</si>
  <si>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</si>
  <si>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</si>
  <si>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</si>
  <si>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</si>
  <si>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</si>
  <si>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</si>
  <si>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</si>
  <si>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</si>
  <si>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</si>
  <si>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</si>
  <si>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</si>
  <si>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</si>
  <si>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</si>
  <si>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</si>
  <si>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</si>
  <si>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</si>
  <si>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</si>
  <si>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</si>
  <si>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</si>
  <si>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</si>
  <si>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</si>
  <si>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</si>
  <si>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</si>
  <si>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</si>
  <si>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</si>
  <si>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</si>
  <si>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</si>
  <si>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</si>
  <si>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</si>
  <si>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</si>
  <si>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</si>
  <si>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</si>
  <si>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</si>
  <si>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</si>
  <si>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</si>
  <si>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</si>
  <si>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</si>
  <si>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</si>
  <si>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</si>
  <si>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</si>
  <si>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</si>
  <si>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</si>
  <si>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</si>
  <si>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</si>
  <si>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</si>
  <si>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</si>
  <si>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</si>
  <si>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</si>
  <si>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</si>
  <si>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</si>
  <si>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</si>
  <si>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</si>
  <si>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</si>
  <si>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</si>
  <si>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</si>
  <si>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</si>
  <si>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</si>
  <si>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</si>
  <si>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</si>
  <si>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</si>
  <si>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</si>
  <si>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</si>
  <si>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</si>
  <si>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</si>
  <si>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</si>
  <si>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</si>
  <si>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</si>
  <si>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</si>
  <si>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</si>
  <si>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</si>
  <si>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</si>
  <si>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</si>
  <si>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</si>
  <si>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</si>
  <si>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</si>
  <si>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</si>
  <si>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</si>
  <si>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</si>
  <si>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</si>
  <si>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</si>
  <si>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</si>
  <si>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</si>
  <si>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</si>
  <si>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</si>
  <si>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</si>
  <si>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</si>
  <si>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</si>
  <si>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</si>
  <si>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</si>
  <si>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</si>
  <si>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</si>
  <si>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</si>
  <si>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</si>
  <si>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</si>
  <si>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</si>
  <si>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</si>
  <si>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</si>
  <si>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</si>
  <si>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</si>
  <si>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</si>
  <si>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</si>
  <si>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</si>
  <si>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</si>
  <si>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</si>
  <si>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</si>
  <si>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</si>
  <si>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</si>
  <si>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</si>
  <si>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</si>
  <si>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</si>
  <si>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</si>
  <si>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</si>
  <si>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</si>
  <si>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</si>
  <si>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</si>
  <si>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</si>
  <si>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</si>
  <si>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</si>
  <si>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</si>
  <si>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</si>
  <si>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</si>
  <si>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</si>
  <si>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</si>
  <si>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</si>
  <si>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</si>
  <si>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</si>
  <si>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</si>
  <si>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</si>
  <si>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</si>
  <si>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</si>
  <si>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</si>
  <si>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</si>
  <si>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</si>
  <si>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</si>
  <si>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</si>
  <si>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</si>
  <si>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</si>
  <si>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</si>
  <si>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</si>
  <si>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</si>
  <si>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</si>
  <si>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</si>
  <si>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</si>
  <si>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</si>
  <si>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</si>
  <si>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</si>
  <si>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</si>
  <si>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</si>
  <si>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</si>
  <si>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</si>
  <si>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</si>
  <si>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</si>
  <si>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</si>
  <si>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</si>
  <si>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</si>
  <si>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</si>
  <si>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</si>
  <si>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</si>
  <si>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</si>
  <si>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</si>
  <si>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</si>
  <si>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</si>
  <si>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</si>
  <si>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</si>
  <si>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</si>
  <si>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</si>
  <si>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</si>
  <si>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</si>
  <si>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</si>
  <si>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</si>
  <si>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</si>
  <si>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</si>
  <si>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</si>
  <si>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</si>
  <si>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</si>
  <si>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</si>
  <si>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</si>
  <si>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</si>
  <si>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</si>
  <si>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</si>
  <si>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</si>
  <si>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</si>
  <si>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</si>
  <si>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</si>
  <si>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</si>
  <si>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</si>
  <si>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</si>
  <si>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</si>
  <si>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</si>
  <si>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</si>
  <si>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</si>
  <si>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</si>
  <si>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</si>
  <si>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</si>
  <si>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</si>
  <si>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</si>
  <si>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</si>
  <si>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</si>
  <si>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</si>
  <si>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</si>
  <si>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</si>
  <si>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</si>
  <si>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</si>
  <si>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</si>
  <si>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</si>
  <si>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</si>
  <si>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</si>
  <si>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</si>
  <si>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</si>
  <si>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</si>
  <si>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</si>
  <si>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</si>
  <si>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</si>
  <si>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</si>
  <si>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</si>
  <si>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</si>
  <si>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</si>
  <si>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</si>
  <si>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</si>
  <si>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</si>
  <si>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</si>
  <si>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</si>
  <si>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</si>
  <si>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</si>
  <si>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</si>
  <si>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</si>
  <si>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</si>
  <si>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</si>
  <si>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</si>
  <si>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</si>
  <si>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</si>
  <si>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</si>
  <si>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</si>
  <si>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</si>
  <si>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</si>
  <si>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</si>
  <si>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</si>
  <si>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</si>
  <si>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</si>
  <si>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</si>
  <si>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</si>
  <si>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</si>
  <si>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</si>
  <si>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</si>
  <si>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</si>
  <si>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</si>
  <si>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</si>
  <si>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</si>
  <si>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</si>
  <si>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</si>
  <si>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</si>
  <si>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</si>
  <si>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</si>
  <si>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</si>
  <si>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</si>
  <si>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</si>
  <si>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</si>
  <si>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</si>
  <si>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</si>
  <si>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</si>
  <si>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</si>
  <si>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</si>
  <si>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</si>
  <si>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</si>
  <si>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</si>
  <si>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</si>
  <si>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</si>
  <si>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</si>
  <si>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</si>
  <si>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</si>
  <si>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</si>
  <si>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</si>
  <si>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</si>
  <si>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</si>
  <si>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</si>
  <si>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</si>
  <si>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</si>
  <si>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</si>
  <si>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</si>
  <si>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</si>
  <si>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</si>
  <si>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</si>
  <si>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</si>
  <si>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</si>
  <si>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</si>
  <si>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</si>
  <si>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</si>
  <si>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</si>
  <si>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</si>
  <si>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</si>
  <si>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</si>
  <si>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</si>
  <si>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</si>
  <si>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</si>
  <si>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</si>
  <si>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</si>
  <si>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</si>
  <si>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</si>
  <si>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</si>
  <si>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</si>
  <si>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</si>
  <si>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</si>
  <si>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</si>
  <si>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</si>
  <si>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</si>
  <si>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</si>
  <si>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</si>
  <si>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</si>
  <si>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</si>
  <si>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</si>
  <si>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</si>
  <si>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</si>
  <si>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</si>
  <si>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</si>
  <si>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</si>
  <si>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</si>
  <si>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</si>
  <si>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</si>
  <si>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</si>
  <si>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</si>
  <si>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</si>
  <si>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</si>
  <si>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</si>
  <si>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</si>
  <si>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</si>
  <si>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</si>
  <si>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</si>
  <si>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</si>
  <si>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</si>
  <si>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</si>
  <si>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</si>
  <si>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</si>
  <si>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</si>
  <si>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</si>
  <si>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</si>
  <si>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</si>
  <si>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</si>
  <si>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</si>
  <si>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</si>
  <si>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</si>
  <si>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</si>
  <si>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</si>
  <si>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</si>
  <si>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</si>
  <si>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</si>
  <si>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</si>
  <si>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</si>
  <si>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</si>
  <si>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</si>
  <si>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</si>
  <si>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</si>
  <si>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</si>
  <si>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</si>
  <si>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</si>
  <si>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</si>
  <si>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</si>
  <si>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</si>
  <si>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</si>
  <si>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</si>
  <si>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</si>
  <si>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</si>
  <si>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</si>
  <si>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</si>
  <si>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</si>
  <si>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</si>
  <si>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</si>
  <si>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</si>
  <si>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</si>
  <si>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</si>
  <si>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</si>
  <si>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</si>
  <si>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</si>
  <si>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</si>
  <si>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</si>
  <si>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</si>
  <si>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</si>
  <si>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</si>
  <si>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</si>
  <si>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</si>
  <si>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</si>
  <si>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</si>
  <si>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</si>
  <si>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</si>
  <si>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</si>
  <si>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</si>
  <si>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</si>
  <si>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</si>
  <si>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</si>
  <si>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</si>
  <si>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</si>
  <si>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</si>
  <si>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</si>
  <si>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</si>
  <si>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</si>
  <si>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</si>
  <si>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</si>
  <si>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</si>
  <si>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</si>
  <si>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</si>
  <si>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</si>
  <si>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</si>
  <si>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</si>
  <si>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</si>
  <si>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</si>
  <si>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</si>
  <si>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</si>
  <si>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</si>
  <si>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</si>
  <si>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</si>
  <si>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</si>
  <si>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</si>
  <si>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</si>
  <si>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</si>
  <si>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</si>
  <si>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</si>
  <si>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</si>
  <si>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</si>
  <si>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</si>
  <si>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</si>
  <si>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</si>
  <si>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</si>
  <si>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</si>
  <si>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</si>
  <si>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</si>
  <si>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</si>
  <si>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</si>
  <si>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</si>
  <si>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</si>
  <si>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</si>
  <si>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</si>
  <si>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</si>
  <si>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</si>
  <si>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</si>
  <si>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</si>
  <si>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</si>
  <si>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</si>
  <si>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</si>
  <si>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</si>
  <si>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</si>
  <si>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</si>
  <si>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</si>
  <si>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</si>
  <si>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</si>
  <si>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</si>
  <si>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</si>
  <si>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</si>
  <si>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</si>
  <si>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</si>
  <si>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</si>
  <si>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</si>
  <si>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</si>
  <si>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</si>
  <si>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</si>
  <si>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</si>
  <si>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</si>
  <si>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</si>
  <si>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</si>
  <si>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</si>
  <si>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</si>
  <si>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</si>
  <si>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</si>
  <si>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</si>
  <si>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</si>
  <si>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</si>
  <si>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</si>
  <si>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</si>
  <si>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</si>
  <si>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</si>
  <si>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</si>
  <si>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</si>
  <si>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</si>
  <si>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</si>
  <si>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</si>
  <si>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</si>
  <si>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</si>
  <si>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</si>
  <si>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</si>
  <si>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</si>
  <si>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</si>
  <si>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</si>
  <si>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</si>
  <si>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</si>
  <si>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</si>
  <si>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</si>
  <si>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</si>
  <si>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</si>
  <si>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</si>
  <si>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</si>
  <si>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</si>
  <si>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</si>
  <si>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</si>
  <si>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</si>
  <si>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</si>
  <si>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</si>
  <si>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</si>
  <si>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</si>
  <si>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</si>
  <si>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</si>
  <si>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</si>
  <si>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</si>
  <si>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</si>
  <si>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</si>
  <si>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</si>
  <si>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</si>
  <si>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</si>
  <si>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</si>
  <si>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</si>
  <si>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</si>
  <si>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</si>
  <si>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</si>
  <si>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</si>
  <si>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</si>
  <si>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</si>
  <si>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</si>
  <si>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</si>
  <si>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</si>
  <si>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</si>
  <si>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</si>
  <si>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</si>
  <si>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</si>
  <si>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</si>
  <si>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</si>
  <si>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</si>
  <si>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</si>
  <si>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</si>
  <si>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</si>
  <si>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</si>
  <si>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</si>
  <si>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</si>
  <si>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</si>
  <si>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</si>
  <si>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</si>
  <si>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</si>
  <si>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</si>
  <si>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</si>
  <si>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</si>
  <si>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</si>
  <si>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</si>
  <si>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</si>
  <si>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</si>
  <si>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</si>
  <si>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</si>
  <si>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</si>
  <si>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</si>
  <si>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</si>
  <si>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</si>
  <si>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</si>
  <si>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</si>
  <si>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</si>
  <si>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</si>
  <si>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</si>
  <si>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</si>
  <si>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</si>
  <si>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</si>
  <si>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</si>
  <si>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</si>
  <si>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</si>
  <si>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</si>
  <si>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</si>
  <si>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</si>
  <si>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</si>
  <si>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</si>
  <si>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</si>
  <si>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</si>
  <si>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</si>
  <si>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</si>
  <si>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</si>
  <si>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</si>
  <si>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</si>
  <si>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</si>
  <si>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</si>
  <si>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</si>
  <si>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</si>
  <si>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</si>
  <si>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</si>
  <si>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</si>
  <si>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</si>
  <si>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</si>
  <si>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</si>
  <si>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</si>
  <si>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</si>
  <si>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</si>
  <si>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</si>
  <si>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</si>
  <si>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</si>
  <si>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</si>
  <si>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</si>
  <si>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</si>
  <si>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</si>
  <si>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</si>
  <si>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</si>
  <si>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</si>
  <si>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</si>
  <si>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</si>
  <si>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</si>
  <si>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</si>
  <si>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</si>
  <si>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</si>
  <si>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</si>
  <si>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</si>
  <si>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</si>
  <si>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</si>
  <si>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</si>
  <si>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</si>
  <si>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</si>
  <si>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</si>
  <si>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</si>
  <si>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</si>
  <si>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</si>
  <si>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</si>
  <si>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</si>
  <si>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</si>
  <si>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</si>
  <si>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</si>
  <si>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</si>
  <si>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</si>
  <si>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</si>
  <si>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</si>
  <si>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</si>
  <si>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</si>
  <si>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</si>
  <si>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</si>
  <si>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</si>
  <si>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</si>
  <si>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</si>
  <si>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</si>
  <si>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</si>
  <si>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</si>
  <si>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</si>
  <si>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</si>
  <si>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</si>
  <si>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</si>
  <si>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</si>
  <si>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</si>
  <si>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</si>
  <si>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</si>
  <si>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</si>
  <si>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</si>
  <si>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</si>
  <si>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</si>
  <si>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</si>
  <si>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</si>
  <si>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</si>
  <si>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</si>
  <si>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</si>
  <si>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</si>
  <si>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</si>
  <si>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</si>
  <si>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</si>
  <si>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</si>
  <si>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</si>
  <si>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</si>
  <si>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</si>
  <si>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</si>
  <si>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</si>
  <si>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</si>
  <si>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</si>
  <si>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</si>
  <si>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</si>
  <si>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</si>
  <si>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</si>
  <si>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</si>
  <si>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</si>
  <si>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</si>
  <si>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</si>
  <si>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</si>
  <si>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</si>
  <si>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</si>
  <si>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</si>
  <si>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</si>
  <si>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</si>
  <si>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</si>
  <si>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</si>
  <si>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</si>
  <si>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</si>
  <si>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</si>
  <si>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</si>
  <si>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</si>
  <si>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</si>
  <si>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</si>
  <si>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</si>
  <si>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</si>
  <si>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</si>
  <si>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</si>
  <si>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</si>
  <si>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</si>
  <si>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</si>
  <si>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</si>
  <si>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</si>
  <si>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</si>
  <si>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</si>
  <si>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</si>
  <si>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</si>
  <si>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</si>
  <si>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</si>
  <si>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</si>
  <si>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</si>
  <si>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</si>
  <si>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</si>
  <si>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</si>
  <si>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</si>
  <si>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</si>
  <si>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</si>
  <si>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</si>
  <si>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</si>
  <si>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</si>
  <si>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</si>
  <si>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</si>
  <si>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</si>
  <si>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</si>
  <si>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</si>
  <si>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</si>
  <si>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</si>
  <si>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</si>
  <si>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</si>
  <si>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</si>
  <si>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</si>
  <si>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</si>
  <si>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</si>
  <si>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</si>
  <si>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</si>
  <si>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</si>
  <si>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</si>
  <si>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</si>
  <si>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</si>
  <si>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</si>
  <si>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</si>
  <si>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</si>
  <si>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</si>
  <si>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</si>
  <si>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</si>
  <si>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</si>
  <si>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</si>
  <si>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</si>
  <si>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</si>
  <si>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</si>
  <si>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</si>
  <si>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</si>
  <si>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</si>
  <si>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</si>
  <si>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</si>
  <si>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</si>
  <si>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</si>
  <si>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</si>
  <si>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</si>
  <si>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</si>
  <si>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</si>
  <si>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</si>
  <si>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</si>
  <si>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</si>
  <si>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</si>
  <si>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</si>
  <si>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</si>
  <si>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</si>
  <si>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</si>
  <si>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</si>
  <si>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</si>
  <si>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</si>
  <si>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</si>
  <si>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</si>
  <si>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</si>
  <si>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</si>
  <si>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</si>
  <si>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</si>
  <si>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</si>
  <si>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</si>
  <si>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</si>
  <si>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</si>
  <si>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</si>
  <si>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</si>
  <si>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</si>
  <si>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</si>
  <si>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</si>
  <si>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</si>
  <si>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</si>
  <si>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</si>
  <si>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</si>
  <si>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</si>
  <si>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</si>
  <si>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</si>
  <si>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</si>
  <si>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</si>
  <si>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</si>
  <si>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</si>
  <si>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</si>
  <si>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</si>
  <si>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</si>
  <si>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</si>
  <si>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</si>
  <si>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</si>
  <si>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</si>
  <si>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</si>
  <si>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</si>
  <si>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</si>
  <si>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</si>
  <si>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</si>
  <si>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</si>
  <si>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</si>
  <si>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</si>
  <si>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</si>
  <si>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</si>
  <si>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</si>
  <si>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</si>
  <si>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</si>
  <si>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</si>
  <si>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</si>
  <si>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</si>
  <si>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</si>
  <si>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</si>
  <si>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</si>
  <si>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</si>
  <si>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</si>
  <si>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</si>
  <si>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</si>
  <si>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</si>
  <si>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</si>
  <si>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</si>
  <si>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</si>
  <si>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</si>
  <si>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</si>
  <si>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</si>
  <si>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</si>
  <si>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</si>
  <si>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</si>
  <si>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</si>
  <si>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</si>
  <si>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</si>
  <si>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</si>
  <si>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</si>
  <si>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</si>
  <si>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</si>
  <si>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</si>
  <si>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</si>
  <si>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</si>
  <si>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</si>
  <si>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</si>
  <si>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</si>
  <si>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</si>
  <si>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</si>
  <si>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</si>
  <si>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</si>
  <si>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</si>
  <si>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</si>
  <si>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</si>
  <si>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</si>
  <si>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</si>
  <si>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</si>
  <si>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</si>
  <si>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</si>
  <si>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</si>
  <si>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</si>
  <si>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</si>
  <si>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</si>
  <si>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</si>
  <si>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</si>
  <si>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</si>
  <si>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</si>
  <si>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</si>
  <si>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</si>
  <si>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</si>
  <si>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</si>
  <si>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</si>
  <si>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</si>
  <si>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</si>
  <si>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</si>
  <si>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</si>
  <si>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</si>
  <si>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</si>
  <si>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</si>
  <si>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</si>
  <si>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</si>
  <si>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</si>
  <si>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</si>
  <si>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</si>
  <si>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</si>
  <si>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</si>
  <si>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</si>
  <si>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</si>
  <si>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</si>
  <si>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</si>
  <si>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</si>
  <si>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</si>
  <si>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</si>
  <si>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</si>
  <si>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</si>
  <si>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</si>
  <si>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</si>
  <si>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</si>
  <si>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</si>
  <si>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</si>
  <si>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</si>
  <si>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</si>
  <si>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</si>
  <si>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</si>
  <si>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</si>
  <si>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</si>
  <si>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</si>
  <si>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</si>
  <si>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</si>
  <si>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</si>
  <si>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</si>
  <si>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</si>
  <si>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</si>
  <si>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</si>
  <si>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</si>
  <si>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</si>
  <si>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</si>
  <si>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</si>
  <si>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</si>
  <si>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</si>
  <si>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</si>
  <si>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</si>
  <si>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</si>
  <si>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</si>
  <si>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</si>
  <si>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</si>
  <si>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</si>
  <si>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</si>
  <si>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</si>
  <si>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</si>
  <si>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</si>
  <si>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</si>
  <si>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</si>
  <si>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</si>
  <si>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</si>
  <si>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</si>
  <si>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</si>
  <si>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</si>
  <si>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</si>
  <si>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</si>
  <si>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</si>
  <si>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</si>
  <si>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</si>
  <si>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</si>
  <si>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</si>
  <si>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</si>
  <si>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</si>
  <si>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</si>
  <si>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</si>
  <si>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</si>
  <si>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</si>
  <si>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</si>
  <si>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</si>
  <si>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</si>
  <si>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</si>
  <si>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</si>
  <si>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</si>
  <si>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</si>
  <si>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</si>
  <si>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</si>
  <si>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</si>
  <si>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</si>
  <si>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</si>
  <si>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</si>
  <si>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</si>
  <si>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</si>
  <si>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</si>
  <si>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</si>
  <si>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</si>
  <si>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</si>
  <si>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</si>
  <si>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</si>
  <si>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</si>
  <si>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</si>
  <si>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</si>
  <si>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</si>
  <si>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</si>
  <si>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</si>
  <si>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</si>
  <si>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</si>
  <si>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</si>
  <si>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</si>
  <si>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</si>
  <si>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</si>
  <si>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</si>
  <si>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</si>
  <si>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</si>
  <si>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</si>
  <si>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</si>
  <si>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</si>
  <si>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</si>
  <si>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</si>
  <si>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</si>
  <si>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</si>
  <si>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</si>
  <si>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</si>
  <si>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</si>
  <si>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</si>
  <si>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</si>
  <si>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</si>
  <si>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</si>
  <si>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</si>
  <si>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</si>
  <si>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</si>
  <si>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</si>
  <si>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</si>
  <si>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</si>
  <si>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</si>
  <si>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</si>
  <si>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</si>
  <si>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</si>
  <si>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</si>
  <si>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</si>
  <si>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</si>
  <si>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</si>
  <si>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</si>
  <si>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</si>
  <si>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</si>
  <si>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</si>
  <si>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</si>
  <si>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</si>
  <si>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</si>
  <si>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</si>
  <si>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</si>
  <si>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</si>
  <si>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</si>
  <si>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</si>
  <si>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</si>
  <si>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</si>
  <si>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</si>
  <si>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</si>
  <si>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</si>
  <si>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</si>
  <si>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</si>
  <si>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</si>
  <si>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</si>
  <si>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</si>
  <si>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</si>
  <si>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</si>
  <si>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</si>
  <si>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</si>
  <si>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</si>
  <si>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</si>
  <si>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</si>
  <si>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</si>
  <si>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</si>
  <si>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</si>
  <si>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</si>
  <si>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</si>
  <si>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</si>
  <si>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</si>
  <si>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</si>
  <si>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</si>
  <si>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</si>
  <si>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</si>
  <si>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</si>
  <si>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</si>
  <si>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</si>
  <si>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</si>
  <si>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</si>
  <si>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</si>
  <si>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</si>
  <si>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</si>
  <si>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</si>
  <si>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</si>
  <si>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</si>
  <si>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</si>
  <si>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</si>
  <si>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</si>
  <si>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</si>
  <si>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</si>
  <si>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</si>
  <si>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</si>
  <si>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</si>
  <si>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</si>
  <si>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</si>
  <si>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</si>
  <si>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</si>
  <si>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</si>
  <si>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</si>
  <si>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</si>
  <si>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</si>
  <si>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</si>
  <si>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</si>
  <si>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</si>
  <si>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</si>
  <si>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</si>
  <si>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</si>
  <si>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</si>
  <si>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</si>
  <si>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</si>
  <si>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</si>
  <si>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</si>
  <si>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</si>
  <si>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</si>
  <si>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</si>
  <si>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</si>
  <si>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</si>
  <si>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</si>
  <si>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</si>
  <si>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</si>
  <si>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</si>
  <si>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</si>
  <si>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</si>
  <si>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</si>
  <si>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</si>
  <si>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</si>
  <si>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</si>
  <si>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</si>
  <si>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</si>
  <si>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</si>
  <si>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</si>
  <si>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</si>
  <si>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</si>
  <si>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</si>
  <si>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</si>
  <si>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</si>
  <si>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</si>
  <si>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</si>
  <si>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</si>
  <si>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</si>
  <si>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</si>
  <si>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</si>
  <si>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</si>
  <si>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</si>
  <si>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</si>
  <si>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</si>
  <si>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</si>
  <si>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</si>
  <si>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</si>
  <si>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</si>
  <si>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</si>
  <si>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</si>
  <si>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</si>
  <si>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</si>
  <si>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</si>
  <si>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</si>
  <si>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</si>
  <si>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</si>
  <si>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</si>
  <si>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</si>
  <si>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</si>
  <si>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</si>
  <si>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</si>
  <si>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</si>
  <si>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</si>
  <si>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</si>
  <si>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</si>
  <si>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</si>
  <si>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</si>
  <si>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</si>
  <si>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</si>
  <si>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</si>
  <si>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</si>
  <si>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</si>
  <si>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</si>
  <si>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</si>
  <si>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</si>
  <si>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</si>
  <si>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</si>
  <si>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</si>
  <si>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</si>
  <si>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</si>
  <si>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</si>
  <si>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</si>
  <si>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</si>
  <si>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</si>
  <si>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</si>
  <si>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</si>
  <si>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</si>
  <si>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</si>
  <si>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</si>
  <si>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</si>
  <si>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</si>
  <si>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</si>
  <si>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</si>
  <si>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</si>
  <si>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</si>
  <si>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</si>
  <si>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</si>
  <si>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</si>
  <si>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</si>
  <si>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</si>
  <si>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</si>
  <si>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</si>
  <si>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</si>
  <si>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</si>
  <si>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</si>
  <si>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</si>
  <si>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</si>
  <si>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</si>
  <si>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</si>
  <si>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</si>
  <si>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</si>
  <si>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</si>
  <si>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</si>
  <si>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</si>
  <si>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</si>
  <si>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</si>
  <si>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</si>
  <si>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</si>
  <si>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</si>
  <si>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</si>
  <si>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</si>
  <si>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</si>
  <si>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</si>
  <si>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</si>
  <si>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</si>
  <si>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</si>
  <si>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</si>
  <si>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</si>
  <si>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</si>
  <si>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</si>
  <si>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</si>
  <si>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</si>
  <si>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</si>
  <si>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</si>
  <si>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</si>
  <si>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</si>
  <si>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</si>
  <si>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</si>
  <si>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</si>
  <si>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</si>
  <si>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</si>
  <si>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</si>
  <si>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</si>
  <si>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</si>
  <si>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</si>
  <si>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</si>
  <si>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</si>
  <si>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</si>
  <si>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</si>
  <si>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</si>
  <si>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</si>
  <si>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</si>
  <si>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</si>
  <si>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</si>
  <si>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</si>
  <si>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</si>
  <si>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</si>
  <si>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</si>
  <si>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</si>
  <si>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</si>
  <si>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</si>
  <si>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</si>
  <si>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</si>
  <si>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</si>
  <si>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</si>
  <si>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</si>
  <si>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</si>
  <si>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</si>
  <si>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</si>
  <si>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</si>
  <si>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</si>
  <si>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</si>
  <si>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</si>
  <si>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</si>
  <si>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</si>
  <si>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</si>
  <si>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</si>
  <si>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</si>
  <si>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</si>
  <si>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</si>
  <si>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</si>
  <si>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</si>
  <si>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</si>
  <si>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</si>
  <si>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</si>
  <si>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</si>
  <si>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</si>
  <si>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</si>
  <si>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</si>
  <si>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</si>
  <si>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</si>
  <si>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</si>
  <si>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</si>
  <si>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</si>
  <si>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</si>
  <si>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</si>
  <si>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</si>
  <si>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</si>
  <si>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</si>
  <si>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</si>
  <si>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</si>
  <si>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</si>
  <si>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</si>
  <si>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</si>
  <si>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</si>
  <si>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</si>
  <si>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</si>
  <si>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</si>
  <si>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</si>
  <si>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</si>
  <si>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</si>
  <si>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</si>
  <si>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</si>
  <si>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</si>
  <si>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</si>
  <si>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</si>
  <si>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</si>
  <si>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</si>
  <si>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</si>
  <si>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</si>
  <si>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</si>
  <si>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</si>
  <si>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</si>
  <si>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</si>
  <si>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</si>
  <si>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</si>
  <si>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</si>
  <si>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</si>
  <si>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</si>
  <si>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</si>
  <si>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</si>
  <si>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</si>
  <si>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</si>
  <si>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</si>
  <si>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</si>
  <si>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</si>
  <si>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</si>
  <si>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</si>
  <si>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</si>
  <si>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</si>
  <si>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</si>
  <si>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</si>
  <si>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</si>
  <si>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</si>
  <si>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</si>
  <si>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</si>
  <si>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</si>
  <si>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</si>
  <si>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</si>
  <si>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</si>
  <si>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</si>
  <si>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</si>
  <si>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</si>
  <si>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</si>
  <si>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</si>
  <si>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</si>
  <si>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</si>
  <si>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</si>
  <si>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</si>
  <si>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</si>
  <si>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</si>
  <si>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</si>
  <si>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</si>
  <si>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</si>
  <si>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</si>
  <si>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</si>
  <si>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</si>
  <si>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</si>
  <si>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</si>
  <si>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</si>
  <si>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</si>
  <si>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</si>
  <si>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</si>
  <si>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</si>
  <si>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</si>
  <si>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</si>
  <si>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</si>
  <si>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</si>
  <si>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</si>
  <si>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</si>
  <si>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</si>
  <si>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</si>
  <si>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</si>
  <si>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</si>
  <si>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</si>
  <si>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</si>
  <si>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</si>
  <si>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</si>
  <si>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</si>
  <si>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</si>
  <si>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</si>
  <si>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</si>
  <si>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</si>
  <si>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</si>
  <si>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</si>
  <si>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</si>
  <si>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</si>
  <si>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</si>
  <si>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</si>
  <si>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</si>
  <si>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</si>
  <si>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</si>
  <si>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</si>
  <si>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</si>
  <si>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</si>
  <si>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</si>
  <si>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</si>
  <si>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</si>
  <si>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</si>
  <si>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</si>
  <si>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</si>
  <si>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</si>
  <si>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</si>
  <si>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</si>
  <si>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</si>
  <si>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</si>
  <si>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</si>
  <si>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</si>
  <si>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</si>
  <si>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</si>
  <si>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</si>
  <si>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</si>
  <si>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</si>
  <si>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</si>
  <si>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</si>
  <si>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</si>
  <si>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</si>
  <si>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</si>
  <si>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</si>
  <si>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</si>
  <si>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</si>
  <si>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</si>
  <si>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</si>
  <si>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</si>
  <si>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</si>
  <si>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</si>
  <si>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</si>
  <si>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</si>
  <si>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</si>
  <si>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</si>
  <si>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</si>
  <si>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</si>
  <si>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</si>
  <si>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</si>
  <si>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</si>
  <si>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</si>
  <si>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</si>
  <si>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</si>
  <si>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</si>
  <si>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</si>
  <si>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</si>
  <si>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</si>
  <si>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</si>
  <si>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</si>
  <si>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</si>
  <si>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</si>
  <si>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</si>
  <si>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</si>
  <si>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</si>
  <si>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</si>
  <si>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</si>
  <si>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</si>
  <si>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</si>
  <si>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</si>
  <si>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</si>
  <si>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</si>
  <si>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</si>
  <si>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</si>
  <si>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</si>
  <si>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</si>
  <si>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</si>
  <si>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</si>
  <si>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</si>
  <si>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</si>
  <si>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</si>
  <si>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</si>
  <si>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</si>
  <si>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</si>
  <si>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</si>
  <si>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</si>
  <si>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</si>
  <si>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</si>
  <si>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</si>
  <si>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</si>
  <si>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</si>
  <si>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</si>
  <si>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</si>
  <si>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</si>
  <si>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</si>
  <si>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</si>
  <si>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</si>
  <si>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</si>
  <si>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</si>
  <si>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</si>
  <si>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</si>
  <si>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</si>
  <si>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</si>
  <si>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</si>
  <si>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</si>
  <si>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</si>
  <si>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</si>
  <si>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</si>
  <si>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</si>
  <si>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</si>
  <si>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</si>
  <si>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</si>
  <si>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</si>
  <si>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</si>
  <si>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</si>
  <si>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</si>
  <si>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</si>
  <si>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</si>
  <si>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</si>
  <si>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</si>
  <si>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</si>
  <si>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</si>
  <si>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</si>
  <si>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</si>
  <si>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</si>
  <si>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</si>
  <si>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</si>
  <si>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</si>
  <si>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</si>
  <si>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</si>
  <si>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</si>
  <si>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</si>
  <si>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</si>
  <si>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</si>
  <si>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</si>
  <si>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</si>
  <si>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</si>
  <si>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</si>
  <si>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</si>
  <si>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</si>
  <si>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</si>
  <si>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</si>
  <si>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</si>
  <si>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</si>
  <si>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</si>
  <si>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</si>
  <si>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</si>
  <si>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</si>
  <si>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</si>
  <si>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</si>
  <si>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</si>
  <si>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</si>
  <si>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</si>
  <si>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</si>
  <si>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</si>
  <si>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</si>
  <si>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</si>
  <si>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</si>
  <si>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</si>
  <si>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</si>
  <si>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</si>
  <si>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</si>
  <si>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</si>
  <si>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</si>
  <si>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</si>
  <si>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</si>
  <si>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</si>
  <si>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</si>
  <si>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</si>
  <si>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</si>
  <si>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</si>
  <si>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</si>
  <si>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</si>
  <si>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</si>
  <si>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</si>
  <si>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</si>
  <si>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</si>
  <si>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</si>
  <si>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</si>
  <si>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</si>
  <si>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</si>
  <si>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</si>
  <si>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</si>
  <si>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</si>
  <si>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</si>
  <si>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</si>
  <si>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</si>
  <si>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</si>
  <si>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</si>
  <si>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</si>
  <si>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</si>
  <si>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</si>
  <si>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</si>
  <si>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</si>
  <si>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</si>
  <si>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</si>
  <si>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</si>
  <si>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</si>
  <si>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</si>
  <si>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</si>
  <si>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</si>
  <si>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</si>
  <si>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</si>
  <si>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</si>
  <si>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</si>
  <si>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</si>
  <si>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</si>
  <si>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</si>
  <si>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</si>
  <si>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</si>
  <si>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</si>
  <si>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</si>
  <si>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</si>
  <si>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</si>
  <si>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</si>
  <si>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</si>
  <si>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</si>
  <si>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</si>
  <si>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</si>
  <si>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</si>
  <si>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</si>
  <si>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</si>
  <si>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</si>
  <si>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</si>
  <si>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</si>
  <si>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</si>
  <si>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</si>
  <si>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</si>
  <si>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</si>
  <si>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</si>
  <si>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</si>
  <si>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</si>
  <si>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</si>
  <si>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</si>
  <si>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</si>
  <si>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</si>
  <si>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</si>
  <si>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</si>
  <si>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</si>
  <si>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</si>
  <si>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</si>
  <si>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</si>
  <si>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</si>
  <si>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</si>
  <si>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</si>
  <si>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</si>
  <si>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</si>
  <si>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</si>
  <si>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</si>
  <si>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</si>
  <si>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</si>
  <si>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</si>
  <si>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</si>
  <si>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</si>
  <si>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</si>
  <si>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</si>
  <si>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</si>
  <si>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</si>
  <si>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</si>
  <si>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</si>
  <si>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</si>
  <si>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</si>
  <si>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</si>
  <si>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</si>
  <si>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</si>
  <si>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</si>
  <si>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</si>
  <si>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</si>
  <si>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</si>
  <si>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</si>
  <si>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</si>
  <si>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</si>
  <si>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</si>
  <si>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</si>
  <si>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</si>
  <si>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</si>
  <si>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</si>
  <si>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</si>
  <si>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</si>
  <si>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</si>
  <si>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</si>
  <si>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</si>
  <si>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</si>
  <si>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</si>
  <si>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</si>
  <si>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</si>
  <si>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</si>
  <si>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</si>
  <si>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</si>
  <si>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</si>
  <si>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</si>
  <si>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</si>
  <si>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</si>
  <si>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</si>
  <si>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</si>
  <si>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</si>
  <si>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</si>
  <si>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</si>
  <si>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</si>
  <si>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</si>
  <si>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</si>
  <si>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</si>
  <si>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</si>
  <si>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</si>
  <si>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</si>
  <si>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</si>
  <si>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</si>
  <si>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</si>
  <si>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</si>
  <si>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</si>
  <si>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</si>
  <si>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</si>
  <si>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</si>
  <si>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</si>
  <si>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</si>
  <si>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</si>
  <si>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</si>
  <si>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</si>
  <si>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</si>
  <si>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</si>
  <si>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</si>
  <si>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</si>
  <si>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</si>
  <si>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</si>
  <si>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</si>
  <si>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</si>
  <si>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</si>
  <si>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</si>
  <si>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</si>
  <si>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</si>
  <si>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</si>
  <si>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</si>
  <si>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</si>
  <si>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</si>
  <si>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</si>
  <si>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</si>
  <si>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</si>
  <si>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</si>
  <si>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</si>
  <si>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</si>
  <si>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</si>
  <si>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</si>
  <si>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</si>
  <si>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</si>
  <si>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</si>
  <si>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</si>
  <si>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</si>
  <si>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</si>
  <si>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</si>
  <si>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</si>
  <si>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</si>
  <si>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</si>
  <si>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</si>
  <si>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</si>
  <si>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</si>
  <si>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</si>
  <si>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</si>
  <si>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</si>
  <si>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</si>
  <si>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</si>
  <si>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</si>
  <si>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</si>
  <si>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</si>
  <si>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</si>
  <si>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</si>
  <si>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</si>
  <si>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</si>
  <si>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</si>
  <si>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</si>
  <si>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</si>
  <si>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</si>
  <si>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</si>
  <si>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</si>
  <si>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</si>
  <si>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</si>
  <si>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</si>
  <si>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</si>
  <si>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</si>
  <si>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</si>
  <si>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</si>
  <si>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</si>
  <si>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</si>
  <si>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</si>
  <si>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</si>
  <si>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</si>
  <si>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</si>
  <si>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</si>
  <si>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</si>
  <si>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</si>
  <si>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</si>
  <si>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</si>
  <si>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</si>
  <si>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</si>
  <si>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</si>
  <si>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</si>
  <si>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</si>
  <si>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</si>
  <si>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</si>
  <si>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</si>
  <si>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</si>
  <si>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</si>
  <si>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</si>
  <si>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</si>
  <si>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</si>
  <si>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</si>
  <si>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</si>
  <si>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</si>
  <si>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</si>
  <si>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</si>
  <si>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</si>
  <si>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</si>
  <si>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</si>
  <si>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</si>
  <si>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</si>
  <si>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</si>
  <si>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</si>
  <si>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</si>
  <si>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</si>
  <si>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</si>
  <si>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</si>
  <si>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</si>
  <si>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</si>
  <si>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</si>
  <si>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</si>
  <si>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</si>
  <si>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</si>
  <si>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</si>
  <si>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</si>
  <si>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</si>
  <si>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</si>
  <si>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</si>
  <si>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</si>
  <si>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</si>
  <si>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</si>
  <si>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</si>
  <si>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</si>
  <si>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</si>
  <si>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</si>
  <si>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</si>
  <si>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</si>
  <si>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</si>
  <si>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</si>
  <si>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</si>
  <si>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</si>
  <si>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</si>
  <si>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</si>
  <si>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</si>
  <si>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</si>
  <si>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</si>
  <si>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</si>
  <si>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</si>
  <si>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</si>
  <si>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</si>
  <si>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</si>
  <si>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</si>
  <si>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</si>
  <si>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</si>
  <si>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</si>
  <si>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</si>
  <si>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</si>
  <si>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</si>
  <si>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</si>
  <si>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</si>
  <si>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</si>
  <si>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</si>
  <si>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</si>
  <si>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</si>
  <si>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</si>
  <si>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</si>
  <si>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</si>
  <si>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</si>
  <si>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</si>
  <si>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</si>
  <si>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</si>
  <si>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</si>
  <si>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</si>
  <si>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</si>
  <si>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</si>
  <si>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</si>
  <si>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</si>
  <si>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</si>
  <si>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</si>
  <si>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</si>
  <si>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</si>
  <si>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</si>
  <si>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</si>
  <si>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</si>
  <si>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</si>
  <si>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</si>
  <si>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</si>
  <si>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</si>
  <si>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</si>
  <si>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</si>
  <si>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</si>
  <si>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</si>
  <si>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</si>
  <si>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</si>
  <si>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</si>
  <si>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</si>
  <si>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</si>
  <si>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</si>
  <si>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</si>
  <si>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</si>
  <si>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</si>
  <si>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</si>
  <si>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</si>
  <si>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</si>
  <si>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</si>
  <si>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</si>
  <si>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</si>
  <si>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</si>
  <si>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</si>
  <si>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</si>
  <si>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</si>
  <si>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</si>
  <si>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</si>
  <si>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</si>
  <si>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</si>
  <si>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</si>
  <si>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</si>
  <si>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</si>
  <si>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</si>
  <si>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</si>
  <si>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</si>
  <si>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</si>
  <si>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</si>
  <si>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</si>
  <si>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</si>
  <si>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</si>
  <si>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</si>
  <si>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</si>
  <si>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</si>
  <si>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</si>
  <si>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</si>
  <si>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</si>
  <si>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</si>
  <si>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</si>
  <si>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</si>
  <si>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</si>
  <si>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</si>
  <si>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</si>
  <si>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</si>
  <si>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</si>
  <si>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</si>
  <si>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</si>
  <si>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</si>
  <si>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</si>
  <si>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</si>
  <si>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</si>
  <si>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</si>
  <si>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</si>
  <si>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</si>
  <si>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</si>
  <si>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</si>
  <si>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</si>
  <si>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</si>
  <si>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</si>
  <si>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</si>
  <si>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</si>
  <si>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</si>
  <si>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</si>
  <si>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</si>
  <si>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</si>
  <si>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</si>
  <si>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</si>
  <si>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</si>
  <si>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</si>
  <si>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</si>
  <si>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</si>
  <si>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</si>
  <si>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</si>
  <si>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</si>
  <si>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</si>
  <si>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</si>
  <si>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</si>
  <si>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</si>
  <si>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</si>
  <si>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</si>
  <si>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</si>
  <si>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</si>
  <si>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</si>
  <si>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</si>
  <si>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</si>
  <si>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</si>
  <si>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</si>
  <si>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</si>
  <si>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</si>
  <si>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</si>
  <si>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</si>
  <si>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</si>
  <si>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</si>
  <si>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</si>
  <si>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</si>
  <si>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</si>
  <si>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</si>
  <si>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</si>
  <si>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</si>
  <si>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</si>
  <si>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</si>
  <si>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</si>
  <si>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</si>
  <si>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</si>
  <si>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</si>
  <si>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</si>
  <si>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</si>
  <si>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</si>
  <si>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</si>
  <si>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</si>
  <si>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</si>
  <si>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</si>
  <si>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</si>
  <si>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</si>
  <si>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</si>
  <si>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</si>
  <si>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</si>
  <si>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</si>
  <si>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</si>
  <si>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</si>
  <si>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</si>
  <si>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</si>
  <si>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</si>
  <si>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</si>
  <si>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</si>
  <si>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</si>
  <si>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</si>
  <si>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</si>
  <si>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</si>
  <si>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</si>
  <si>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</si>
  <si>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</si>
  <si>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</si>
  <si>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</si>
  <si>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</si>
  <si>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</si>
  <si>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</si>
  <si>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</si>
  <si>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</si>
  <si>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</si>
  <si>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</si>
  <si>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</si>
  <si>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</si>
  <si>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</si>
  <si>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</si>
  <si>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</si>
  <si>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</si>
  <si>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</si>
  <si>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</si>
  <si>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</si>
  <si>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</si>
  <si>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</si>
  <si>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</si>
  <si>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</si>
  <si>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</si>
  <si>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</si>
  <si>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</si>
  <si>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</si>
  <si>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</si>
  <si>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</si>
  <si>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</si>
  <si>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</si>
  <si>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</si>
  <si>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</si>
  <si>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</si>
  <si>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</si>
  <si>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</si>
  <si>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</si>
  <si>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</si>
  <si>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</si>
  <si>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</si>
  <si>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</si>
  <si>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</si>
  <si>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</si>
  <si>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</si>
  <si>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</si>
  <si>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</si>
  <si>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</si>
  <si>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</si>
  <si>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</si>
  <si>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</si>
  <si>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</si>
  <si>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</si>
  <si>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</si>
  <si>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</si>
  <si>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</si>
  <si>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</si>
  <si>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</si>
  <si>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</si>
  <si>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</si>
  <si>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</si>
  <si>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</si>
  <si>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</si>
  <si>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</si>
  <si>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</si>
  <si>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</si>
  <si>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</si>
  <si>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</si>
  <si>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</si>
  <si>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</si>
  <si>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</si>
  <si>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</si>
  <si>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</si>
  <si>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</si>
  <si>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</si>
  <si>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</si>
  <si>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</si>
  <si>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</si>
  <si>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</si>
  <si>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</si>
  <si>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</si>
  <si>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</si>
  <si>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</si>
  <si>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</si>
  <si>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</si>
  <si>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</si>
  <si>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</si>
  <si>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</si>
  <si>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</si>
  <si>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</si>
  <si>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</si>
  <si>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</si>
  <si>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</si>
  <si>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</si>
  <si>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</si>
  <si>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</si>
  <si>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</si>
  <si>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</si>
  <si>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</si>
  <si>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</si>
  <si>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</si>
  <si>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</si>
  <si>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</si>
  <si>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</si>
  <si>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</si>
  <si>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</si>
  <si>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</si>
  <si>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</si>
  <si>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</si>
  <si>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</si>
  <si>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</si>
  <si>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</si>
  <si>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</si>
  <si>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</si>
  <si>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</si>
  <si>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</si>
  <si>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</si>
  <si>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</si>
  <si>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</si>
  <si>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</si>
  <si>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</si>
  <si>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</si>
  <si>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</si>
  <si>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</si>
  <si>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</si>
  <si>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</si>
  <si>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</si>
  <si>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</si>
  <si>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</si>
  <si>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</si>
  <si>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</si>
  <si>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</si>
  <si>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</si>
  <si>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</si>
  <si>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</si>
  <si>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</si>
  <si>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</si>
  <si>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</si>
  <si>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</si>
  <si>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</si>
  <si>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</si>
  <si>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</si>
  <si>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</si>
  <si>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</si>
  <si>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</si>
  <si>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</si>
  <si>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</si>
  <si>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</si>
  <si>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</si>
  <si>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</si>
  <si>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</si>
  <si>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</si>
  <si>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</si>
  <si>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</si>
  <si>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</si>
  <si>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</si>
  <si>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</si>
  <si>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</si>
  <si>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</si>
  <si>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</si>
  <si>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</si>
  <si>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</si>
  <si>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</si>
  <si>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</si>
  <si>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</si>
  <si>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</si>
  <si>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</si>
  <si>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</si>
  <si>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</si>
  <si>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</si>
  <si>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</si>
  <si>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</si>
  <si>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</si>
  <si>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</si>
  <si>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</si>
  <si>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</si>
  <si>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</si>
  <si>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</si>
  <si>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</si>
  <si>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</si>
  <si>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</si>
  <si>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</si>
  <si>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</si>
  <si>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</si>
  <si>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</si>
  <si>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</si>
  <si>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</si>
  <si>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</si>
  <si>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</si>
  <si>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</si>
  <si>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</si>
  <si>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</si>
  <si>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</si>
  <si>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</si>
  <si>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</si>
  <si>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</si>
  <si>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</si>
  <si>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</si>
  <si>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</si>
  <si>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</si>
  <si>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</si>
  <si>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</si>
  <si>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</si>
  <si>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</si>
  <si>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</si>
  <si>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</si>
  <si>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</si>
  <si>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</si>
  <si>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</si>
  <si>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</si>
  <si>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</si>
  <si>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</si>
  <si>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</si>
  <si>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</si>
  <si>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</si>
  <si>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</si>
  <si>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</si>
  <si>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</si>
  <si>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</si>
  <si>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</si>
  <si>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</si>
  <si>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</si>
  <si>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</si>
  <si>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</si>
  <si>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</si>
  <si>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</si>
  <si>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</si>
  <si>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</si>
  <si>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</si>
  <si>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</si>
  <si>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</si>
  <si>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</si>
  <si>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</si>
  <si>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</si>
  <si>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</si>
  <si>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</si>
  <si>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</si>
  <si>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</si>
  <si>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</si>
  <si>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</si>
  <si>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</si>
  <si>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</si>
  <si>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</si>
  <si>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</si>
  <si>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</si>
  <si>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</si>
  <si>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</si>
  <si>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</si>
  <si>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</si>
  <si>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</si>
  <si>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</si>
  <si>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</si>
  <si>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</si>
  <si>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</si>
  <si>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</si>
  <si>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</si>
  <si>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</si>
  <si>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</si>
  <si>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</si>
  <si>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</si>
  <si>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</si>
  <si>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</si>
  <si>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</si>
  <si>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</si>
  <si>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</si>
  <si>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</si>
  <si>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</si>
  <si>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</si>
  <si>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</si>
  <si>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</si>
  <si>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</si>
  <si>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</si>
  <si>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</si>
  <si>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</si>
  <si>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</si>
  <si>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</si>
  <si>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</si>
  <si>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</si>
  <si>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</si>
  <si>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</si>
  <si>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</si>
  <si>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</si>
  <si>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</si>
  <si>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</si>
  <si>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</si>
  <si>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</si>
  <si>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</si>
  <si>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</si>
  <si>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</si>
  <si>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</si>
  <si>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</si>
  <si>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</si>
  <si>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</si>
  <si>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</si>
  <si>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</si>
  <si>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</si>
  <si>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</si>
  <si>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</si>
  <si>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</si>
  <si>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</si>
  <si>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</si>
  <si>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</si>
  <si>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</si>
  <si>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</si>
  <si>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</si>
  <si>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</si>
  <si>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</si>
  <si>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</si>
  <si>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</si>
  <si>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</si>
  <si>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</si>
  <si>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</si>
  <si>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</si>
  <si>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</si>
  <si>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</si>
  <si>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</si>
  <si>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</si>
  <si>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</si>
  <si>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</si>
  <si>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</si>
  <si>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</si>
  <si>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</si>
  <si>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</si>
  <si>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</si>
  <si>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</si>
  <si>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</si>
  <si>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</si>
  <si>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</si>
  <si>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</si>
  <si>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</si>
  <si>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</si>
  <si>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</si>
  <si>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</si>
  <si>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</si>
  <si>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</si>
  <si>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</si>
  <si>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</si>
  <si>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</si>
  <si>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</si>
  <si>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</si>
  <si>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</si>
  <si>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</si>
  <si>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</si>
  <si>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</si>
  <si>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</si>
  <si>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</si>
  <si>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</si>
  <si>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</si>
  <si>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</si>
  <si>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</si>
  <si>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</si>
  <si>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</si>
  <si>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</si>
  <si>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</si>
  <si>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</si>
  <si>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</si>
  <si>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</si>
  <si>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</si>
  <si>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</si>
  <si>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</si>
  <si>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</si>
  <si>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</si>
  <si>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</si>
  <si>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</si>
  <si>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</si>
  <si>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</si>
  <si>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</si>
  <si>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</si>
  <si>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</si>
  <si>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</si>
  <si>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</si>
  <si>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</si>
  <si>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</si>
  <si>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</si>
  <si>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</si>
  <si>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</si>
  <si>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</si>
  <si>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</si>
  <si>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</si>
  <si>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</si>
  <si>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</si>
  <si>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</si>
  <si>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</si>
  <si>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</si>
  <si>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</si>
  <si>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</si>
  <si>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</si>
  <si>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</si>
  <si>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</si>
  <si>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</si>
  <si>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</si>
  <si>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</si>
  <si>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</si>
  <si>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</si>
  <si>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</si>
  <si>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</si>
  <si>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</si>
  <si>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</si>
  <si>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</si>
  <si>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</si>
  <si>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</si>
  <si>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</si>
  <si>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</si>
  <si>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</si>
  <si>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</si>
  <si>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</si>
  <si>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</si>
  <si>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</si>
  <si>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</si>
  <si>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</si>
  <si>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</si>
  <si>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</si>
  <si>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</si>
  <si>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</si>
  <si>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</si>
  <si>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</si>
  <si>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</si>
  <si>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</si>
  <si>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</si>
  <si>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</si>
  <si>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</si>
  <si>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</si>
  <si>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</si>
  <si>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</si>
  <si>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</si>
  <si>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</si>
  <si>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</si>
  <si>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</si>
  <si>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</si>
  <si>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</si>
  <si>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</si>
  <si>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</si>
  <si>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</si>
  <si>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</si>
  <si>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</si>
  <si>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</si>
  <si>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</si>
  <si>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</si>
  <si>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</si>
  <si>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</si>
  <si>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</si>
  <si>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</si>
  <si>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</si>
  <si>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</si>
  <si>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</si>
  <si>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</si>
  <si>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</si>
  <si>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</si>
  <si>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</si>
  <si>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</si>
  <si>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</si>
  <si>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</si>
  <si>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</si>
  <si>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</si>
  <si>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</si>
  <si>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</si>
  <si>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</si>
  <si>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</si>
  <si>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</si>
  <si>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</si>
  <si>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</si>
  <si>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</si>
  <si>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</si>
  <si>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</si>
  <si>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</si>
  <si>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</si>
  <si>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</si>
  <si>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</si>
  <si>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</si>
  <si>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</si>
  <si>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</si>
  <si>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</si>
  <si>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</si>
  <si>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</si>
  <si>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</si>
  <si>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</si>
  <si>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</si>
  <si>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</si>
  <si>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</si>
  <si>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</si>
  <si>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</si>
  <si>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</si>
  <si>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</si>
  <si>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</si>
  <si>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</si>
  <si>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</si>
  <si>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</si>
  <si>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</si>
  <si>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</si>
  <si>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</si>
  <si>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</si>
  <si>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</si>
  <si>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</si>
  <si>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</si>
  <si>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</si>
  <si>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</si>
  <si>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</si>
  <si>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</si>
  <si>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</si>
  <si>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</si>
  <si>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</si>
  <si>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</si>
  <si>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</si>
  <si>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</si>
  <si>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</si>
  <si>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</si>
  <si>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</si>
  <si>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</si>
  <si>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</si>
  <si>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</si>
  <si>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</si>
  <si>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</si>
  <si>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</si>
  <si>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</si>
  <si>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</si>
  <si>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</si>
  <si>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</si>
  <si>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</si>
  <si>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</si>
  <si>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</si>
  <si>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</si>
  <si>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</si>
  <si>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</si>
  <si>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</si>
  <si>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</si>
  <si>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</si>
  <si>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</si>
  <si>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</si>
  <si>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</si>
  <si>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</si>
  <si>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</si>
  <si>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</si>
  <si>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</si>
  <si>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</si>
  <si>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</si>
  <si>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</si>
  <si>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</si>
  <si>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</si>
  <si>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</si>
  <si>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</si>
  <si>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</si>
  <si>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</si>
  <si>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</si>
  <si>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</si>
  <si>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</si>
  <si>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</si>
  <si>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</si>
  <si>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</si>
  <si>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</si>
  <si>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</si>
  <si>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</si>
  <si>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</si>
  <si>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</si>
  <si>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</si>
  <si>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</si>
  <si>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</si>
  <si>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</si>
  <si>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</si>
  <si>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</si>
  <si>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</si>
  <si>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</si>
  <si>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</si>
  <si>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</si>
  <si>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</si>
  <si>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</si>
  <si>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</si>
  <si>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</si>
  <si>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</si>
  <si>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</si>
  <si>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</si>
  <si>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</si>
  <si>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</si>
  <si>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</si>
  <si>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</si>
  <si>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</si>
  <si>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</si>
  <si>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</si>
  <si>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</si>
  <si>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</si>
  <si>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</si>
  <si>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</si>
  <si>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</si>
  <si>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</si>
  <si>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</si>
  <si>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</si>
  <si>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</si>
  <si>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</si>
  <si>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</si>
  <si>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</si>
  <si>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</si>
  <si>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</si>
  <si>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</si>
  <si>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</si>
  <si>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</si>
  <si>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</si>
  <si>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</si>
  <si>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</si>
  <si>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</si>
  <si>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</si>
  <si>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</si>
  <si>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</si>
  <si>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</si>
  <si>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</si>
  <si>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</si>
  <si>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</si>
  <si>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</si>
  <si>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</si>
  <si>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</si>
  <si>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</si>
  <si>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</si>
  <si>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</si>
  <si>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</si>
  <si>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</si>
  <si>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</si>
  <si>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</si>
  <si>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</si>
  <si>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</si>
  <si>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</si>
  <si>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</si>
  <si>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</si>
  <si>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</si>
  <si>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</si>
  <si>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</si>
  <si>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</si>
  <si>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</si>
  <si>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</si>
  <si>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</si>
  <si>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</si>
  <si>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</si>
  <si>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</si>
  <si>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</si>
  <si>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</si>
  <si>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</si>
  <si>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</si>
  <si>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</si>
  <si>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</si>
  <si>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</si>
  <si>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</si>
  <si>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</si>
  <si>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</si>
  <si>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</si>
  <si>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</si>
  <si>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</si>
  <si>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</si>
  <si>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</si>
  <si>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</si>
  <si>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</si>
  <si>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</si>
  <si>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</si>
  <si>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</si>
  <si>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</si>
  <si>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</si>
  <si>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</si>
  <si>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</si>
  <si>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</si>
  <si>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</si>
  <si>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</si>
  <si>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</si>
  <si>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</si>
  <si>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</si>
  <si>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</si>
  <si>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</si>
  <si>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</si>
  <si>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</si>
  <si>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</si>
  <si>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</si>
  <si>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</si>
  <si>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</si>
  <si>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</si>
  <si>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</si>
  <si>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</si>
  <si>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</si>
  <si>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</si>
  <si>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</si>
  <si>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</si>
  <si>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</si>
  <si>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</si>
  <si>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</si>
  <si>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</si>
  <si>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</si>
  <si>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</si>
  <si>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</si>
  <si>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</si>
  <si>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</si>
  <si>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</si>
  <si>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</si>
  <si>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</si>
  <si>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</si>
  <si>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</si>
  <si>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</si>
  <si>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</si>
  <si>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</si>
  <si>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</si>
  <si>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</si>
  <si>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</si>
  <si>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</si>
  <si>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</si>
  <si>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</si>
  <si>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</si>
  <si>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</si>
  <si>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</si>
  <si>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</si>
  <si>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</si>
  <si>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</si>
  <si>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</si>
  <si>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</si>
  <si>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</si>
  <si>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</si>
  <si>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</si>
  <si>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</si>
  <si>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</si>
  <si>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</si>
  <si>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</si>
  <si>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</si>
  <si>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</si>
  <si>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</si>
  <si>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</si>
  <si>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</si>
  <si>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</si>
  <si>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</si>
  <si>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</si>
  <si>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</si>
  <si>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</si>
  <si>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</si>
  <si>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</si>
  <si>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</si>
  <si>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</si>
  <si>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</si>
  <si>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</si>
  <si>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</si>
  <si>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</si>
  <si>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</si>
  <si>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</si>
  <si>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</si>
  <si>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</si>
  <si>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</si>
  <si>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</si>
  <si>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</si>
  <si>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</si>
  <si>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</si>
  <si>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</si>
  <si>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</si>
  <si>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</si>
  <si>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</si>
  <si>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</si>
  <si>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</si>
  <si>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</si>
  <si>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</si>
  <si>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</si>
  <si>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</si>
  <si>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</si>
  <si>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</si>
  <si>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</si>
  <si>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</si>
  <si>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</si>
  <si>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</si>
  <si>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</si>
  <si>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</si>
  <si>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</si>
  <si>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</si>
  <si>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</si>
  <si>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</si>
  <si>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</si>
  <si>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</si>
  <si>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</si>
  <si>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</si>
  <si>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</si>
  <si>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</si>
  <si>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</si>
  <si>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</si>
  <si>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</si>
  <si>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</si>
  <si>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</si>
  <si>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</si>
  <si>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</si>
  <si>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</si>
  <si>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</si>
  <si>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</si>
  <si>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</si>
  <si>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</si>
  <si>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</si>
  <si>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</si>
  <si>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</si>
  <si>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</si>
  <si>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</si>
  <si>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</si>
  <si>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</si>
  <si>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</si>
  <si>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</si>
  <si>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</si>
  <si>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</si>
  <si>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</si>
  <si>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</si>
  <si>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</si>
  <si>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</si>
  <si>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</si>
  <si>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</si>
  <si>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</si>
  <si>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</si>
  <si>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</si>
  <si>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</si>
  <si>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</si>
  <si>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</si>
  <si>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</si>
  <si>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</si>
  <si>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</si>
  <si>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</si>
  <si>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</si>
  <si>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</si>
  <si>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</si>
  <si>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</si>
  <si>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</si>
  <si>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</si>
  <si>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</si>
  <si>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</si>
  <si>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</si>
  <si>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</si>
  <si>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</si>
  <si>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</si>
  <si>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</si>
  <si>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</si>
  <si>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</si>
  <si>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</si>
  <si>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</si>
  <si>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</si>
  <si>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</si>
  <si>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</si>
  <si>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</si>
  <si>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</si>
  <si>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</si>
  <si>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</si>
  <si>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</si>
  <si>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</si>
  <si>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</si>
  <si>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</si>
  <si>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</si>
  <si>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</si>
  <si>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</si>
  <si>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</si>
  <si>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</si>
  <si>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</si>
  <si>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</si>
  <si>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</si>
  <si>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</si>
  <si>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</si>
  <si>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</si>
  <si>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</si>
  <si>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</si>
  <si>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</si>
  <si>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</si>
  <si>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</si>
  <si>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</si>
  <si>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</si>
  <si>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</si>
  <si>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</si>
  <si>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</si>
  <si>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</si>
  <si>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</si>
  <si>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</si>
  <si>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</si>
  <si>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</si>
  <si>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</si>
  <si>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</si>
  <si>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</si>
  <si>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</si>
  <si>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</si>
  <si>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</si>
  <si>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</si>
  <si>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</si>
  <si>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</si>
  <si>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</si>
  <si>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</si>
  <si>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</si>
  <si>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</si>
  <si>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</si>
  <si>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</si>
  <si>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</si>
  <si>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</si>
  <si>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</si>
  <si>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</si>
  <si>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</si>
  <si>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</si>
  <si>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</si>
  <si>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</si>
  <si>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</si>
  <si>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</si>
  <si>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</si>
  <si>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</si>
  <si>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</si>
  <si>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</si>
  <si>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</si>
  <si>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</si>
  <si>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</si>
  <si>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</si>
  <si>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</si>
  <si>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</si>
  <si>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</si>
  <si>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</si>
  <si>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</si>
  <si>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</si>
  <si>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</si>
  <si>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</si>
  <si>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</si>
  <si>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</si>
  <si>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</si>
  <si>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</si>
  <si>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</si>
  <si>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</si>
  <si>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</si>
  <si>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</si>
  <si>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</si>
  <si>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</si>
  <si>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</si>
  <si>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</si>
  <si>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</si>
  <si>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</si>
  <si>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</si>
  <si>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</si>
  <si>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</si>
  <si>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</si>
  <si>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</si>
  <si>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</si>
  <si>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</si>
  <si>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</si>
  <si>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</si>
  <si>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</si>
  <si>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</si>
  <si>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</si>
  <si>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</si>
  <si>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</si>
  <si>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</si>
  <si>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</si>
  <si>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</si>
  <si>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</si>
  <si>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</si>
  <si>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</si>
  <si>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</si>
  <si>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</si>
  <si>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</si>
  <si>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</si>
  <si>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</si>
  <si>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</si>
  <si>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</si>
  <si>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</si>
  <si>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</si>
  <si>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</si>
  <si>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</si>
  <si>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</si>
  <si>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</si>
  <si>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</si>
  <si>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</si>
  <si>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</si>
  <si>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</si>
  <si>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</si>
  <si>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</si>
  <si>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</si>
  <si>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</si>
  <si>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</si>
  <si>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</si>
  <si>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</si>
  <si>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</si>
  <si>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</si>
  <si>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</si>
  <si>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</si>
  <si>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</si>
  <si>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</si>
  <si>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</si>
  <si>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</si>
  <si>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</si>
  <si>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</si>
  <si>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</si>
  <si>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</si>
  <si>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</si>
  <si>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</si>
  <si>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</si>
  <si>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</si>
  <si>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</si>
  <si>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</si>
  <si>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</si>
  <si>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</si>
  <si>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</si>
  <si>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</si>
  <si>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</si>
  <si>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</si>
  <si>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</si>
  <si>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</si>
  <si>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</si>
  <si>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</si>
  <si>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</si>
  <si>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</si>
  <si>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</si>
  <si>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</si>
  <si>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</si>
  <si>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</si>
  <si>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</si>
  <si>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</si>
  <si>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</si>
  <si>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</si>
  <si>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</si>
  <si>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</si>
  <si>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</si>
  <si>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</si>
  <si>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</si>
  <si>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</si>
  <si>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</si>
  <si>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</si>
  <si>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</si>
  <si>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</si>
  <si>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</si>
  <si>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</si>
  <si>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</si>
  <si>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</si>
  <si>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</si>
  <si>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</si>
  <si>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</si>
  <si>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</si>
  <si>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</si>
  <si>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</si>
  <si>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</si>
  <si>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</si>
  <si>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</si>
  <si>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</si>
  <si>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</si>
  <si>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</si>
  <si>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</si>
  <si>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</si>
  <si>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</si>
  <si>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</si>
  <si>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</si>
  <si>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</si>
  <si>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</si>
  <si>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</si>
  <si>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</si>
  <si>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</si>
  <si>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</si>
  <si>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</si>
  <si>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</si>
  <si>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</si>
  <si>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</si>
  <si>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</si>
  <si>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</si>
  <si>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</si>
  <si>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</si>
  <si>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</si>
  <si>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</si>
  <si>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</si>
  <si>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</si>
  <si>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</si>
  <si>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</si>
  <si>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</si>
  <si>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</si>
  <si>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</si>
  <si>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</si>
  <si>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</si>
  <si>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</si>
  <si>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</si>
  <si>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</si>
  <si>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</si>
  <si>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</si>
  <si>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</si>
  <si>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</si>
  <si>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</si>
  <si>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</si>
  <si>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</si>
  <si>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</si>
  <si>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</si>
  <si>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</si>
  <si>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</si>
  <si>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</si>
  <si>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</si>
  <si>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</si>
  <si>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</si>
  <si>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</si>
  <si>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</si>
  <si>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</si>
  <si>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</si>
  <si>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</si>
  <si>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</si>
  <si>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</si>
  <si>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</si>
  <si>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</si>
  <si>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</si>
  <si>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</si>
  <si>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</si>
  <si>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</si>
  <si>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</si>
  <si>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</si>
  <si>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</si>
  <si>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</si>
  <si>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</si>
  <si>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</si>
  <si>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</si>
  <si>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</si>
  <si>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</si>
  <si>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</si>
  <si>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</si>
  <si>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</si>
  <si>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</si>
  <si>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</si>
  <si>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</si>
  <si>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</si>
  <si>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</si>
  <si>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</si>
  <si>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</si>
  <si>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</si>
  <si>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</si>
  <si>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</si>
  <si>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</si>
  <si>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</si>
  <si>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</si>
  <si>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</si>
  <si>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</si>
  <si>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</si>
  <si>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</si>
  <si>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</si>
  <si>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</si>
  <si>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</si>
  <si>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</si>
  <si>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</si>
  <si>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</si>
  <si>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</si>
  <si>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</si>
  <si>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</si>
  <si>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</si>
  <si>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</si>
  <si>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</si>
  <si>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</si>
  <si>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</si>
  <si>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</si>
  <si>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</si>
  <si>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</si>
  <si>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</si>
  <si>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</si>
  <si>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</si>
  <si>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</si>
  <si>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</si>
  <si>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</si>
  <si>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</si>
  <si>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</si>
  <si>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</si>
  <si>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</si>
  <si>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</si>
  <si>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</si>
  <si>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</si>
  <si>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</si>
  <si>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</si>
  <si>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</si>
  <si>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</si>
  <si>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</si>
  <si>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</si>
  <si>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</si>
  <si>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</si>
  <si>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</si>
  <si>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</si>
  <si>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</si>
  <si>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</si>
  <si>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</si>
  <si>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</si>
  <si>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</si>
  <si>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</si>
  <si>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</si>
  <si>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</si>
  <si>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</si>
  <si>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</si>
  <si>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</si>
  <si>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</si>
  <si>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</si>
  <si>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</si>
  <si>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</si>
  <si>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</si>
  <si>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</si>
  <si>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</si>
  <si>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</si>
  <si>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</si>
  <si>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</si>
  <si>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</si>
  <si>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</si>
  <si>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</si>
  <si>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</si>
  <si>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</si>
  <si>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</si>
  <si>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</si>
  <si>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</si>
  <si>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</si>
  <si>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</si>
  <si>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</si>
  <si>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</si>
  <si>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</si>
  <si>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</si>
  <si>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</si>
  <si>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</si>
  <si>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</si>
  <si>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</si>
  <si>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</si>
  <si>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</si>
  <si>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</si>
  <si>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</si>
  <si>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</si>
  <si>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</si>
  <si>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</si>
  <si>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</si>
  <si>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</si>
  <si>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</si>
  <si>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</si>
  <si>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</si>
  <si>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</si>
  <si>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</si>
  <si>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</si>
  <si>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</si>
  <si>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</si>
  <si>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</si>
  <si>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</si>
  <si>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</si>
  <si>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</si>
  <si>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</si>
  <si>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</si>
  <si>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</si>
  <si>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</si>
  <si>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</si>
  <si>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</si>
  <si>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</si>
  <si>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</si>
  <si>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</si>
  <si>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</si>
  <si>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</si>
  <si>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</si>
  <si>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</si>
  <si>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</si>
  <si>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</si>
  <si>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</si>
  <si>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</si>
  <si>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</si>
  <si>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</si>
  <si>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</si>
  <si>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</si>
  <si>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</si>
  <si>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</si>
  <si>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</si>
  <si>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</si>
  <si>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</si>
  <si>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</si>
  <si>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</si>
  <si>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</si>
  <si>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</si>
  <si>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</si>
  <si>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</si>
  <si>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</si>
  <si>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</si>
  <si>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</si>
  <si>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</si>
  <si>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</si>
  <si>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</si>
  <si>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</si>
  <si>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</si>
  <si>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</si>
  <si>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</si>
  <si>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</si>
  <si>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</si>
  <si>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</si>
  <si>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</si>
  <si>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</si>
  <si>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</si>
  <si>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</si>
  <si>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</si>
  <si>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</si>
  <si>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</si>
  <si>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</si>
  <si>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</si>
  <si>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</si>
  <si>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</si>
  <si>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</si>
  <si>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</si>
  <si>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</si>
  <si>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</si>
  <si>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</si>
  <si>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</si>
  <si>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</si>
  <si>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</si>
  <si>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</si>
  <si>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</si>
  <si>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</si>
  <si>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</si>
  <si>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</si>
  <si>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</si>
  <si>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</si>
  <si>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</si>
  <si>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</si>
  <si>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</si>
  <si>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</si>
  <si>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</si>
  <si>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</si>
  <si>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</si>
  <si>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</si>
  <si>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</si>
  <si>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</si>
  <si>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</si>
  <si>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</si>
  <si>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</si>
  <si>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</si>
  <si>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</si>
  <si>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</si>
  <si>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</si>
  <si>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</si>
  <si>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</si>
  <si>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</si>
  <si>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</si>
  <si>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</si>
  <si>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</si>
  <si>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</si>
  <si>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</si>
  <si>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</si>
  <si>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</si>
  <si>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</si>
  <si>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</si>
  <si>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</si>
  <si>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</si>
  <si>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</si>
  <si>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</si>
  <si>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</si>
  <si>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</si>
  <si>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</si>
  <si>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</si>
  <si>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</si>
  <si>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</si>
  <si>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</si>
  <si>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</si>
  <si>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</si>
  <si>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</si>
  <si>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</si>
  <si>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</si>
  <si>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</si>
  <si>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</si>
  <si>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</si>
  <si>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</si>
  <si>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</si>
  <si>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</si>
  <si>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</si>
  <si>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</si>
  <si>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</si>
  <si>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</si>
  <si>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</si>
  <si>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</si>
  <si>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</si>
  <si>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</si>
  <si>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</si>
  <si>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</si>
  <si>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</si>
  <si>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</si>
  <si>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</si>
  <si>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</si>
  <si>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</si>
  <si>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</si>
  <si>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</si>
  <si>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</si>
  <si>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</si>
  <si>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</si>
  <si>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</si>
  <si>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</si>
  <si>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</si>
  <si>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</si>
  <si>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</si>
  <si>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</si>
  <si>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</si>
  <si>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</si>
  <si>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</si>
  <si>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</si>
  <si>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</si>
  <si>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</si>
  <si>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</si>
  <si>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</si>
  <si>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</si>
  <si>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</si>
  <si>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</si>
  <si>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</si>
  <si>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</si>
  <si>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</si>
  <si>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</si>
  <si>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</si>
  <si>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</si>
  <si>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</si>
  <si>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</si>
  <si>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</si>
  <si>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</si>
  <si>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</si>
  <si>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</si>
  <si>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</si>
  <si>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</si>
  <si>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</si>
  <si>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</si>
  <si>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</si>
  <si>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</si>
  <si>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</si>
  <si>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</si>
  <si>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</si>
  <si>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</si>
  <si>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</si>
  <si>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</si>
  <si>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</si>
  <si>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</si>
  <si>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</si>
  <si>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</si>
  <si>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</si>
  <si>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</si>
  <si>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</si>
  <si>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</si>
  <si>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</si>
  <si>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</si>
  <si>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</si>
  <si>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</si>
  <si>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</si>
  <si>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</si>
  <si>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</si>
  <si>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</si>
  <si>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</si>
  <si>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</si>
  <si>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</si>
  <si>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</si>
  <si>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</si>
  <si>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</si>
  <si>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</si>
  <si>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</si>
  <si>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</si>
  <si>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</si>
  <si>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</si>
  <si>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</si>
  <si>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</si>
  <si>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</si>
  <si>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</si>
  <si>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</si>
  <si>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</si>
  <si>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</si>
  <si>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</si>
  <si>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</si>
  <si>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</si>
  <si>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</si>
  <si>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</si>
  <si>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</si>
  <si>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</si>
  <si>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</si>
  <si>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</si>
  <si>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</si>
  <si>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</si>
  <si>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</si>
  <si>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</si>
  <si>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</si>
  <si>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</si>
  <si>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</si>
  <si>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</si>
  <si>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</si>
  <si>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</si>
  <si>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</si>
  <si>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</si>
  <si>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</si>
  <si>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</si>
  <si>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</si>
  <si>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</si>
  <si>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</si>
  <si>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</si>
  <si>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</si>
  <si>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</si>
  <si>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</si>
  <si>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</si>
  <si>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</si>
  <si>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</si>
  <si>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</si>
  <si>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</si>
  <si>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</si>
  <si>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</si>
  <si>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</si>
  <si>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</si>
  <si>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</si>
  <si>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</si>
  <si>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</si>
  <si>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</si>
  <si>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</si>
  <si>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</si>
  <si>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</si>
  <si>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</si>
  <si>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</si>
  <si>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</si>
  <si>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</si>
  <si>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</si>
  <si>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</si>
  <si>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</si>
  <si>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</si>
  <si>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</si>
  <si>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</si>
  <si>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</si>
  <si>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</si>
  <si>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</si>
  <si>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</si>
  <si>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</si>
  <si>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</si>
  <si>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</si>
  <si>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</si>
  <si>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</si>
  <si>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</si>
  <si>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</si>
  <si>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</si>
  <si>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</si>
  <si>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</si>
  <si>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</si>
  <si>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</si>
  <si>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</si>
  <si>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</si>
  <si>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</si>
  <si>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</si>
  <si>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</si>
  <si>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</si>
  <si>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</si>
  <si>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</si>
  <si>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</si>
  <si>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</si>
  <si>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</si>
  <si>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</si>
  <si>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</si>
  <si>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</si>
  <si>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</si>
  <si>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</si>
  <si>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</si>
  <si>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</si>
  <si>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</si>
  <si>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</si>
  <si>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</si>
  <si>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</si>
  <si>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</si>
  <si>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</si>
  <si>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</si>
  <si>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</si>
  <si>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</si>
  <si>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</si>
  <si>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</si>
  <si>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</si>
  <si>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</si>
  <si>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</si>
  <si>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</si>
  <si>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</si>
  <si>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</si>
  <si>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</si>
  <si>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</si>
  <si>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</si>
  <si>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</si>
  <si>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</si>
  <si>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</si>
  <si>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</si>
  <si>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</si>
  <si>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</si>
  <si>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</si>
  <si>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</si>
  <si>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</si>
  <si>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</si>
  <si>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</si>
  <si>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</si>
  <si>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</si>
  <si>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</si>
  <si>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</si>
  <si>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</si>
  <si>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</si>
  <si>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</si>
  <si>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</si>
  <si>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</si>
  <si>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</si>
  <si>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</si>
  <si>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</si>
  <si>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</si>
  <si>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</si>
  <si>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</si>
  <si>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</si>
  <si>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</si>
  <si>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</si>
  <si>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</si>
  <si>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</si>
  <si>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</si>
  <si>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</si>
  <si>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</si>
  <si>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</si>
  <si>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</si>
  <si>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</si>
  <si>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</si>
  <si>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</si>
  <si>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</si>
  <si>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</si>
  <si>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</si>
  <si>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</si>
  <si>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</si>
  <si>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</si>
  <si>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</si>
  <si>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</si>
  <si>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</si>
  <si>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</si>
  <si>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</si>
  <si>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</si>
  <si>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</si>
  <si>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</si>
  <si>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</si>
  <si>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</si>
  <si>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</si>
  <si>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</si>
  <si>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</si>
  <si>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</si>
  <si>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</si>
  <si>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</si>
  <si>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</si>
  <si>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</si>
  <si>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</si>
  <si>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</si>
  <si>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</si>
  <si>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</si>
  <si>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</si>
  <si>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</si>
  <si>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</si>
  <si>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</si>
  <si>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</si>
  <si>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</si>
  <si>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</si>
  <si>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</si>
  <si>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</si>
  <si>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</si>
  <si>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</si>
  <si>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</si>
  <si>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</si>
  <si>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</si>
  <si>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</si>
  <si>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</si>
  <si>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</si>
  <si>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</si>
  <si>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</si>
  <si>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</si>
  <si>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</si>
  <si>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</si>
  <si>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</si>
  <si>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</si>
  <si>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</si>
  <si>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</si>
  <si>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</si>
  <si>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</si>
  <si>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</si>
  <si>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</si>
  <si>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</si>
  <si>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</si>
  <si>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</si>
  <si>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</si>
  <si>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</si>
  <si>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</si>
  <si>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</si>
  <si>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</si>
  <si>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</si>
  <si>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</si>
  <si>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</si>
  <si>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</si>
  <si>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</si>
  <si>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</si>
  <si>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</si>
  <si>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</si>
  <si>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</si>
  <si>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</si>
  <si>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</si>
  <si>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</si>
  <si>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</si>
  <si>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</si>
  <si>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</si>
  <si>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</si>
  <si>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</si>
  <si>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</si>
  <si>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</si>
  <si>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</si>
  <si>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</si>
  <si>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</si>
  <si>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</si>
  <si>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</si>
  <si>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</si>
  <si>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</si>
  <si>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</si>
  <si>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</si>
  <si>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</si>
  <si>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</si>
  <si>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</si>
  <si>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</si>
  <si>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</si>
  <si>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</si>
  <si>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</si>
  <si>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</si>
  <si>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</si>
  <si>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</si>
  <si>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</si>
  <si>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</si>
  <si>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</si>
  <si>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</si>
  <si>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</si>
  <si>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</si>
  <si>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</si>
  <si>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</si>
  <si>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</si>
  <si>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</si>
  <si>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</si>
  <si>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</si>
  <si>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</si>
  <si>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</si>
  <si>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</si>
  <si>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</si>
  <si>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</si>
  <si>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</si>
  <si>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</si>
  <si>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</si>
  <si>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</si>
  <si>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</si>
  <si>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</si>
  <si>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</si>
  <si>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</si>
  <si>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</si>
  <si>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</si>
  <si>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</si>
  <si>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</si>
  <si>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</si>
  <si>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</si>
  <si>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</si>
  <si>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</si>
  <si>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</si>
  <si>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</si>
  <si>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</si>
  <si>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</si>
  <si>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</si>
  <si>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</si>
  <si>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</si>
  <si>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</si>
  <si>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</si>
  <si>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</si>
  <si>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</si>
  <si>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</si>
  <si>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</si>
  <si>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</si>
  <si>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</si>
  <si>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</si>
  <si>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</si>
  <si>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</si>
  <si>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</si>
  <si>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</si>
  <si>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</si>
  <si>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</si>
  <si>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</si>
  <si>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</si>
  <si>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</si>
  <si>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</si>
  <si>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</si>
  <si>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</si>
  <si>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</si>
  <si>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</si>
  <si>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</si>
  <si>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</si>
  <si>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</si>
  <si>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</si>
  <si>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</si>
  <si>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</si>
  <si>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</si>
  <si>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</si>
  <si>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</si>
  <si>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</si>
  <si>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</si>
  <si>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</si>
  <si>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</si>
  <si>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</si>
  <si>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</si>
  <si>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</si>
  <si>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</si>
  <si>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</si>
  <si>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</si>
  <si>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</si>
  <si>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</si>
  <si>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</si>
  <si>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</si>
  <si>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</si>
  <si>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</si>
  <si>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</si>
  <si>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</si>
  <si>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</si>
  <si>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</si>
  <si>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</si>
  <si>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</si>
  <si>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</si>
  <si>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</si>
  <si>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</si>
  <si>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</si>
  <si>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</si>
  <si>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</si>
  <si>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</si>
  <si>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</si>
  <si>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</si>
  <si>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</si>
  <si>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</si>
  <si>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</si>
  <si>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</si>
  <si>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</si>
  <si>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</si>
  <si>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</si>
  <si>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</si>
  <si>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</si>
  <si>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</si>
  <si>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</si>
  <si>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</si>
  <si>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</si>
  <si>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</si>
  <si>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</si>
  <si>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</si>
  <si>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</si>
  <si>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</si>
  <si>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</si>
  <si>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</si>
  <si>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</si>
  <si>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</si>
  <si>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</si>
  <si>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</si>
  <si>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</si>
  <si>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</si>
  <si>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</si>
  <si>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</si>
  <si>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</si>
  <si>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</si>
  <si>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</si>
  <si>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</si>
  <si>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</si>
  <si>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</si>
  <si>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</si>
  <si>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</si>
  <si>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</si>
  <si>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</si>
  <si>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</si>
  <si>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</si>
  <si>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</si>
  <si>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</si>
  <si>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</si>
  <si>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</si>
  <si>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</si>
  <si>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</si>
  <si>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</si>
  <si>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</si>
  <si>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</si>
  <si>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</si>
  <si>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</si>
  <si>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</si>
  <si>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</si>
  <si>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</si>
  <si>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</si>
  <si>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</si>
  <si>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</si>
  <si>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</si>
  <si>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</si>
  <si>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</si>
  <si>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</si>
  <si>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</si>
  <si>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</si>
  <si>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</si>
  <si>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</si>
  <si>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</si>
  <si>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</si>
  <si>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</si>
  <si>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</si>
  <si>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</si>
  <si>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</si>
  <si>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</si>
  <si>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</si>
  <si>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</si>
  <si>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</si>
  <si>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</si>
  <si>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</si>
  <si>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</si>
  <si>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</si>
  <si>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</si>
  <si>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</si>
  <si>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</si>
  <si>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</si>
  <si>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</si>
  <si>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</si>
  <si>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</si>
  <si>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</si>
  <si>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</si>
  <si>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</si>
  <si>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</si>
  <si>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</si>
  <si>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</si>
  <si>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</si>
  <si>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</si>
  <si>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</si>
  <si>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</si>
  <si>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</si>
  <si>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</si>
  <si>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</si>
  <si>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</si>
  <si>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</si>
  <si>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</si>
  <si>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</si>
  <si>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</si>
  <si>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</si>
  <si>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</si>
  <si>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</si>
  <si>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</si>
  <si>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</si>
  <si>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</si>
  <si>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</si>
  <si>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</si>
  <si>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</si>
  <si>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</si>
  <si>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</si>
  <si>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</si>
  <si>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</si>
  <si>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</si>
  <si>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</si>
  <si>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</si>
  <si>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</si>
  <si>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</si>
  <si>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</si>
  <si>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</si>
  <si>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</si>
  <si>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</si>
  <si>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</si>
  <si>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</si>
  <si>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</si>
  <si>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</si>
  <si>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</si>
  <si>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</si>
  <si>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</si>
  <si>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</si>
  <si>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</si>
  <si>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</si>
  <si>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</si>
  <si>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</si>
  <si>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</si>
  <si>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</si>
  <si>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</si>
  <si>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</si>
  <si>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</si>
  <si>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</si>
  <si>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</si>
  <si>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</si>
  <si>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</si>
  <si>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</si>
  <si>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</si>
  <si>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</si>
  <si>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</si>
  <si>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</si>
  <si>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</si>
  <si>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</si>
  <si>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</si>
  <si>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</si>
  <si>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</si>
  <si>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</si>
  <si>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</si>
  <si>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</si>
  <si>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</si>
  <si>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</si>
  <si>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</si>
  <si>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</si>
  <si>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</si>
  <si>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</si>
  <si>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</si>
  <si>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</si>
  <si>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</si>
  <si>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</si>
  <si>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</si>
  <si>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</si>
  <si>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</si>
  <si>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</si>
  <si>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</si>
  <si>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</si>
  <si>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</si>
  <si>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</si>
  <si>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</si>
  <si>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</si>
  <si>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</si>
  <si>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</si>
  <si>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</si>
  <si>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</si>
  <si>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</si>
  <si>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</si>
  <si>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</si>
  <si>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</si>
  <si>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</si>
  <si>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</si>
  <si>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</si>
  <si>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</si>
  <si>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</si>
  <si>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</si>
  <si>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</si>
  <si>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</si>
  <si>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</si>
  <si>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</si>
  <si>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</si>
  <si>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</si>
  <si>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</si>
  <si>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</si>
  <si>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</si>
  <si>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</si>
  <si>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</si>
  <si>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</si>
  <si>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</si>
  <si>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</si>
  <si>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</si>
  <si>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</si>
  <si>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</si>
  <si>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</si>
  <si>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</si>
  <si>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</si>
  <si>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</si>
  <si>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</si>
  <si>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</si>
  <si>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</si>
  <si>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</si>
  <si>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</si>
  <si>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</si>
  <si>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</si>
  <si>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</si>
  <si>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</si>
  <si>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</si>
  <si>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</si>
  <si>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</si>
  <si>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</si>
  <si>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</si>
  <si>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</si>
  <si>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</si>
  <si>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</si>
  <si>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</si>
  <si>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</si>
  <si>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</si>
  <si>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</si>
  <si>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</si>
  <si>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</si>
  <si>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</si>
  <si>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</si>
  <si>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</si>
  <si>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</si>
  <si>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</si>
  <si>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</si>
  <si>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</si>
  <si>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</si>
  <si>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</si>
  <si>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</si>
  <si>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</si>
  <si>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</si>
  <si>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</si>
  <si>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</si>
  <si>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</si>
  <si>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</si>
  <si>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</si>
  <si>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</si>
  <si>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</si>
  <si>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</si>
  <si>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</si>
  <si>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</si>
  <si>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</si>
  <si>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</si>
  <si>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</si>
  <si>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</si>
  <si>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</si>
  <si>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</si>
  <si>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</si>
  <si>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</si>
  <si>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</si>
  <si>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</si>
  <si>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</si>
  <si>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</si>
  <si>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</si>
  <si>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</si>
  <si>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</si>
  <si>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</si>
  <si>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</si>
  <si>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</si>
  <si>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</si>
  <si>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</si>
  <si>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</si>
  <si>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</si>
  <si>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</si>
  <si>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</si>
  <si>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</si>
  <si>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</si>
  <si>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</si>
  <si>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</si>
  <si>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</si>
  <si>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</si>
  <si>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</si>
  <si>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</si>
  <si>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</si>
  <si>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</si>
  <si>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</si>
  <si>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</si>
  <si>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</si>
  <si>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</si>
  <si>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</si>
  <si>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</si>
  <si>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</si>
  <si>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</si>
  <si>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</si>
  <si>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</si>
  <si>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</si>
  <si>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</si>
  <si>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</si>
  <si>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</si>
  <si>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</si>
  <si>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</si>
  <si>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</si>
  <si>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</si>
  <si>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</si>
  <si>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</si>
  <si>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</si>
  <si>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</si>
  <si>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</si>
  <si>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</si>
  <si>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</si>
  <si>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</si>
  <si>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</si>
  <si>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</si>
  <si>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</si>
  <si>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</si>
  <si>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</si>
  <si>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</si>
  <si>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</si>
  <si>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</si>
  <si>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</si>
  <si>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</si>
  <si>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</si>
  <si>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</si>
  <si>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</si>
  <si>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</si>
  <si>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</si>
  <si>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</si>
  <si>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</si>
  <si>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</si>
  <si>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</si>
  <si>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</si>
  <si>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</si>
  <si>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</si>
  <si>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</si>
  <si>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</si>
  <si>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</si>
  <si>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</si>
  <si>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</si>
  <si>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</si>
  <si>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</si>
  <si>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</si>
  <si>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</si>
  <si>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</si>
  <si>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</si>
  <si>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</si>
  <si>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</si>
  <si>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</si>
  <si>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</si>
  <si>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</si>
  <si>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</si>
  <si>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</si>
  <si>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</si>
  <si>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</si>
  <si>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</si>
  <si>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</si>
  <si>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</si>
  <si>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</si>
  <si>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</si>
  <si>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</si>
  <si>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</si>
  <si>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</si>
  <si>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</si>
  <si>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</si>
  <si>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</si>
  <si>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</si>
  <si>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</si>
  <si>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</si>
  <si>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</si>
  <si>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</si>
  <si>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</si>
  <si>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</si>
  <si>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</si>
  <si>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</si>
  <si>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</si>
  <si>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</si>
  <si>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</si>
  <si>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</si>
  <si>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</si>
  <si>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</si>
  <si>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</si>
  <si>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</si>
  <si>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</si>
  <si>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</si>
  <si>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</si>
  <si>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</si>
  <si>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</si>
  <si>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</si>
  <si>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</si>
  <si>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</si>
  <si>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</si>
  <si>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</si>
  <si>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</si>
  <si>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</si>
  <si>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</si>
  <si>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</si>
  <si>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</si>
  <si>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</si>
  <si>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</si>
  <si>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</si>
  <si>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</si>
  <si>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</si>
  <si>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</si>
  <si>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</si>
  <si>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</si>
  <si>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</si>
  <si>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</si>
  <si>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</si>
  <si>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</si>
  <si>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</si>
  <si>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</si>
  <si>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</si>
  <si>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</si>
  <si>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</si>
  <si>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</si>
  <si>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</si>
  <si>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</si>
  <si>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</si>
  <si>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</si>
  <si>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</si>
  <si>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</si>
  <si>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</si>
  <si>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</si>
  <si>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</si>
  <si>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</si>
  <si>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</si>
  <si>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</si>
  <si>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</si>
  <si>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</si>
  <si>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</si>
  <si>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</si>
  <si>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</si>
  <si>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</si>
  <si>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</si>
  <si>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</si>
  <si>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</si>
  <si>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</si>
  <si>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</si>
  <si>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</si>
  <si>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</si>
  <si>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</si>
  <si>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</si>
  <si>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</si>
  <si>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</si>
  <si>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</si>
  <si>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</si>
  <si>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</si>
  <si>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</si>
  <si>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</si>
  <si>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</si>
  <si>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</si>
  <si>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</si>
  <si>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</si>
  <si>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</si>
  <si>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</si>
  <si>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</si>
  <si>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</si>
  <si>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</si>
  <si>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</si>
  <si>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</si>
  <si>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</si>
  <si>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</si>
  <si>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</si>
  <si>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</si>
  <si>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</si>
  <si>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</si>
  <si>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</si>
  <si>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</si>
  <si>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</si>
  <si>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</si>
  <si>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</si>
  <si>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</si>
  <si>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</si>
  <si>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</si>
  <si>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</si>
  <si>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</si>
  <si>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</si>
  <si>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</si>
  <si>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</si>
  <si>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</si>
  <si>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</si>
  <si>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</si>
  <si>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</si>
  <si>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</si>
  <si>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</si>
  <si>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</si>
  <si>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</si>
  <si>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</si>
  <si>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</si>
  <si>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</si>
  <si>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</si>
  <si>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</si>
  <si>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</si>
  <si>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</si>
  <si>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</si>
  <si>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</si>
  <si>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</si>
  <si>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</si>
  <si>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</si>
  <si>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</si>
  <si>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</si>
  <si>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</si>
  <si>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</si>
  <si>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</si>
  <si>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</si>
  <si>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</si>
  <si>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</si>
  <si>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</si>
  <si>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</si>
  <si>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</si>
  <si>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</si>
  <si>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</si>
  <si>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</si>
  <si>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</si>
  <si>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</si>
  <si>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</si>
  <si>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</si>
  <si>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</si>
  <si>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</si>
  <si>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</si>
  <si>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</si>
  <si>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</si>
  <si>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</si>
  <si>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</si>
  <si>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</si>
  <si>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</si>
  <si>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</si>
  <si>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</si>
  <si>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</si>
  <si>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</si>
  <si>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</si>
  <si>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</si>
  <si>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</si>
  <si>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</si>
  <si>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</si>
  <si>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</si>
  <si>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</si>
  <si>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</si>
  <si>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</si>
  <si>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</si>
  <si>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</si>
  <si>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</si>
  <si>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</si>
  <si>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</si>
  <si>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</si>
  <si>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</si>
  <si>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</si>
  <si>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</si>
  <si>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</si>
  <si>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</si>
  <si>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</si>
  <si>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</si>
  <si>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</si>
  <si>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</si>
  <si>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</si>
  <si>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</si>
  <si>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</si>
  <si>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</si>
  <si>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</si>
  <si>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</si>
  <si>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</si>
  <si>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</si>
  <si>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</si>
  <si>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</si>
  <si>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</si>
  <si>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</si>
  <si>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</si>
  <si>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</si>
  <si>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</si>
  <si>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</si>
  <si>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</si>
  <si>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</si>
  <si>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</si>
  <si>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</si>
  <si>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</si>
  <si>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</si>
  <si>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</si>
  <si>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</si>
  <si>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</si>
  <si>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</si>
  <si>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</si>
  <si>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</si>
  <si>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</si>
  <si>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</si>
  <si>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</si>
  <si>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</si>
  <si>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</si>
  <si>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</si>
  <si>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</si>
  <si>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</si>
  <si>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</si>
  <si>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</si>
  <si>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</si>
  <si>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</si>
  <si>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</si>
  <si>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</si>
  <si>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</si>
  <si>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</si>
  <si>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</si>
  <si>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</si>
  <si>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</si>
  <si>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</si>
  <si>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</si>
  <si>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</si>
  <si>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</si>
  <si>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</si>
  <si>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</si>
  <si>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</si>
  <si>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</si>
  <si>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</si>
  <si>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</si>
  <si>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</si>
  <si>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</si>
  <si>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</si>
  <si>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</si>
  <si>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</si>
  <si>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</si>
  <si>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</si>
  <si>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</si>
  <si>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</si>
  <si>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</si>
  <si>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</si>
  <si>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</si>
  <si>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</si>
  <si>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</si>
  <si>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</si>
  <si>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</si>
  <si>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</si>
  <si>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</si>
  <si>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</si>
  <si>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</si>
  <si>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</si>
  <si>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</si>
  <si>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</si>
  <si>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</si>
  <si>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</si>
  <si>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</si>
  <si>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</si>
  <si>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</si>
  <si>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</si>
  <si>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</si>
  <si>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</si>
  <si>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</si>
  <si>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</si>
  <si>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</si>
  <si>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</si>
  <si>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</si>
  <si>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</si>
  <si>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</si>
  <si>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</si>
  <si>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</si>
  <si>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</si>
  <si>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</si>
  <si>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</si>
  <si>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</si>
  <si>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</si>
  <si>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</si>
  <si>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</si>
  <si>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</si>
  <si>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</si>
  <si>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</si>
  <si>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</si>
  <si>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</si>
  <si>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</si>
  <si>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</si>
  <si>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</si>
  <si>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</si>
  <si>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</si>
  <si>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</si>
  <si>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</si>
  <si>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</si>
  <si>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</si>
  <si>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</si>
  <si>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</si>
  <si>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</si>
  <si>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</si>
  <si>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</si>
  <si>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</si>
  <si>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</si>
  <si>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</si>
  <si>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</si>
  <si>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</si>
  <si>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</si>
  <si>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</si>
  <si>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</si>
  <si>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</si>
  <si>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</si>
  <si>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</si>
  <si>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</si>
  <si>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</si>
  <si>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</si>
  <si>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</si>
  <si>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</si>
  <si>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</si>
  <si>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</si>
  <si>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</si>
  <si>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</si>
  <si>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</si>
  <si>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</si>
  <si>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</si>
  <si>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</si>
  <si>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</si>
  <si>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</si>
  <si>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</si>
  <si>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</si>
  <si>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</si>
  <si>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</si>
  <si>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</si>
  <si>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</si>
  <si>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</si>
  <si>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</si>
  <si>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</si>
  <si>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</si>
  <si>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</si>
  <si>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</si>
  <si>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</si>
  <si>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</si>
  <si>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</si>
  <si>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</si>
  <si>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</si>
  <si>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</si>
  <si>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</si>
  <si>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</si>
  <si>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</si>
  <si>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</si>
  <si>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</si>
  <si>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</si>
  <si>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</si>
  <si>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</si>
  <si>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</si>
  <si>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</si>
  <si>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</si>
  <si>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</si>
  <si>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</si>
  <si>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</si>
  <si>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</si>
  <si>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</si>
  <si>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</si>
  <si>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</si>
  <si>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</si>
  <si>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</si>
  <si>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</si>
  <si>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</si>
  <si>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</si>
  <si>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</si>
  <si>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</si>
  <si>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</si>
  <si>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</si>
  <si>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</si>
  <si>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</si>
  <si>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</si>
  <si>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</si>
  <si>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</si>
  <si>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</si>
  <si>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</si>
  <si>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</si>
  <si>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</si>
  <si>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</si>
  <si>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</si>
  <si>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</si>
  <si>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</si>
  <si>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</si>
  <si>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</si>
  <si>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</si>
  <si>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</si>
  <si>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</si>
  <si>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</si>
  <si>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</si>
  <si>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</si>
  <si>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</si>
  <si>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</si>
  <si>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</si>
  <si>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</si>
  <si>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</si>
  <si>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</si>
  <si>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</si>
  <si>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</si>
  <si>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</si>
  <si>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</si>
  <si>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</si>
  <si>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</si>
  <si>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</si>
  <si>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</si>
  <si>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</si>
  <si>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</si>
  <si>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</si>
  <si>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</si>
  <si>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</si>
  <si>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</si>
  <si>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</si>
  <si>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</si>
  <si>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</si>
  <si>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</si>
  <si>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</si>
  <si>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</si>
  <si>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</si>
  <si>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</si>
  <si>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</si>
  <si>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</si>
  <si>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</si>
  <si>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</si>
  <si>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</si>
  <si>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</si>
  <si>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</si>
  <si>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</si>
  <si>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</si>
  <si>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</si>
  <si>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</si>
  <si>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</si>
  <si>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</si>
  <si>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</si>
  <si>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</si>
  <si>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</si>
  <si>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</si>
  <si>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</si>
  <si>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</si>
  <si>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</si>
  <si>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</si>
  <si>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</si>
  <si>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</si>
  <si>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</si>
  <si>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</si>
  <si>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</si>
  <si>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</si>
  <si>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</si>
  <si>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</si>
  <si>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</si>
  <si>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</si>
  <si>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</si>
  <si>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</si>
  <si>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</si>
  <si>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</si>
  <si>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</si>
  <si>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</si>
  <si>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</si>
  <si>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</si>
  <si>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</si>
  <si>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</si>
  <si>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</si>
  <si>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</si>
  <si>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</si>
  <si>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</si>
  <si>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</si>
  <si>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</si>
  <si>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</si>
  <si>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</si>
  <si>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</si>
  <si>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</si>
  <si>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</si>
  <si>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</si>
  <si>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</si>
  <si>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</si>
  <si>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</si>
  <si>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</si>
  <si>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</si>
  <si>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</si>
  <si>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</si>
  <si>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</si>
  <si>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</si>
  <si>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</si>
  <si>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</si>
  <si>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</si>
  <si>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</si>
  <si>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</si>
  <si>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</si>
  <si>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</si>
  <si>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</si>
  <si>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</si>
  <si>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</si>
  <si>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</si>
  <si>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</si>
  <si>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</si>
  <si>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</si>
  <si>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</si>
  <si>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</si>
  <si>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</si>
  <si>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</si>
  <si>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</si>
  <si>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</si>
  <si>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</si>
  <si>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</si>
  <si>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</si>
  <si>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</si>
  <si>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</si>
  <si>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</si>
  <si>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</si>
  <si>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</si>
  <si>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</si>
  <si>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</si>
  <si>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</si>
  <si>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</si>
  <si>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</si>
  <si>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</si>
  <si>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</si>
  <si>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</si>
  <si>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</si>
  <si>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</si>
  <si>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</si>
  <si>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</si>
  <si>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</si>
  <si>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</si>
  <si>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</si>
  <si>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</si>
  <si>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</si>
  <si>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</si>
  <si>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</si>
  <si>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</si>
  <si>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</si>
  <si>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</si>
  <si>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</si>
  <si>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</si>
  <si>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</si>
  <si>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</si>
  <si>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</si>
  <si>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</si>
  <si>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</si>
  <si>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</si>
  <si>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</si>
  <si>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</si>
  <si>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</si>
  <si>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</si>
  <si>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</si>
  <si>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</si>
  <si>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</si>
  <si>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</si>
  <si>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</si>
  <si>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</si>
  <si>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</si>
  <si>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</si>
  <si>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</si>
  <si>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</si>
  <si>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</si>
  <si>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</si>
  <si>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</si>
  <si>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</si>
  <si>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</si>
  <si>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</si>
  <si>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</si>
  <si>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</si>
  <si>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</si>
  <si>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</si>
  <si>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</si>
  <si>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</si>
  <si>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</si>
  <si>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</si>
  <si>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</si>
  <si>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</si>
  <si>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</si>
  <si>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</si>
  <si>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</si>
  <si>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</si>
  <si>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</si>
  <si>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</si>
  <si>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</si>
  <si>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</si>
  <si>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</si>
  <si>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</si>
  <si>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</si>
  <si>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</si>
  <si>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</si>
  <si>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</si>
  <si>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</si>
  <si>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</si>
  <si>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</si>
  <si>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</si>
  <si>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</si>
  <si>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</si>
  <si>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</si>
  <si>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</si>
  <si>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</si>
  <si>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</si>
  <si>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</si>
  <si>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</si>
  <si>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</si>
  <si>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</si>
  <si>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</si>
  <si>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</si>
  <si>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</si>
  <si>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</si>
  <si>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</si>
  <si>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</si>
  <si>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</si>
  <si>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</si>
  <si>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</si>
  <si>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</si>
  <si>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</si>
  <si>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</si>
  <si>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</si>
  <si>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</si>
  <si>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</si>
  <si>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</si>
  <si>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</si>
  <si>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</si>
  <si>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</si>
  <si>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</si>
  <si>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</si>
  <si>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</si>
  <si>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</si>
  <si>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</si>
  <si>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</si>
  <si>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</si>
  <si>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</si>
  <si>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</si>
  <si>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</si>
  <si>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</si>
  <si>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</si>
  <si>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</si>
  <si>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</si>
  <si>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</si>
  <si>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</si>
  <si>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</si>
  <si>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</si>
  <si>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</si>
  <si>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</si>
  <si>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</si>
  <si>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</si>
  <si>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</si>
  <si>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</si>
  <si>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</si>
  <si>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</si>
  <si>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</si>
  <si>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</si>
  <si>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</si>
  <si>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</si>
  <si>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</si>
  <si>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</si>
  <si>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</si>
  <si>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</si>
  <si>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</si>
  <si>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</si>
  <si>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</si>
  <si>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</si>
  <si>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</si>
  <si>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</si>
  <si>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</si>
  <si>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</si>
  <si>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</si>
  <si>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</si>
  <si>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</si>
  <si>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</si>
  <si>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</si>
  <si>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</si>
  <si>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</si>
  <si>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</si>
  <si>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</si>
  <si>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</si>
  <si>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</si>
  <si>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</si>
  <si>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</si>
  <si>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</si>
  <si>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</si>
  <si>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</si>
  <si>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</si>
  <si>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</si>
  <si>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</si>
  <si>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</si>
  <si>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</si>
  <si>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</si>
  <si>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</si>
  <si>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</si>
  <si>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</si>
  <si>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</si>
  <si>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</si>
  <si>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</si>
  <si>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</si>
  <si>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</si>
  <si>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</si>
  <si>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</si>
  <si>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</si>
  <si>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</si>
  <si>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</si>
  <si>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</si>
  <si>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</si>
  <si>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</si>
  <si>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</si>
  <si>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</si>
  <si>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</si>
  <si>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</si>
  <si>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</si>
  <si>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</si>
  <si>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</si>
  <si>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</si>
  <si>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</si>
  <si>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</si>
  <si>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</si>
  <si>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</si>
  <si>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</si>
  <si>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</si>
  <si>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</si>
  <si>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</si>
  <si>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</si>
  <si>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</si>
  <si>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</si>
  <si>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</si>
  <si>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</si>
  <si>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</si>
  <si>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</si>
  <si>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</si>
  <si>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</si>
  <si>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</si>
  <si>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</si>
  <si>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</si>
  <si>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</si>
  <si>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</si>
  <si>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</si>
  <si>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</si>
  <si>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</si>
  <si>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</si>
  <si>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</si>
  <si>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</si>
  <si>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</si>
  <si>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</si>
  <si>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</si>
  <si>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</si>
  <si>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</si>
  <si>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</si>
  <si>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</si>
  <si>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</si>
  <si>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</si>
  <si>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</si>
  <si>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</si>
  <si>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</si>
  <si>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</si>
  <si>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</si>
  <si>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</si>
  <si>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</si>
  <si>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</si>
  <si>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</si>
  <si>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</si>
  <si>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</si>
  <si>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</si>
  <si>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</si>
  <si>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</si>
  <si>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</si>
  <si>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</si>
  <si>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</si>
  <si>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</si>
  <si>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</si>
  <si>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</si>
  <si>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</si>
  <si>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</si>
  <si>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</si>
  <si>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</si>
  <si>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</si>
  <si>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</si>
  <si>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Count of outcomes</t>
  </si>
  <si>
    <t>Column Labels</t>
  </si>
  <si>
    <t>Grand Total</t>
  </si>
  <si>
    <t>Parent category</t>
  </si>
  <si>
    <t>Subcatgory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</si>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</sst>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5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0-D645-99CA-BD2A9BA8222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D0-D645-99CA-BD2A9BA8222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D0-D645-99CA-BD2A9BA8222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D0-D645-99CA-BD2A9BA82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0597616"/>
        <c:axId val="1920599248"/>
      </c:barChart>
      <c:catAx>
        <c:axId val="192059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599248"/>
        <c:crosses val="autoZero"/>
        <c:auto val="1"/>
        <c:lblAlgn val="ctr"/>
        <c:lblOffset val="100"/>
        <c:noMultiLvlLbl val="0"/>
      </c:catAx>
      <c:valAx>
        <c:axId val="19205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59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9-314D-A8E7-0A44F70322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69-314D-A8E7-0A44F70322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69-314D-A8E7-0A44F7032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3612432"/>
        <c:axId val="1939093680"/>
      </c:barChart>
      <c:catAx>
        <c:axId val="194361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093680"/>
        <c:crosses val="autoZero"/>
        <c:auto val="1"/>
        <c:lblAlgn val="ctr"/>
        <c:lblOffset val="100"/>
        <c:noMultiLvlLbl val="0"/>
      </c:catAx>
      <c:valAx>
        <c:axId val="19390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61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Date2!Theater_Outcomes_vs_Launch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5-1A4A-98B5-9143FB304586}"/>
            </c:ext>
          </c:extLst>
        </c:ser>
        <c:ser>
          <c:idx val="1"/>
          <c:order val="1"/>
          <c:tx>
            <c:strRef>
              <c:f>'Outcomes Based on Launch Date2'!$C$4:$C$5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5-1A4A-98B5-9143FB304586}"/>
            </c:ext>
          </c:extLst>
        </c:ser>
        <c:ser>
          <c:idx val="2"/>
          <c:order val="2"/>
          <c:tx>
            <c:strRef>
              <c:f>'Outcomes Based on Launch Date2'!$D$4:$D$5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Date2'!$D$6:$D$18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5-1A4A-98B5-9143FB304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260432"/>
        <c:axId val="1997295760"/>
      </c:lineChart>
      <c:catAx>
        <c:axId val="19942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95760"/>
        <c:crosses val="autoZero"/>
        <c:auto val="1"/>
        <c:lblAlgn val="ctr"/>
        <c:lblOffset val="100"/>
        <c:noMultiLvlLbl val="0"/>
      </c:catAx>
      <c:valAx>
        <c:axId val="199729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2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copy.xlsx]Sheet3!PivotTable2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0.16666666666666666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6-CD41-9BF5-B358BA6C5946}"/>
            </c:ext>
          </c:extLst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0.83333333333333337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56-CD41-9BF5-B358BA6C5946}"/>
            </c:ext>
          </c:extLst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56-CD41-9BF5-B358BA6C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339344"/>
        <c:axId val="126938767"/>
      </c:lineChart>
      <c:catAx>
        <c:axId val="202133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38767"/>
        <c:crosses val="autoZero"/>
        <c:auto val="1"/>
        <c:lblAlgn val="ctr"/>
        <c:lblOffset val="100"/>
        <c:noMultiLvlLbl val="0"/>
      </c:catAx>
      <c:valAx>
        <c:axId val="12693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33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53EC653-B9EC-D344-B4A1-F8493F6A5FF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D2AAE5-94F7-D84E-B6AB-774AEC456A0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55CA81-536C-0F46-B816-9599E7C1D9D2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146050</xdr:colOff>
      <xdr:row>8</xdr:row>
      <xdr:rowOff>25400</xdr:rowOff>
    </xdr:from>
    <xdr:to>
      <xdr:col>13</xdr:col>
      <xdr:colOff>590550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0DFC3-A4FB-594C-9E2C-3C959FC2E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69850</xdr:colOff>
      <xdr:row>8</xdr:row>
      <xdr:rowOff>38100</xdr:rowOff>
    </xdr:from>
    <xdr:to>
      <xdr:col>13</xdr:col>
      <xdr:colOff>514350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EB546-3267-E24F-9819-7A7C6EE2C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9B2D981-DD9F-104F-9227-70A8E253D0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C718FA-D107-2443-B674-D4022C55BC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76200</xdr:rowOff>
    </xdr:from>
    <xdr:to>
      <xdr:col>11</xdr:col>
      <xdr:colOff>38100</xdr:colOff>
      <xdr:row>21</xdr:row>
      <xdr:rowOff>152400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9ECD6202-1958-5D4F-8FE8-B4D4DB128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8</xdr:row>
      <xdr:rowOff>114300</xdr:rowOff>
    </xdr:from>
    <xdr:to>
      <xdr:col>13</xdr:col>
      <xdr:colOff>1111250</xdr:colOff>
      <xdr:row>23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0F3FB7-606F-2F45-ABAA-5BB9A1877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Rindner" refreshedDate="44092.567459953701" createdVersion="6" refreshedVersion="6" minRefreshableVersion="3" recordCount="4114" xr:uid="{2027F2E2-BADF-0D46-A6A0-D409431DB6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Rindner" refreshedDate="44093.66665983796" createdVersion="6" refreshedVersion="6" minRefreshableVersion="3" recordCount="4115" xr:uid="{F7ED0A95-7455-884E-A8F4-99B9C1B3E7CF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3304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Rindner" refreshedDate="44093.722386111112" createdVersion="6" refreshedVersion="6" minRefreshableVersion="3" recordCount="12" xr:uid="{6354A7AC-B320-B548-9FF8-DDD91BFC0368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849.6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422.02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259.25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511.79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83.8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34.3600000000000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180.7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128.38999999999999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91.21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20.74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83.36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17.68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92.25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566.39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227.85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8.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790.84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74.6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97.73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2500.969999999999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01.86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47.68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358.97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18.45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511.6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493.82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346.0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83.8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44.9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1536.25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2796.67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2.23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56.41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6.6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53.43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99.97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117.4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171.79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85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546.6900000000000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98.41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82.32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388.98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4.06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48.97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10.39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96.3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373.5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206.3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35.59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23.38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08.01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48.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28.9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462.86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44.17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327.08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11.18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6.6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402.71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79.41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70.58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52.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211.48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133.25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94.7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09.59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64.16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314.2900000000000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25.05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81.56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292.0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36.9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03.53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81.27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79.260000000000005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51.46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133.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87.19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90.68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59.36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69.52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04.39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26.72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65.9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94.4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73.7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44.4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88.87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305.77999999999997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67.14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744.55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77.64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202.85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80.180000000000007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37.119999999999997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84.29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32.05000000000001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26.67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27.33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62.87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356.84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59.520000000000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61.22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375.7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21.79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65.16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47.7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859.8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20.86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40.76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68.25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53.19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37.479999999999997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72.38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69.569999999999993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53.08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02.0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74.209999999999994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15.02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22.33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05.18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52.58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96.2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53.16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78.93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50.25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4.65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45.16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70.290000000000006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3.17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76.6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64.53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56.9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71.73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71.67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46.89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29.62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40.4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416.88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85.74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214.07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37.78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640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106.2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176.9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38.99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63.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60.5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389.2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72.97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37.270000000000003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66.87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78.5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73.53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41.58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155.25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71.43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20.34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164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51.67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0.75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220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43.82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99.18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25.94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21.76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63.8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5.459999999999994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91.3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55.95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501.25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26.59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82.09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119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53.55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60.96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94.2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40.24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47.66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95.59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31.6699999999999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49.28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34.130000000000003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54.14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86.94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775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52.5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50.67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61.29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10.62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27.58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68.099999999999994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58.42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70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68.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75.6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38.6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83.29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306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43.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5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237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79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23.96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286.25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55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17.56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32.340000000000003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43.13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114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510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68.5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27.86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95.4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53.5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75.75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31.21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0.45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30.3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43.35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40.479999999999997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80.5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88.33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97.5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76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44.24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51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10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76.67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7.67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56.42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51.62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51.2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65.09999999999999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46.43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45.79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25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43.21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0.08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75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9.47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19.46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84.83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67.67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20.2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6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44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145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104.75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410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01.25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1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64.17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31.7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42.22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4.8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60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16.67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150.5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3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27.27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25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0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57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28.4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40.14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69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39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45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7.329999999999998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64.75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32.25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83.33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5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62.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62.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5.71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49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4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39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74.33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108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0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99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3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48.3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28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23.33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32.7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2.8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6.67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36.33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5.43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17.5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52.5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52.5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50.5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1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10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10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24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9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10.3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16.2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26.67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26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38.5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25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1.67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5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3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27.5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25.5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5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16.670000000000002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16.670000000000002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1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22.5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0.56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2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18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2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8.75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17.5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35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34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1.33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3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3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3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25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7.33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2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2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3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18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5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7.5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5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7.5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15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4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4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5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1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1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1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5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1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6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3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5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5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5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5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1.5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2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1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1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1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1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x v="0"/>
    <b v="1"/>
    <n v="26457"/>
    <b v="1"/>
    <s v="technology/hardware"/>
    <n v="88.6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x v="1"/>
    <b v="0"/>
    <n v="775"/>
    <b v="0"/>
    <s v="technology/wearables"/>
    <n v="1389.36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x v="2"/>
    <b v="1"/>
    <n v="3863"/>
    <b v="1"/>
    <s v="technology/hardware"/>
    <n v="272.36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x v="3"/>
    <b v="0"/>
    <n v="8359"/>
    <b v="1"/>
    <s v="technology/hardware"/>
    <n v="116.35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x v="4"/>
    <b v="1"/>
    <n v="4245"/>
    <b v="1"/>
    <s v="technology/hardware"/>
    <n v="188.51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x v="5"/>
    <b v="1"/>
    <n v="4562"/>
    <b v="1"/>
    <s v="technology/hardware"/>
    <n v="173.58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x v="6"/>
    <b v="1"/>
    <n v="20242"/>
    <b v="1"/>
    <s v="publishing/radio &amp; podcasts"/>
    <n v="29.19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x v="7"/>
    <b v="1"/>
    <n v="388"/>
    <b v="1"/>
    <s v="technology/hardware"/>
    <n v="1323.25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x v="8"/>
    <b v="1"/>
    <n v="2051"/>
    <b v="1"/>
    <s v="technology/hardware"/>
    <n v="247.94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x v="9"/>
    <b v="0"/>
    <n v="5812"/>
    <b v="1"/>
    <s v="technology/hardware"/>
    <n v="86.16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x v="10"/>
    <b v="1"/>
    <n v="555"/>
    <b v="1"/>
    <s v="photography/photobooks"/>
    <n v="849.6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x v="11"/>
    <b v="1"/>
    <n v="971"/>
    <b v="1"/>
    <s v="technology/hardware"/>
    <n v="422.02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x v="12"/>
    <b v="0"/>
    <n v="1530"/>
    <b v="1"/>
    <s v="technology/hardware"/>
    <n v="259.25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x v="13"/>
    <b v="1"/>
    <n v="415"/>
    <b v="1"/>
    <s v="technology/hardware"/>
    <n v="842.11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x v="14"/>
    <b v="1"/>
    <n v="680"/>
    <b v="1"/>
    <s v="technology/hardware"/>
    <n v="511.79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x v="15"/>
    <b v="1"/>
    <n v="1501"/>
    <b v="0"/>
    <s v="technology/space exploration"/>
    <n v="223.58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x v="16"/>
    <b v="1"/>
    <n v="4883"/>
    <b v="1"/>
    <s v="technology/hardware"/>
    <n v="64.569999999999993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x v="17"/>
    <b v="1"/>
    <n v="1789"/>
    <b v="1"/>
    <s v="technology/hardware"/>
    <n v="176.2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x v="18"/>
    <b v="1"/>
    <n v="3663"/>
    <b v="1"/>
    <s v="technology/space exploration"/>
    <n v="83.8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x v="19"/>
    <b v="1"/>
    <n v="508"/>
    <b v="1"/>
    <s v="technology/hardware"/>
    <n v="593.94000000000005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x v="20"/>
    <b v="0"/>
    <n v="2174"/>
    <b v="1"/>
    <s v="technology/wearables"/>
    <n v="134.36000000000001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x v="21"/>
    <b v="0"/>
    <n v="4330"/>
    <b v="1"/>
    <s v="games/tabletop games"/>
    <n v="65.89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x v="22"/>
    <b v="0"/>
    <n v="571"/>
    <b v="1"/>
    <s v="games/tabletop games"/>
    <n v="426.93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x v="23"/>
    <b v="1"/>
    <n v="1281"/>
    <b v="1"/>
    <s v="technology/hardware"/>
    <n v="180.75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x v="24"/>
    <b v="1"/>
    <n v="813"/>
    <b v="1"/>
    <s v="technology/hardware"/>
    <n v="282.66000000000003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x v="25"/>
    <b v="1"/>
    <n v="1637"/>
    <b v="1"/>
    <s v="technology/hardware"/>
    <n v="128.38999999999999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x v="26"/>
    <b v="1"/>
    <n v="1513"/>
    <b v="1"/>
    <s v="technology/hardware"/>
    <n v="136.63999999999999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x v="27"/>
    <b v="0"/>
    <n v="70"/>
    <b v="0"/>
    <s v="technology/gadgets"/>
    <n v="2928.9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x v="28"/>
    <b v="1"/>
    <n v="3562"/>
    <b v="1"/>
    <s v="games/tabletop games"/>
    <n v="56.97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x v="29"/>
    <b v="1"/>
    <n v="821"/>
    <b v="1"/>
    <s v="technology/hardware"/>
    <n v="245.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x v="30"/>
    <b v="0"/>
    <n v="1204"/>
    <b v="1"/>
    <s v="games/tabletop games"/>
    <n v="164.8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x v="31"/>
    <b v="1"/>
    <n v="1780"/>
    <b v="1"/>
    <s v="technology/hardware"/>
    <n v="108.97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x v="32"/>
    <b v="1"/>
    <n v="3355"/>
    <b v="1"/>
    <s v="food/small batch"/>
    <n v="54.88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x v="33"/>
    <b v="0"/>
    <n v="1670"/>
    <b v="1"/>
    <s v="games/tabletop games"/>
    <n v="107.82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x v="34"/>
    <b v="1"/>
    <n v="1945"/>
    <b v="1"/>
    <s v="technology/hardware"/>
    <n v="91.21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x v="35"/>
    <b v="0"/>
    <n v="541"/>
    <b v="1"/>
    <s v="technology/hardware"/>
    <n v="326.29000000000002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x v="36"/>
    <b v="1"/>
    <n v="365"/>
    <b v="1"/>
    <s v="technology/hardware"/>
    <n v="483.3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x v="37"/>
    <b v="0"/>
    <n v="1062"/>
    <b v="1"/>
    <s v="film &amp; video/documentary"/>
    <n v="161.26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x v="38"/>
    <b v="1"/>
    <n v="2478"/>
    <b v="1"/>
    <s v="technology/hardware"/>
    <n v="68.819999999999993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x v="39"/>
    <b v="1"/>
    <n v="379"/>
    <b v="1"/>
    <s v="technology/hardware"/>
    <n v="449.2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x v="40"/>
    <b v="1"/>
    <n v="1095"/>
    <b v="1"/>
    <s v="theater/spaces"/>
    <n v="155.24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x v="41"/>
    <b v="1"/>
    <n v="1151"/>
    <b v="1"/>
    <s v="film &amp; video/documentary"/>
    <n v="147.16999999999999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x v="42"/>
    <b v="1"/>
    <n v="644"/>
    <b v="1"/>
    <s v="technology/hardware"/>
    <n v="262.16000000000003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x v="43"/>
    <b v="0"/>
    <n v="8200"/>
    <b v="1"/>
    <s v="technology/hardware"/>
    <n v="20.47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x v="44"/>
    <b v="1"/>
    <n v="290"/>
    <b v="1"/>
    <s v="technology/hardware"/>
    <n v="577.28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x v="45"/>
    <b v="1"/>
    <n v="353"/>
    <b v="1"/>
    <s v="technology/hardware"/>
    <n v="457.39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x v="46"/>
    <b v="1"/>
    <n v="729"/>
    <b v="1"/>
    <s v="technology/hardware"/>
    <n v="220.74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x v="47"/>
    <b v="1"/>
    <n v="1420"/>
    <b v="1"/>
    <s v="theater/spaces"/>
    <n v="108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x v="48"/>
    <b v="0"/>
    <n v="470"/>
    <b v="1"/>
    <s v="technology/hardware"/>
    <n v="324.69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x v="49"/>
    <b v="1"/>
    <n v="398"/>
    <b v="1"/>
    <s v="technology/hardware"/>
    <n v="383.36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x v="50"/>
    <b v="0"/>
    <n v="1293"/>
    <b v="0"/>
    <s v="film &amp; video/drama"/>
    <n v="117.68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x v="51"/>
    <b v="0"/>
    <n v="161"/>
    <b v="0"/>
    <s v="technology/wearables"/>
    <n v="932.31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x v="52"/>
    <b v="1"/>
    <n v="1596"/>
    <b v="1"/>
    <s v="film &amp; video/documentary"/>
    <n v="92.25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x v="53"/>
    <b v="1"/>
    <n v="510"/>
    <b v="1"/>
    <s v="technology/hardware"/>
    <n v="279.38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x v="54"/>
    <b v="1"/>
    <n v="2436"/>
    <b v="1"/>
    <s v="film &amp; video/documentary"/>
    <n v="56.34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x v="55"/>
    <b v="1"/>
    <n v="2602"/>
    <b v="1"/>
    <s v="publishing/radio &amp; podcasts"/>
    <n v="52.62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x v="56"/>
    <b v="0"/>
    <n v="2525"/>
    <b v="1"/>
    <s v="games/tabletop games"/>
    <n v="53.87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x v="57"/>
    <b v="0"/>
    <n v="3238"/>
    <b v="1"/>
    <s v="games/tabletop games"/>
    <n v="40.07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x v="58"/>
    <b v="0"/>
    <n v="1373"/>
    <b v="1"/>
    <s v="technology/hardware"/>
    <n v="91.83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x v="59"/>
    <b v="1"/>
    <n v="325"/>
    <b v="1"/>
    <s v="technology/hardware"/>
    <n v="385.04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x v="60"/>
    <b v="1"/>
    <n v="303"/>
    <b v="1"/>
    <s v="technology/hardware"/>
    <n v="408.9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x v="61"/>
    <b v="0"/>
    <n v="1510"/>
    <b v="1"/>
    <s v="film &amp; video/documentary"/>
    <n v="81.75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x v="62"/>
    <b v="1"/>
    <n v="539"/>
    <b v="1"/>
    <s v="technology/hardware"/>
    <n v="223.1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x v="63"/>
    <b v="1"/>
    <n v="354"/>
    <b v="1"/>
    <s v="technology/hardware"/>
    <n v="331.1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x v="64"/>
    <b v="1"/>
    <n v="2139"/>
    <b v="1"/>
    <s v="film &amp; video/documentary"/>
    <n v="54.75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x v="65"/>
    <b v="1"/>
    <n v="1887"/>
    <b v="1"/>
    <s v="technology/hardware"/>
    <n v="61.38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x v="66"/>
    <b v="0"/>
    <n v="336"/>
    <b v="0"/>
    <s v="technology/wearables"/>
    <n v="343.15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x v="67"/>
    <b v="0"/>
    <n v="203"/>
    <b v="1"/>
    <s v="technology/hardware"/>
    <n v="566.39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x v="68"/>
    <b v="1"/>
    <n v="555"/>
    <b v="1"/>
    <s v="film &amp; video/documentary"/>
    <n v="203.6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x v="69"/>
    <b v="0"/>
    <n v="1260"/>
    <b v="1"/>
    <s v="theater/spaces"/>
    <n v="89.31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x v="70"/>
    <b v="1"/>
    <n v="1633"/>
    <b v="1"/>
    <s v="technology/hardware"/>
    <n v="67.69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x v="71"/>
    <b v="0"/>
    <n v="3468"/>
    <b v="1"/>
    <s v="technology/space exploration"/>
    <n v="31.82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x v="72"/>
    <b v="1"/>
    <n v="1375"/>
    <b v="1"/>
    <s v="technology/hardware"/>
    <n v="78.83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x v="73"/>
    <b v="1"/>
    <n v="1762"/>
    <b v="1"/>
    <s v="technology/space exploration"/>
    <n v="60.9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x v="74"/>
    <b v="0"/>
    <n v="890"/>
    <b v="0"/>
    <s v="technology/wearables"/>
    <n v="120.39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x v="75"/>
    <b v="1"/>
    <n v="676"/>
    <b v="1"/>
    <s v="technology/space exploration"/>
    <n v="157.29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x v="76"/>
    <b v="1"/>
    <n v="834"/>
    <b v="1"/>
    <s v="technology/hardware"/>
    <n v="127.36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x v="77"/>
    <b v="0"/>
    <n v="1107"/>
    <b v="1"/>
    <s v="technology/wearables"/>
    <n v="95.83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x v="78"/>
    <b v="0"/>
    <n v="1980"/>
    <b v="1"/>
    <s v="games/tabletop games"/>
    <n v="53.48"/>
    <n v="53.48"/>
    <x v="3"/>
    <s v="tabletop games"/>
    <x v="78"/>
    <d v="2014-02-21T18:00:00"/>
    <x v="2"/>
  </r>
  <r>
    <n v="2726"/>
    <s v="Krimston TWO - Dual SIM case for iPhone"/>
    <s v="Krimston TWO: iPhone Dual SIM Case"/>
    <x v="4"/>
    <n v="105745"/>
    <x v="0"/>
    <s v="US"/>
    <s v="USD"/>
    <n v="1461333311"/>
    <x v="79"/>
    <b v="0"/>
    <n v="404"/>
    <b v="1"/>
    <s v="technology/hardware"/>
    <n v="261.75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x v="80"/>
    <b v="1"/>
    <n v="2165"/>
    <b v="1"/>
    <s v="food/small batch"/>
    <n v="48.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x v="81"/>
    <b v="0"/>
    <n v="443"/>
    <b v="1"/>
    <s v="technology/hardware"/>
    <n v="227.85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x v="82"/>
    <b v="0"/>
    <n v="100"/>
    <b v="1"/>
    <s v="theater/plays"/>
    <n v="1008.24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x v="83"/>
    <b v="1"/>
    <n v="1356"/>
    <b v="1"/>
    <s v="technology/hardware"/>
    <n v="74.11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x v="84"/>
    <b v="0"/>
    <n v="558"/>
    <b v="1"/>
    <s v="theater/plays"/>
    <n v="179.28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x v="85"/>
    <b v="1"/>
    <n v="942"/>
    <b v="1"/>
    <s v="film &amp; video/documentary"/>
    <n v="105.05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x v="86"/>
    <b v="0"/>
    <n v="123"/>
    <b v="0"/>
    <s v="technology/wearables"/>
    <n v="790.84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x v="87"/>
    <b v="1"/>
    <n v="1876"/>
    <b v="1"/>
    <s v="technology/hardware"/>
    <n v="51.3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x v="88"/>
    <b v="1"/>
    <n v="1737"/>
    <b v="1"/>
    <s v="technology/hardware"/>
    <n v="55.28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x v="89"/>
    <b v="1"/>
    <n v="1251"/>
    <b v="1"/>
    <s v="technology/space exploration"/>
    <n v="74.6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x v="90"/>
    <b v="0"/>
    <n v="623"/>
    <b v="1"/>
    <s v="games/tabletop games"/>
    <n v="149.03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x v="91"/>
    <b v="1"/>
    <n v="1088"/>
    <b v="1"/>
    <s v="theater/spaces"/>
    <n v="84.87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x v="92"/>
    <b v="1"/>
    <n v="479"/>
    <b v="1"/>
    <s v="technology/hardware"/>
    <n v="192.39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x v="93"/>
    <b v="1"/>
    <n v="885"/>
    <b v="1"/>
    <s v="photography/photobooks"/>
    <n v="97.73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x v="94"/>
    <b v="1"/>
    <n v="146"/>
    <b v="1"/>
    <s v="film &amp; video/documentary"/>
    <n v="589.95000000000005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x v="95"/>
    <b v="0"/>
    <n v="348"/>
    <b v="0"/>
    <s v="theater/spaces"/>
    <n v="244.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x v="96"/>
    <b v="0"/>
    <n v="224"/>
    <b v="0"/>
    <s v="technology/wearables"/>
    <n v="379.23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x v="97"/>
    <b v="1"/>
    <n v="33"/>
    <b v="1"/>
    <s v="technology/hardware"/>
    <n v="2500.969999999999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x v="98"/>
    <b v="0"/>
    <n v="562"/>
    <b v="1"/>
    <s v="film &amp; video/documentary"/>
    <n v="144.69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x v="99"/>
    <b v="0"/>
    <n v="100"/>
    <b v="0"/>
    <s v="technology/wearables"/>
    <n v="800.7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x v="100"/>
    <b v="0"/>
    <n v="1556"/>
    <b v="1"/>
    <s v="technology/hardware"/>
    <n v="51.21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x v="101"/>
    <b v="1"/>
    <n v="1224"/>
    <b v="1"/>
    <s v="music/indie rock"/>
    <n v="64.819999999999993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x v="102"/>
    <b v="0"/>
    <n v="350"/>
    <b v="1"/>
    <s v="technology/hardware"/>
    <n v="226.2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x v="103"/>
    <b v="1"/>
    <n v="498"/>
    <b v="1"/>
    <s v="film &amp; video/documentary"/>
    <n v="156.05000000000001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x v="104"/>
    <b v="1"/>
    <n v="1071"/>
    <b v="1"/>
    <s v="music/electronic music"/>
    <n v="71.849999999999994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x v="105"/>
    <b v="0"/>
    <n v="554"/>
    <b v="1"/>
    <s v="technology/hardware"/>
    <n v="138.49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x v="106"/>
    <b v="1"/>
    <n v="493"/>
    <b v="1"/>
    <s v="film &amp; video/documentary"/>
    <n v="154.41999999999999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x v="107"/>
    <b v="0"/>
    <n v="404"/>
    <b v="1"/>
    <s v="games/tabletop games"/>
    <n v="188.38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x v="108"/>
    <b v="1"/>
    <n v="531"/>
    <b v="1"/>
    <s v="technology/hardware"/>
    <n v="143.21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x v="109"/>
    <b v="1"/>
    <n v="402"/>
    <b v="1"/>
    <s v="technology/hardware"/>
    <n v="186.81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x v="110"/>
    <b v="0"/>
    <n v="1021"/>
    <b v="1"/>
    <s v="technology/wearables"/>
    <n v="73.489999999999995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x v="111"/>
    <b v="1"/>
    <n v="625"/>
    <b v="1"/>
    <s v="technology/hardware"/>
    <n v="118.61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x v="112"/>
    <b v="1"/>
    <n v="405"/>
    <b v="1"/>
    <s v="technology/hardware"/>
    <n v="182.78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x v="113"/>
    <b v="0"/>
    <n v="456"/>
    <b v="1"/>
    <s v="technology/hardware"/>
    <n v="161.88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x v="114"/>
    <b v="1"/>
    <n v="1104"/>
    <b v="1"/>
    <s v="food/small batch"/>
    <n v="66.62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x v="115"/>
    <b v="0"/>
    <n v="356"/>
    <b v="0"/>
    <s v="technology/wearables"/>
    <n v="201.6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x v="116"/>
    <b v="1"/>
    <n v="951"/>
    <b v="1"/>
    <s v="film &amp; video/documentary"/>
    <n v="75.44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x v="117"/>
    <b v="1"/>
    <n v="682"/>
    <b v="1"/>
    <s v="technology/hardware"/>
    <n v="101.86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x v="118"/>
    <b v="0"/>
    <n v="897"/>
    <b v="1"/>
    <s v="games/tabletop games"/>
    <n v="75.650000000000006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x v="119"/>
    <b v="1"/>
    <n v="665"/>
    <b v="1"/>
    <s v="film &amp; video/documentary"/>
    <n v="100.08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x v="120"/>
    <b v="1"/>
    <n v="450"/>
    <b v="1"/>
    <s v="technology/hardware"/>
    <n v="147.68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x v="121"/>
    <b v="0"/>
    <n v="884"/>
    <b v="0"/>
    <s v="music/faith"/>
    <n v="74.58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x v="122"/>
    <b v="1"/>
    <n v="740"/>
    <b v="1"/>
    <s v="photography/photobooks"/>
    <n v="88.26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x v="123"/>
    <b v="0"/>
    <n v="181"/>
    <b v="1"/>
    <s v="photography/photobooks"/>
    <n v="358.97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x v="124"/>
    <b v="0"/>
    <n v="263"/>
    <b v="1"/>
    <s v="technology/hardware"/>
    <n v="244.12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x v="125"/>
    <b v="0"/>
    <n v="983"/>
    <b v="1"/>
    <s v="games/tabletop games"/>
    <n v="64.6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x v="126"/>
    <b v="1"/>
    <n v="613"/>
    <b v="1"/>
    <s v="film &amp; video/documentary"/>
    <n v="103.52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x v="127"/>
    <b v="1"/>
    <n v="452"/>
    <b v="1"/>
    <s v="photography/photobooks"/>
    <n v="133.74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x v="128"/>
    <b v="0"/>
    <n v="392"/>
    <b v="1"/>
    <s v="theater/spaces"/>
    <n v="153.52000000000001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x v="129"/>
    <b v="1"/>
    <n v="508"/>
    <b v="1"/>
    <s v="technology/hardware"/>
    <n v="118.45"/>
    <n v="118.45"/>
    <x v="0"/>
    <s v="hardware"/>
    <x v="129"/>
    <d v="2015-01-09T01:00:00"/>
    <x v="2"/>
  </r>
  <r>
    <n v="2049"/>
    <s v="LOCK8 - the World's First Smart Bike Lock"/>
    <s v="Keyless. Alarm secured. GPS tracking."/>
    <x v="6"/>
    <n v="60095.35"/>
    <x v="0"/>
    <s v="GB"/>
    <s v="GBP"/>
    <n v="1386025140"/>
    <x v="130"/>
    <b v="0"/>
    <n v="742"/>
    <b v="1"/>
    <s v="technology/hardware"/>
    <n v="80.989999999999995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x v="131"/>
    <b v="1"/>
    <n v="508"/>
    <b v="1"/>
    <s v="music/rock"/>
    <n v="118.2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x v="132"/>
    <b v="1"/>
    <n v="635"/>
    <b v="1"/>
    <s v="publishing/radio &amp; podcasts"/>
    <n v="92.16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x v="133"/>
    <b v="0"/>
    <n v="113"/>
    <b v="1"/>
    <s v="technology/hardware"/>
    <n v="511.6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x v="134"/>
    <b v="0"/>
    <n v="188"/>
    <b v="1"/>
    <s v="technology/hardware"/>
    <n v="307.2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x v="135"/>
    <b v="1"/>
    <n v="688"/>
    <b v="1"/>
    <s v="film &amp; video/documentary"/>
    <n v="83.35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x v="136"/>
    <b v="0"/>
    <n v="355"/>
    <b v="0"/>
    <s v="technology/wearables"/>
    <n v="161.12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x v="137"/>
    <b v="0"/>
    <n v="1328"/>
    <b v="1"/>
    <s v="games/tabletop games"/>
    <n v="42.6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x v="138"/>
    <b v="1"/>
    <n v="701"/>
    <b v="1"/>
    <s v="technology/hardware"/>
    <n v="80.73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x v="139"/>
    <b v="0"/>
    <n v="278"/>
    <b v="1"/>
    <s v="technology/hardware"/>
    <n v="201.96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x v="140"/>
    <b v="1"/>
    <n v="930"/>
    <b v="1"/>
    <s v="theater/plays"/>
    <n v="60.3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x v="141"/>
    <b v="0"/>
    <n v="351"/>
    <b v="1"/>
    <s v="film &amp; video/documentary"/>
    <n v="157.33000000000001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x v="142"/>
    <b v="1"/>
    <n v="325"/>
    <b v="1"/>
    <s v="film &amp; video/documentary"/>
    <n v="169.85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x v="143"/>
    <b v="0"/>
    <n v="284"/>
    <b v="1"/>
    <s v="film &amp; video/television"/>
    <n v="190.55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x v="144"/>
    <b v="0"/>
    <n v="229"/>
    <b v="1"/>
    <s v="publishing/nonfiction"/>
    <n v="234.81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x v="145"/>
    <b v="0"/>
    <n v="119"/>
    <b v="1"/>
    <s v="technology/hardware"/>
    <n v="451.84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x v="146"/>
    <b v="0"/>
    <n v="878"/>
    <b v="1"/>
    <s v="games/tabletop games"/>
    <n v="61.2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x v="147"/>
    <b v="0"/>
    <n v="456"/>
    <b v="0"/>
    <s v="technology/wearables"/>
    <n v="117.7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x v="148"/>
    <b v="0"/>
    <n v="651"/>
    <b v="1"/>
    <s v="games/tabletop games"/>
    <n v="81.650000000000006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x v="149"/>
    <b v="1"/>
    <n v="943"/>
    <b v="1"/>
    <s v="technology/hardware"/>
    <n v="56.2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x v="150"/>
    <b v="0"/>
    <n v="320"/>
    <b v="1"/>
    <s v="theater/spaces"/>
    <n v="164.3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x v="151"/>
    <b v="1"/>
    <n v="736"/>
    <b v="1"/>
    <s v="film &amp; video/documentary"/>
    <n v="70.92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x v="152"/>
    <b v="0"/>
    <n v="73"/>
    <b v="1"/>
    <s v="film &amp; video/documentary"/>
    <n v="711.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x v="153"/>
    <b v="1"/>
    <n v="447"/>
    <b v="1"/>
    <s v="film &amp; video/documentary"/>
    <n v="115.45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x v="154"/>
    <b v="1"/>
    <n v="267"/>
    <b v="1"/>
    <s v="film &amp; video/documentary"/>
    <n v="193.05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x v="155"/>
    <b v="0"/>
    <n v="433"/>
    <b v="1"/>
    <s v="theater/spaces"/>
    <n v="118.97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x v="156"/>
    <b v="0"/>
    <n v="274"/>
    <b v="1"/>
    <s v="theater/plays"/>
    <n v="186.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x v="157"/>
    <b v="0"/>
    <n v="323"/>
    <b v="0"/>
    <s v="technology/wearables"/>
    <n v="158.36000000000001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x v="16"/>
    <n v="50863"/>
    <x v="0"/>
    <s v="SE"/>
    <s v="SEK"/>
    <n v="1433106000"/>
    <x v="158"/>
    <b v="0"/>
    <n v="103"/>
    <b v="1"/>
    <s v="photography/photobooks"/>
    <n v="493.82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x v="159"/>
    <b v="1"/>
    <n v="308"/>
    <b v="1"/>
    <s v="theater/spaces"/>
    <n v="164.94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x v="160"/>
    <b v="1"/>
    <n v="614"/>
    <b v="1"/>
    <s v="music/indie rock"/>
    <n v="82.5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x v="161"/>
    <b v="1"/>
    <n v="660"/>
    <b v="1"/>
    <s v="technology/hardware"/>
    <n v="76.14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x v="162"/>
    <b v="1"/>
    <n v="266"/>
    <b v="1"/>
    <s v="film &amp; video/documentary"/>
    <n v="188.31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x v="163"/>
    <b v="0"/>
    <n v="144"/>
    <b v="1"/>
    <s v="music/rock"/>
    <n v="346.04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x v="164"/>
    <b v="0"/>
    <n v="271"/>
    <b v="1"/>
    <s v="photography/photobooks"/>
    <n v="183.8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x v="165"/>
    <b v="0"/>
    <n v="827"/>
    <b v="1"/>
    <s v="film &amp; video/television"/>
    <n v="59.96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x v="166"/>
    <b v="0"/>
    <n v="707"/>
    <b v="1"/>
    <s v="technology/hardware"/>
    <n v="69.760000000000005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x v="167"/>
    <b v="0"/>
    <n v="1364"/>
    <b v="1"/>
    <s v="technology/hardware"/>
    <n v="3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x v="168"/>
    <b v="0"/>
    <n v="92"/>
    <b v="1"/>
    <s v="music/indie rock"/>
    <n v="526.46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x v="169"/>
    <b v="1"/>
    <n v="321"/>
    <b v="1"/>
    <s v="publishing/radio &amp; podcasts"/>
    <n v="149.46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x v="170"/>
    <b v="0"/>
    <n v="315"/>
    <b v="1"/>
    <s v="technology/wearables"/>
    <n v="151.32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x v="171"/>
    <b v="0"/>
    <n v="170"/>
    <b v="1"/>
    <s v="technology/hardware"/>
    <n v="278.39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x v="172"/>
    <b v="1"/>
    <n v="874"/>
    <b v="1"/>
    <s v="photography/photobooks"/>
    <n v="53.99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x v="173"/>
    <b v="0"/>
    <n v="975"/>
    <b v="0"/>
    <s v="games/video games"/>
    <n v="48.28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x v="174"/>
    <b v="1"/>
    <n v="1049"/>
    <b v="1"/>
    <s v="theater/spaces"/>
    <n v="44.46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x v="175"/>
    <b v="0"/>
    <n v="199"/>
    <b v="1"/>
    <s v="theater/musical"/>
    <n v="231.66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x v="176"/>
    <b v="1"/>
    <n v="600"/>
    <b v="1"/>
    <s v="publishing/radio &amp; podcasts"/>
    <n v="76.72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x v="177"/>
    <b v="0"/>
    <n v="682"/>
    <b v="1"/>
    <s v="technology/hardware"/>
    <n v="67.42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x v="178"/>
    <b v="1"/>
    <n v="179"/>
    <b v="1"/>
    <s v="film &amp; video/documentary"/>
    <n v="254.39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x v="179"/>
    <b v="0"/>
    <n v="277"/>
    <b v="1"/>
    <s v="theater/spaces"/>
    <n v="162.91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x v="180"/>
    <b v="0"/>
    <n v="902"/>
    <b v="1"/>
    <s v="games/tabletop games"/>
    <n v="49.93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x v="181"/>
    <b v="1"/>
    <n v="158"/>
    <b v="1"/>
    <s v="technology/hardware"/>
    <n v="282.72000000000003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x v="182"/>
    <b v="1"/>
    <n v="379"/>
    <b v="1"/>
    <s v="film &amp; video/documentary"/>
    <n v="117.77"/>
    <n v="117.77"/>
    <x v="5"/>
    <s v="documentary"/>
    <x v="182"/>
    <d v="2015-11-14T12:53:29"/>
    <x v="4"/>
  </r>
  <r>
    <n v="648"/>
    <s v="Audio Jacket"/>
    <s v="Get ready for the next product that you canâ€™t live without"/>
    <x v="23"/>
    <n v="44388"/>
    <x v="0"/>
    <s v="US"/>
    <s v="USD"/>
    <n v="1413304708"/>
    <x v="183"/>
    <b v="0"/>
    <n v="27"/>
    <b v="1"/>
    <s v="technology/wearables"/>
    <n v="1644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x v="184"/>
    <b v="1"/>
    <n v="299"/>
    <b v="1"/>
    <s v="film &amp; video/documentary"/>
    <n v="146.3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x v="185"/>
    <b v="1"/>
    <n v="964"/>
    <b v="1"/>
    <s v="film &amp; video/documentary"/>
    <n v="44.91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x v="186"/>
    <b v="0"/>
    <n v="375"/>
    <b v="1"/>
    <s v="technology/hardware"/>
    <n v="114.77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x v="187"/>
    <b v="0"/>
    <n v="28"/>
    <b v="0"/>
    <s v="technology/wearables"/>
    <n v="1536.25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x v="188"/>
    <b v="1"/>
    <n v="438"/>
    <b v="1"/>
    <s v="film &amp; video/documentary"/>
    <n v="97.36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x v="189"/>
    <b v="1"/>
    <n v="403"/>
    <b v="1"/>
    <s v="food/small batch"/>
    <n v="104.99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x v="190"/>
    <b v="1"/>
    <n v="535"/>
    <b v="0"/>
    <s v="technology/space exploration"/>
    <n v="78.67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x v="191"/>
    <b v="0"/>
    <n v="15"/>
    <b v="0"/>
    <s v="theater/spaces"/>
    <n v="2796.67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x v="192"/>
    <b v="1"/>
    <n v="760"/>
    <b v="1"/>
    <s v="film &amp; video/documentary"/>
    <n v="55.07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x v="193"/>
    <b v="0"/>
    <n v="45"/>
    <b v="0"/>
    <s v="theater/spaces"/>
    <n v="922.22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x v="194"/>
    <b v="1"/>
    <n v="376"/>
    <b v="1"/>
    <s v="film &amp; video/documentary"/>
    <n v="109.04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x v="195"/>
    <b v="0"/>
    <n v="202"/>
    <b v="0"/>
    <s v="theater/spaces"/>
    <n v="202.23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x v="196"/>
    <b v="1"/>
    <n v="165"/>
    <b v="1"/>
    <s v="film &amp; video/documentary"/>
    <n v="246.61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x v="197"/>
    <b v="1"/>
    <n v="415"/>
    <b v="1"/>
    <s v="film &amp; video/documentary"/>
    <n v="97.82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x v="198"/>
    <b v="0"/>
    <n v="311"/>
    <b v="1"/>
    <s v="food/small batch"/>
    <n v="130.22999999999999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x v="199"/>
    <b v="0"/>
    <n v="248"/>
    <b v="0"/>
    <s v="technology/wearables"/>
    <n v="162.91999999999999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x v="200"/>
    <b v="0"/>
    <n v="253"/>
    <b v="1"/>
    <s v="film &amp; video/television"/>
    <n v="159.51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x v="201"/>
    <b v="0"/>
    <n v="714"/>
    <b v="1"/>
    <s v="photography/photobooks"/>
    <n v="56.41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x v="202"/>
    <b v="0"/>
    <n v="73"/>
    <b v="1"/>
    <s v="theater/plays"/>
    <n v="550.04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x v="203"/>
    <b v="0"/>
    <n v="263"/>
    <b v="1"/>
    <s v="technology/hardware"/>
    <n v="152.62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x v="204"/>
    <b v="0"/>
    <n v="110"/>
    <b v="0"/>
    <s v="technology/wearables"/>
    <n v="364.35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x v="205"/>
    <b v="1"/>
    <n v="235"/>
    <b v="1"/>
    <s v="photography/photobooks"/>
    <n v="170.45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x v="206"/>
    <b v="0"/>
    <n v="336"/>
    <b v="1"/>
    <s v="theater/plays"/>
    <n v="119.18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x v="207"/>
    <b v="0"/>
    <n v="621"/>
    <b v="1"/>
    <s v="technology/hardware"/>
    <n v="64.02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x v="208"/>
    <b v="1"/>
    <n v="916"/>
    <b v="1"/>
    <s v="publishing/radio &amp; podcasts"/>
    <n v="43.33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x v="209"/>
    <b v="0"/>
    <n v="480"/>
    <b v="1"/>
    <s v="games/tabletop games"/>
    <n v="82.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x v="210"/>
    <b v="1"/>
    <n v="848"/>
    <b v="1"/>
    <s v="technology/hardware"/>
    <n v="46.58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x v="211"/>
    <b v="0"/>
    <n v="549"/>
    <b v="1"/>
    <s v="photography/photobooks"/>
    <n v="71.59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x v="212"/>
    <b v="1"/>
    <n v="263"/>
    <b v="1"/>
    <s v="theater/spaces"/>
    <n v="149.44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x v="213"/>
    <b v="0"/>
    <n v="512"/>
    <b v="1"/>
    <s v="photography/photobooks"/>
    <n v="76.44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x v="214"/>
    <b v="1"/>
    <n v="489"/>
    <b v="1"/>
    <s v="technology/space exploration"/>
    <n v="80.02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x v="215"/>
    <b v="0"/>
    <n v="354"/>
    <b v="1"/>
    <s v="film &amp; video/documentary"/>
    <n v="109.82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x v="216"/>
    <b v="1"/>
    <n v="467"/>
    <b v="1"/>
    <s v="music/rock"/>
    <n v="82.96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x v="217"/>
    <b v="0"/>
    <n v="134"/>
    <b v="1"/>
    <s v="film &amp; video/documentary"/>
    <n v="287.3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x v="218"/>
    <b v="0"/>
    <n v="574"/>
    <b v="1"/>
    <s v="film &amp; video/television"/>
    <n v="66.349999999999994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x v="219"/>
    <b v="0"/>
    <n v="314"/>
    <b v="1"/>
    <s v="photography/photobooks"/>
    <n v="121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x v="220"/>
    <b v="1"/>
    <n v="560"/>
    <b v="1"/>
    <s v="film &amp; video/documentary"/>
    <n v="66.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x v="221"/>
    <b v="1"/>
    <n v="191"/>
    <b v="1"/>
    <s v="technology/hardware"/>
    <n v="194.26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x v="222"/>
    <b v="0"/>
    <n v="271"/>
    <b v="1"/>
    <s v="film &amp; video/documentary"/>
    <n v="133.13999999999999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x v="223"/>
    <b v="1"/>
    <n v="337"/>
    <b v="1"/>
    <s v="film &amp; video/documentary"/>
    <n v="106.62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x v="224"/>
    <b v="1"/>
    <n v="163"/>
    <b v="1"/>
    <s v="food/small batch"/>
    <n v="219.93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x v="225"/>
    <b v="1"/>
    <n v="340"/>
    <b v="1"/>
    <s v="film &amp; video/documentary"/>
    <n v="104.8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x v="226"/>
    <b v="1"/>
    <n v="361"/>
    <b v="1"/>
    <s v="music/rock"/>
    <n v="98.03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x v="227"/>
    <b v="0"/>
    <n v="296"/>
    <b v="0"/>
    <s v="technology/wearables"/>
    <n v="119.39"/>
    <n v="119.39"/>
    <x v="0"/>
    <s v="wearables"/>
    <x v="227"/>
    <d v="2015-04-30T19:23:47"/>
    <x v="4"/>
  </r>
  <r>
    <n v="2989"/>
    <s v="Let's Light Up The Gem!"/>
    <s v="Bring the movies back to Bethel, Maine."/>
    <x v="16"/>
    <n v="35307"/>
    <x v="0"/>
    <s v="US"/>
    <s v="USD"/>
    <n v="1450673940"/>
    <x v="228"/>
    <b v="0"/>
    <n v="364"/>
    <b v="1"/>
    <s v="theater/spaces"/>
    <n v="9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x v="229"/>
    <b v="0"/>
    <n v="130"/>
    <b v="1"/>
    <s v="food/small batch"/>
    <n v="271.5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x v="230"/>
    <b v="1"/>
    <n v="269"/>
    <b v="1"/>
    <s v="theater/plays"/>
    <n v="131.13999999999999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x v="231"/>
    <b v="0"/>
    <n v="229"/>
    <b v="0"/>
    <s v="technology/wearables"/>
    <n v="153.43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x v="232"/>
    <b v="1"/>
    <n v="134"/>
    <b v="1"/>
    <s v="theater/plays"/>
    <n v="262.11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x v="233"/>
    <b v="0"/>
    <n v="537"/>
    <b v="1"/>
    <s v="games/tabletop games"/>
    <n v="65.319999999999993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x v="234"/>
    <b v="1"/>
    <n v="336"/>
    <b v="1"/>
    <s v="publishing/radio &amp; podcasts"/>
    <n v="103.2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x v="235"/>
    <b v="0"/>
    <n v="859"/>
    <b v="1"/>
    <s v="music/rock"/>
    <n v="40.35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x v="236"/>
    <b v="1"/>
    <n v="285"/>
    <b v="1"/>
    <s v="film &amp; video/documentary"/>
    <n v="119.99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x v="237"/>
    <b v="0"/>
    <n v="406"/>
    <b v="1"/>
    <s v="music/rock"/>
    <n v="83.97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x v="238"/>
    <b v="1"/>
    <n v="147"/>
    <b v="1"/>
    <s v="technology/hardware"/>
    <n v="230.5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x v="239"/>
    <b v="0"/>
    <n v="338"/>
    <b v="0"/>
    <s v="technology/wearables"/>
    <n v="99.97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x v="240"/>
    <b v="1"/>
    <n v="204"/>
    <b v="1"/>
    <s v="technology/hardware"/>
    <n v="164.9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x v="241"/>
    <b v="0"/>
    <n v="285"/>
    <b v="0"/>
    <s v="technology/gadgets"/>
    <n v="117.4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x v="242"/>
    <b v="1"/>
    <n v="253"/>
    <b v="1"/>
    <s v="technology/hardware"/>
    <n v="131.9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x v="243"/>
    <b v="1"/>
    <n v="369"/>
    <b v="1"/>
    <s v="publishing/radio &amp; podcasts"/>
    <n v="90.5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x v="244"/>
    <b v="1"/>
    <n v="454"/>
    <b v="1"/>
    <s v="technology/hardware"/>
    <n v="73.5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x v="245"/>
    <b v="1"/>
    <n v="343"/>
    <b v="1"/>
    <s v="publishing/radio &amp; podcasts"/>
    <n v="96.88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x v="246"/>
    <b v="0"/>
    <n v="153"/>
    <b v="1"/>
    <s v="publishing/nonfiction"/>
    <n v="215.73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x v="247"/>
    <b v="0"/>
    <n v="348"/>
    <b v="1"/>
    <s v="theater/spaces"/>
    <n v="94.55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x v="248"/>
    <b v="0"/>
    <n v="499"/>
    <b v="1"/>
    <s v="music/metal"/>
    <n v="65.86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x v="249"/>
    <b v="0"/>
    <n v="217"/>
    <b v="1"/>
    <s v="film &amp; video/television"/>
    <n v="150.9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x v="250"/>
    <b v="1"/>
    <n v="398"/>
    <b v="1"/>
    <s v="technology/space exploration"/>
    <n v="81.95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x v="251"/>
    <b v="1"/>
    <n v="577"/>
    <b v="1"/>
    <s v="technology/space exploration"/>
    <n v="55.76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x v="252"/>
    <b v="0"/>
    <n v="1013"/>
    <b v="1"/>
    <s v="technology/wearables"/>
    <n v="31.66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x v="253"/>
    <b v="1"/>
    <n v="563"/>
    <b v="1"/>
    <s v="film &amp; video/documentary"/>
    <n v="56.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x v="254"/>
    <b v="0"/>
    <n v="426"/>
    <b v="1"/>
    <s v="games/tabletop games"/>
    <n v="75.13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x v="255"/>
    <b v="0"/>
    <n v="342"/>
    <b v="1"/>
    <s v="film &amp; video/television"/>
    <n v="93.2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x v="256"/>
    <b v="0"/>
    <n v="237"/>
    <b v="1"/>
    <s v="theater/plays"/>
    <n v="134.26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x v="257"/>
    <b v="1"/>
    <n v="551"/>
    <b v="1"/>
    <s v="theater/spaces"/>
    <n v="57.63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x v="258"/>
    <b v="0"/>
    <n v="329"/>
    <b v="1"/>
    <s v="theater/spaces"/>
    <n v="96.3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x v="259"/>
    <b v="1"/>
    <n v="437"/>
    <b v="1"/>
    <s v="film &amp; video/documentary"/>
    <n v="72.48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x v="260"/>
    <b v="0"/>
    <n v="288"/>
    <b v="1"/>
    <s v="music/rock"/>
    <n v="109.4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x v="261"/>
    <b v="1"/>
    <n v="287"/>
    <b v="1"/>
    <s v="film &amp; video/documentary"/>
    <n v="109.42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x v="262"/>
    <b v="1"/>
    <n v="369"/>
    <b v="1"/>
    <s v="photography/photobooks"/>
    <n v="84.91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x v="263"/>
    <b v="0"/>
    <n v="37"/>
    <b v="1"/>
    <s v="technology/hardware"/>
    <n v="845.7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x v="264"/>
    <b v="1"/>
    <n v="426"/>
    <b v="1"/>
    <s v="technology/hardware"/>
    <n v="73.42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x v="265"/>
    <b v="0"/>
    <n v="312"/>
    <b v="0"/>
    <s v="games/video games"/>
    <n v="100.23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x v="266"/>
    <b v="0"/>
    <n v="104"/>
    <b v="1"/>
    <s v="theater/plays"/>
    <n v="297.02999999999997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x v="267"/>
    <b v="0"/>
    <n v="263"/>
    <b v="1"/>
    <s v="film &amp; video/television"/>
    <n v="117.36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x v="268"/>
    <b v="1"/>
    <n v="236"/>
    <b v="1"/>
    <s v="photography/photobooks"/>
    <n v="130.53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x v="269"/>
    <b v="0"/>
    <n v="179"/>
    <b v="0"/>
    <s v="technology/wearables"/>
    <n v="171.79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x v="270"/>
    <b v="0"/>
    <n v="282"/>
    <b v="1"/>
    <s v="food/small batch"/>
    <n v="108.78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x v="271"/>
    <b v="1"/>
    <n v="216"/>
    <b v="1"/>
    <s v="theater/plays"/>
    <n v="141.71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x v="272"/>
    <b v="1"/>
    <n v="524"/>
    <b v="1"/>
    <s v="film &amp; video/documentary"/>
    <n v="58.41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x v="273"/>
    <b v="0"/>
    <n v="43"/>
    <b v="1"/>
    <s v="film &amp; video/documentary"/>
    <n v="709.4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x v="274"/>
    <b v="1"/>
    <n v="711"/>
    <b v="1"/>
    <s v="music/rock"/>
    <n v="42.7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x v="275"/>
    <b v="0"/>
    <n v="666"/>
    <b v="1"/>
    <s v="technology/hardware"/>
    <n v="45.55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x v="276"/>
    <b v="0"/>
    <n v="241"/>
    <b v="1"/>
    <s v="film &amp; video/documentary"/>
    <n v="125.79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x v="277"/>
    <b v="0"/>
    <n v="1113"/>
    <b v="1"/>
    <s v="games/tabletop games"/>
    <n v="27.23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x v="278"/>
    <b v="0"/>
    <n v="392"/>
    <b v="1"/>
    <s v="technology/hardware"/>
    <n v="77.23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x v="279"/>
    <b v="1"/>
    <n v="316"/>
    <b v="1"/>
    <s v="film &amp; video/documentary"/>
    <n v="95.7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x v="280"/>
    <b v="0"/>
    <n v="372"/>
    <b v="1"/>
    <s v="food/small batch"/>
    <n v="81.25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x v="281"/>
    <b v="0"/>
    <n v="276"/>
    <b v="1"/>
    <s v="technology/wearables"/>
    <n v="109.3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x v="282"/>
    <b v="0"/>
    <n v="67"/>
    <b v="0"/>
    <s v="film &amp; video/science fiction"/>
    <n v="449.4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x v="283"/>
    <b v="1"/>
    <n v="429"/>
    <b v="1"/>
    <s v="technology/hardware"/>
    <n v="70.040000000000006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x v="284"/>
    <b v="1"/>
    <n v="455"/>
    <b v="1"/>
    <s v="photography/photobooks"/>
    <n v="66.02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x v="285"/>
    <b v="1"/>
    <n v="325"/>
    <b v="1"/>
    <s v="theater/spaces"/>
    <n v="92.39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x v="286"/>
    <b v="0"/>
    <n v="128"/>
    <b v="1"/>
    <s v="theater/spaces"/>
    <n v="233.9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x v="287"/>
    <b v="1"/>
    <n v="129"/>
    <b v="1"/>
    <s v="film &amp; video/documentary"/>
    <n v="230.0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x v="288"/>
    <b v="0"/>
    <n v="173"/>
    <b v="1"/>
    <s v="theater/spaces"/>
    <n v="170.7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x v="289"/>
    <b v="1"/>
    <n v="963"/>
    <b v="1"/>
    <s v="film &amp; video/documentary"/>
    <n v="30.65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x v="290"/>
    <b v="1"/>
    <n v="493"/>
    <b v="1"/>
    <s v="film &amp; video/documentary"/>
    <n v="59.25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x v="291"/>
    <b v="1"/>
    <n v="305"/>
    <b v="1"/>
    <s v="theater/spaces"/>
    <n v="95.37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x v="292"/>
    <b v="0"/>
    <n v="96"/>
    <b v="0"/>
    <s v="technology/wearables"/>
    <n v="301.94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x v="293"/>
    <b v="0"/>
    <n v="607"/>
    <b v="1"/>
    <s v="technology/hardware"/>
    <n v="47.47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x v="294"/>
    <b v="0"/>
    <n v="194"/>
    <b v="1"/>
    <s v="games/tabletop games"/>
    <n v="148.08000000000001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x v="295"/>
    <b v="1"/>
    <n v="221"/>
    <b v="1"/>
    <s v="film &amp; video/documentary"/>
    <n v="129.82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x v="296"/>
    <b v="1"/>
    <n v="238"/>
    <b v="1"/>
    <s v="technology/space exploration"/>
    <n v="120.31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x v="297"/>
    <b v="0"/>
    <n v="89"/>
    <b v="1"/>
    <s v="film &amp; video/television"/>
    <n v="320.45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x v="298"/>
    <b v="1"/>
    <n v="266"/>
    <b v="1"/>
    <s v="games/tabletop games"/>
    <n v="107.0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x v="299"/>
    <b v="1"/>
    <n v="441"/>
    <b v="1"/>
    <s v="publishing/radio &amp; podcasts"/>
    <n v="64.17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x v="300"/>
    <b v="0"/>
    <n v="557"/>
    <b v="1"/>
    <s v="theater/spaces"/>
    <n v="50.76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x v="301"/>
    <b v="0"/>
    <n v="721"/>
    <b v="1"/>
    <s v="music/electronic music"/>
    <n v="39.07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x v="302"/>
    <b v="1"/>
    <n v="394"/>
    <b v="1"/>
    <s v="theater/spaces"/>
    <n v="71.239999999999995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x v="303"/>
    <b v="1"/>
    <n v="314"/>
    <b v="1"/>
    <s v="film &amp; video/documentary"/>
    <n v="89.39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x v="304"/>
    <b v="0"/>
    <n v="84"/>
    <b v="0"/>
    <s v="film &amp; video/drama"/>
    <n v="331.54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x v="305"/>
    <b v="1"/>
    <n v="280"/>
    <b v="1"/>
    <s v="photography/photobooks"/>
    <n v="98.84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x v="306"/>
    <b v="0"/>
    <n v="265"/>
    <b v="1"/>
    <s v="theater/spaces"/>
    <n v="104.15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x v="307"/>
    <b v="1"/>
    <n v="322"/>
    <b v="1"/>
    <s v="theater/plays"/>
    <n v="85.53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x v="308"/>
    <b v="0"/>
    <n v="284"/>
    <b v="1"/>
    <s v="photography/photobooks"/>
    <n v="95.7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x v="309"/>
    <b v="0"/>
    <n v="307"/>
    <b v="1"/>
    <s v="theater/spaces"/>
    <n v="88.5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x v="310"/>
    <b v="0"/>
    <n v="183"/>
    <b v="1"/>
    <s v="photography/photobooks"/>
    <n v="148.57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x v="311"/>
    <b v="1"/>
    <n v="186"/>
    <b v="1"/>
    <s v="film &amp; video/documentary"/>
    <n v="145.04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x v="312"/>
    <b v="1"/>
    <n v="305"/>
    <b v="1"/>
    <s v="film &amp; video/documentary"/>
    <n v="87.69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x v="313"/>
    <b v="1"/>
    <n v="176"/>
    <b v="1"/>
    <s v="photography/photobooks"/>
    <n v="151.24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x v="314"/>
    <b v="1"/>
    <n v="352"/>
    <b v="1"/>
    <s v="food/small batch"/>
    <n v="75.5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x v="315"/>
    <b v="0"/>
    <n v="237"/>
    <b v="1"/>
    <s v="film &amp; video/documentary"/>
    <n v="111.8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x v="316"/>
    <b v="1"/>
    <n v="125"/>
    <b v="1"/>
    <s v="food/small batch"/>
    <n v="211.84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x v="317"/>
    <b v="0"/>
    <n v="152"/>
    <b v="1"/>
    <s v="technology/wearables"/>
    <n v="174.03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x v="318"/>
    <b v="1"/>
    <n v="290"/>
    <b v="1"/>
    <s v="film &amp; video/documentary"/>
    <n v="91.19"/>
    <n v="91.19"/>
    <x v="5"/>
    <s v="documentary"/>
    <x v="318"/>
    <d v="2012-11-02T04:00:00"/>
    <x v="3"/>
  </r>
  <r>
    <n v="730"/>
    <s v="Encyclopedia of Surfing"/>
    <s v="A Massive but Cheerful Online Digital Archive of Surfing"/>
    <x v="16"/>
    <n v="26438"/>
    <x v="0"/>
    <s v="US"/>
    <s v="USD"/>
    <n v="1323280391"/>
    <x v="319"/>
    <b v="0"/>
    <n v="265"/>
    <b v="1"/>
    <s v="publishing/nonfiction"/>
    <n v="99.77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x v="320"/>
    <b v="1"/>
    <n v="131"/>
    <b v="1"/>
    <s v="film &amp; video/documentary"/>
    <n v="201.22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x v="321"/>
    <b v="0"/>
    <n v="310"/>
    <b v="0"/>
    <s v="technology/wearables"/>
    <n v="85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x v="322"/>
    <b v="0"/>
    <n v="76"/>
    <b v="1"/>
    <s v="technology/hardware"/>
    <n v="346.13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x v="323"/>
    <b v="0"/>
    <n v="48"/>
    <b v="1"/>
    <s v="technology/hardware"/>
    <n v="546.69000000000005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x v="324"/>
    <b v="0"/>
    <n v="221"/>
    <b v="1"/>
    <s v="music/pop"/>
    <n v="118.7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x v="325"/>
    <b v="0"/>
    <n v="251"/>
    <b v="1"/>
    <s v="film &amp; video/documentary"/>
    <n v="104.31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x v="326"/>
    <b v="1"/>
    <n v="303"/>
    <b v="1"/>
    <s v="film &amp; video/documentary"/>
    <n v="86.1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x v="327"/>
    <b v="0"/>
    <n v="253"/>
    <b v="1"/>
    <s v="photography/photobooks"/>
    <n v="102.86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x v="328"/>
    <b v="0"/>
    <n v="147"/>
    <b v="1"/>
    <s v="theater/musical"/>
    <n v="175.51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x v="329"/>
    <b v="0"/>
    <n v="259"/>
    <b v="1"/>
    <s v="music/indie rock"/>
    <n v="99.38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x v="330"/>
    <b v="0"/>
    <n v="188"/>
    <b v="0"/>
    <s v="technology/wearables"/>
    <n v="136.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x v="331"/>
    <b v="1"/>
    <n v="328"/>
    <b v="1"/>
    <s v="film &amp; video/documentary"/>
    <n v="78.2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x v="332"/>
    <b v="1"/>
    <n v="670"/>
    <b v="1"/>
    <s v="music/rock"/>
    <n v="38.18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x v="333"/>
    <b v="1"/>
    <n v="221"/>
    <b v="1"/>
    <s v="food/small batch"/>
    <n v="115.69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x v="334"/>
    <b v="1"/>
    <n v="537"/>
    <b v="1"/>
    <s v="food/small batch"/>
    <n v="47.38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x v="335"/>
    <b v="1"/>
    <n v="298"/>
    <b v="1"/>
    <s v="film &amp; video/documentary"/>
    <n v="85.34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x v="336"/>
    <b v="1"/>
    <n v="213"/>
    <b v="1"/>
    <s v="theater/plays"/>
    <n v="119.19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x v="337"/>
    <b v="1"/>
    <n v="302"/>
    <b v="1"/>
    <s v="film &amp; video/documentary"/>
    <n v="84.02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x v="338"/>
    <b v="1"/>
    <n v="126"/>
    <b v="1"/>
    <s v="film &amp; video/documentary"/>
    <n v="200.89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x v="339"/>
    <b v="0"/>
    <n v="94"/>
    <b v="0"/>
    <s v="games/video games"/>
    <n v="267.81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x v="340"/>
    <b v="0"/>
    <n v="105"/>
    <b v="1"/>
    <s v="technology/wearables"/>
    <n v="239.35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x v="341"/>
    <b v="1"/>
    <n v="218"/>
    <b v="1"/>
    <s v="theater/spaces"/>
    <n v="115.08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x v="342"/>
    <b v="0"/>
    <n v="988"/>
    <b v="1"/>
    <s v="games/tabletop games"/>
    <n v="25.09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x v="343"/>
    <b v="0"/>
    <n v="140"/>
    <b v="0"/>
    <s v="technology/wearables"/>
    <n v="176.36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x v="344"/>
    <b v="0"/>
    <n v="34"/>
    <b v="0"/>
    <s v="film &amp; video/animation"/>
    <n v="725.03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x v="345"/>
    <b v="0"/>
    <n v="249"/>
    <b v="1"/>
    <s v="games/tabletop games"/>
    <n v="98.41"/>
    <n v="98.41"/>
    <x v="3"/>
    <s v="tabletop games"/>
    <x v="345"/>
    <d v="2016-08-06T07:52:18"/>
    <x v="1"/>
  </r>
  <r>
    <n v="307"/>
    <s v="Grammar Revolution"/>
    <s v="Why is grammar important?"/>
    <x v="65"/>
    <n v="24490"/>
    <x v="0"/>
    <s v="US"/>
    <s v="USD"/>
    <n v="1360276801"/>
    <x v="346"/>
    <b v="1"/>
    <n v="576"/>
    <b v="1"/>
    <s v="film &amp; video/documentary"/>
    <n v="42.52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x v="347"/>
    <b v="1"/>
    <n v="97"/>
    <b v="1"/>
    <s v="theater/plays"/>
    <n v="251.74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x v="348"/>
    <b v="1"/>
    <n v="389"/>
    <b v="1"/>
    <s v="music/rock"/>
    <n v="62.5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x v="349"/>
    <b v="0"/>
    <n v="296"/>
    <b v="1"/>
    <s v="games/tabletop games"/>
    <n v="82.15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x v="350"/>
    <b v="1"/>
    <n v="615"/>
    <b v="1"/>
    <s v="photography/photobooks"/>
    <n v="39.51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x v="351"/>
    <b v="1"/>
    <n v="294"/>
    <b v="1"/>
    <s v="photography/photobooks"/>
    <n v="82.32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x v="352"/>
    <b v="1"/>
    <n v="205"/>
    <b v="1"/>
    <s v="technology/hardware"/>
    <n v="117.6"/>
    <n v="117.6"/>
    <x v="0"/>
    <s v="hardware"/>
    <x v="352"/>
    <d v="2014-09-16T10:18:54"/>
    <x v="2"/>
  </r>
  <r>
    <n v="684"/>
    <s v="Arcus Motion Analyzer | The Versatile Smart Ring"/>
    <s v="Arcus gives your fingers super powers."/>
    <x v="100"/>
    <n v="23948"/>
    <x v="2"/>
    <s v="US"/>
    <s v="USD"/>
    <n v="1406257200"/>
    <x v="353"/>
    <b v="0"/>
    <n v="135"/>
    <b v="0"/>
    <s v="technology/wearables"/>
    <n v="177.39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x v="354"/>
    <b v="1"/>
    <n v="61"/>
    <b v="1"/>
    <s v="music/electronic music"/>
    <n v="388.98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x v="355"/>
    <b v="0"/>
    <n v="124"/>
    <b v="1"/>
    <s v="food/small batch"/>
    <n v="189.76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x v="356"/>
    <b v="1"/>
    <n v="213"/>
    <b v="1"/>
    <s v="theater/plays"/>
    <n v="110.35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x v="357"/>
    <b v="1"/>
    <n v="105"/>
    <b v="1"/>
    <s v="technology/hardware"/>
    <n v="222.99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x v="358"/>
    <b v="0"/>
    <n v="159"/>
    <b v="1"/>
    <s v="theater/spaces"/>
    <n v="146.44999999999999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x v="359"/>
    <b v="1"/>
    <n v="241"/>
    <b v="1"/>
    <s v="photography/photobooks"/>
    <n v="95.83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x v="360"/>
    <b v="0"/>
    <n v="375"/>
    <b v="1"/>
    <s v="photography/photobooks"/>
    <n v="61.56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x v="361"/>
    <b v="0"/>
    <n v="175"/>
    <b v="1"/>
    <s v="theater/spaces"/>
    <n v="131.38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x v="362"/>
    <b v="0"/>
    <n v="286"/>
    <b v="1"/>
    <s v="technology/space exploration"/>
    <n v="80.19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x v="363"/>
    <b v="0"/>
    <n v="514"/>
    <b v="1"/>
    <s v="games/tabletop games"/>
    <n v="44.06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x v="364"/>
    <b v="0"/>
    <n v="163"/>
    <b v="1"/>
    <s v="technology/hardware"/>
    <n v="138.66999999999999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x v="365"/>
    <b v="0"/>
    <n v="104"/>
    <b v="1"/>
    <s v="film &amp; video/documentary"/>
    <n v="216.75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x v="366"/>
    <b v="0"/>
    <n v="383"/>
    <b v="1"/>
    <s v="film &amp; video/documentary"/>
    <n v="58.54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x v="367"/>
    <b v="1"/>
    <n v="159"/>
    <b v="1"/>
    <s v="music/rock"/>
    <n v="140.86000000000001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x v="368"/>
    <b v="0"/>
    <n v="150"/>
    <b v="1"/>
    <s v="film &amp; video/television"/>
    <n v="148.97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x v="369"/>
    <b v="1"/>
    <n v="329"/>
    <b v="1"/>
    <s v="photography/photobooks"/>
    <n v="67.84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x v="370"/>
    <b v="0"/>
    <n v="107"/>
    <b v="1"/>
    <s v="photography/photobooks"/>
    <n v="207.62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x v="371"/>
    <b v="0"/>
    <n v="191"/>
    <b v="1"/>
    <s v="photography/photobooks"/>
    <n v="116.21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x v="372"/>
    <b v="1"/>
    <n v="171"/>
    <b v="0"/>
    <s v="technology/makerspaces"/>
    <n v="128.62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x v="373"/>
    <b v="0"/>
    <n v="392"/>
    <b v="1"/>
    <s v="games/tabletop games"/>
    <n v="55.96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x v="374"/>
    <b v="0"/>
    <n v="238"/>
    <b v="1"/>
    <s v="theater/plays"/>
    <n v="92.04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x v="375"/>
    <b v="0"/>
    <n v="270"/>
    <b v="1"/>
    <s v="theater/plays"/>
    <n v="81.13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x v="376"/>
    <b v="0"/>
    <n v="340"/>
    <b v="1"/>
    <s v="music/rock"/>
    <n v="64.37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x v="377"/>
    <b v="1"/>
    <n v="465"/>
    <b v="1"/>
    <s v="technology/space exploration"/>
    <n v="47.0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x v="378"/>
    <b v="0"/>
    <n v="273"/>
    <b v="1"/>
    <s v="photography/photobooks"/>
    <n v="79.97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x v="379"/>
    <b v="0"/>
    <n v="236"/>
    <b v="1"/>
    <s v="theater/spaces"/>
    <n v="92.13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x v="380"/>
    <b v="0"/>
    <n v="246"/>
    <b v="1"/>
    <s v="music/indie rock"/>
    <n v="88.15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x v="381"/>
    <b v="1"/>
    <n v="332"/>
    <b v="1"/>
    <s v="film &amp; video/documentary"/>
    <n v="65.3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x v="382"/>
    <b v="1"/>
    <n v="196"/>
    <b v="1"/>
    <s v="photography/photobooks"/>
    <n v="110.39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x v="383"/>
    <b v="1"/>
    <n v="224"/>
    <b v="1"/>
    <s v="photography/photobooks"/>
    <n v="96.38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x v="384"/>
    <b v="1"/>
    <n v="202"/>
    <b v="1"/>
    <s v="theater/plays"/>
    <n v="106.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x v="385"/>
    <b v="1"/>
    <n v="220"/>
    <b v="1"/>
    <s v="film &amp; video/documentary"/>
    <n v="97.64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x v="386"/>
    <b v="1"/>
    <n v="238"/>
    <b v="1"/>
    <s v="film &amp; video/documentary"/>
    <n v="89.96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x v="387"/>
    <b v="0"/>
    <n v="99"/>
    <b v="0"/>
    <s v="technology/gadgets"/>
    <n v="215.96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x v="388"/>
    <b v="0"/>
    <n v="95"/>
    <b v="1"/>
    <s v="film &amp; video/documentary"/>
    <n v="224.85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x v="389"/>
    <b v="0"/>
    <n v="80"/>
    <b v="1"/>
    <s v="technology/makerspaces"/>
    <n v="26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x v="390"/>
    <b v="1"/>
    <n v="158"/>
    <b v="1"/>
    <s v="film &amp; video/documentary"/>
    <n v="134.91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x v="391"/>
    <b v="0"/>
    <n v="400"/>
    <b v="0"/>
    <s v="technology/wearables"/>
    <n v="53.25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x v="392"/>
    <b v="1"/>
    <n v="124"/>
    <b v="0"/>
    <s v="photography/photobooks"/>
    <n v="170.63"/>
    <n v="170.63"/>
    <x v="2"/>
    <s v="photobooks"/>
    <x v="392"/>
    <d v="2014-10-24T23:26:00"/>
    <x v="2"/>
  </r>
  <r>
    <n v="2157"/>
    <s v="Nin"/>
    <s v="Gamers and 90's fans unite in this small tale of epic proportions!"/>
    <x v="35"/>
    <n v="21144"/>
    <x v="2"/>
    <s v="US"/>
    <s v="USD"/>
    <n v="1482479940"/>
    <x v="393"/>
    <b v="0"/>
    <n v="57"/>
    <b v="0"/>
    <s v="games/video games"/>
    <n v="370.95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x v="394"/>
    <b v="0"/>
    <n v="56"/>
    <b v="1"/>
    <s v="technology/makerspaces"/>
    <n v="373.56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x v="395"/>
    <b v="1"/>
    <n v="321"/>
    <b v="1"/>
    <s v="technology/space exploration"/>
    <n v="64.930000000000007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x v="396"/>
    <b v="1"/>
    <n v="150"/>
    <b v="1"/>
    <s v="film &amp; video/documentary"/>
    <n v="138.80000000000001"/>
    <n v="138.80000000000001"/>
    <x v="5"/>
    <s v="documentary"/>
    <x v="396"/>
    <d v="2012-01-01T07:59:00"/>
    <x v="6"/>
  </r>
  <r>
    <n v="2535"/>
    <s v="Mark Hayes Requiem Recording"/>
    <s v="Mark Hayes: Requiem Recording"/>
    <x v="16"/>
    <n v="20755"/>
    <x v="0"/>
    <s v="US"/>
    <s v="USD"/>
    <n v="1417463945"/>
    <x v="397"/>
    <b v="0"/>
    <n v="78"/>
    <b v="1"/>
    <s v="music/classical music"/>
    <n v="266.08999999999997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x v="398"/>
    <b v="0"/>
    <n v="209"/>
    <b v="1"/>
    <s v="music/rock"/>
    <n v="98.99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x v="399"/>
    <b v="0"/>
    <n v="100"/>
    <b v="1"/>
    <s v="games/tabletop games"/>
    <n v="206.31"/>
    <n v="206.31"/>
    <x v="3"/>
    <s v="tabletop games"/>
    <x v="399"/>
    <d v="2015-06-27T15:22:48"/>
    <x v="4"/>
  </r>
  <r>
    <n v="283"/>
    <s v="SOLE SURVIVOR"/>
    <s v="What is the impact of survivorship on the human condition?"/>
    <x v="53"/>
    <n v="20569.05"/>
    <x v="0"/>
    <s v="US"/>
    <s v="USD"/>
    <n v="1306904340"/>
    <x v="400"/>
    <b v="1"/>
    <n v="202"/>
    <b v="1"/>
    <s v="film &amp; video/documentary"/>
    <n v="101.83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x v="401"/>
    <b v="0"/>
    <n v="95"/>
    <b v="0"/>
    <s v="technology/wearables"/>
    <n v="216.34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x v="402"/>
    <b v="1"/>
    <n v="211"/>
    <b v="1"/>
    <s v="photography/photobooks"/>
    <n v="97.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x v="403"/>
    <b v="0"/>
    <n v="301"/>
    <b v="1"/>
    <s v="games/tabletop games"/>
    <n v="67.9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x v="404"/>
    <b v="1"/>
    <n v="206"/>
    <b v="1"/>
    <s v="music/rock"/>
    <n v="99.16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x v="405"/>
    <b v="0"/>
    <n v="222"/>
    <b v="1"/>
    <s v="photography/photobooks"/>
    <n v="91.88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x v="406"/>
    <b v="1"/>
    <n v="115"/>
    <b v="1"/>
    <s v="theater/plays"/>
    <n v="177.09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x v="407"/>
    <b v="0"/>
    <n v="185"/>
    <b v="1"/>
    <s v="music/classical music"/>
    <n v="109.96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x v="408"/>
    <b v="0"/>
    <n v="120"/>
    <b v="1"/>
    <s v="publishing/nonfiction"/>
    <n v="168.78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x v="409"/>
    <b v="0"/>
    <n v="101"/>
    <b v="1"/>
    <s v="film &amp; video/television"/>
    <n v="199.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x v="410"/>
    <b v="1"/>
    <n v="142"/>
    <b v="1"/>
    <s v="film &amp; video/documentary"/>
    <n v="141.75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x v="411"/>
    <b v="0"/>
    <n v="193"/>
    <b v="1"/>
    <s v="film &amp; video/documentary"/>
    <n v="104.26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x v="412"/>
    <b v="0"/>
    <n v="110"/>
    <b v="1"/>
    <s v="theater/plays"/>
    <n v="182.9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x v="413"/>
    <b v="0"/>
    <n v="140"/>
    <b v="1"/>
    <s v="publishing/nonfiction"/>
    <n v="143.36000000000001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x v="414"/>
    <b v="0"/>
    <n v="48"/>
    <b v="1"/>
    <s v="music/rock"/>
    <n v="417.33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x v="415"/>
    <b v="0"/>
    <n v="33"/>
    <b v="1"/>
    <s v="film &amp; video/television"/>
    <n v="606.82000000000005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x v="416"/>
    <b v="1"/>
    <n v="119"/>
    <b v="1"/>
    <s v="theater/plays"/>
    <n v="168.25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x v="417"/>
    <b v="0"/>
    <n v="147"/>
    <b v="1"/>
    <s v="games/tabletop games"/>
    <n v="135.59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x v="418"/>
    <b v="0"/>
    <n v="169"/>
    <b v="1"/>
    <s v="film &amp; video/television"/>
    <n v="117.51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x v="419"/>
    <b v="0"/>
    <n v="6"/>
    <b v="0"/>
    <s v="technology/wearables"/>
    <n v="3304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x v="420"/>
    <b v="0"/>
    <n v="311"/>
    <b v="0"/>
    <s v="games/video games"/>
    <n v="63.5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x v="421"/>
    <b v="0"/>
    <n v="196"/>
    <b v="0"/>
    <s v="technology/wearables"/>
    <n v="99.86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x v="422"/>
    <b v="1"/>
    <n v="335"/>
    <b v="1"/>
    <s v="photography/photobooks"/>
    <n v="58.38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x v="423"/>
    <b v="0"/>
    <n v="321"/>
    <b v="1"/>
    <s v="games/tabletop games"/>
    <n v="60.82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x v="424"/>
    <b v="0"/>
    <n v="129"/>
    <b v="0"/>
    <s v="technology/wearables"/>
    <n v="150.65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x v="425"/>
    <b v="0"/>
    <n v="171"/>
    <b v="0"/>
    <s v="technology/wearables"/>
    <n v="113.63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x v="426"/>
    <b v="0"/>
    <n v="380"/>
    <b v="1"/>
    <s v="games/tabletop games"/>
    <n v="50.85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x v="427"/>
    <b v="1"/>
    <n v="306"/>
    <b v="1"/>
    <s v="technology/hardware"/>
    <n v="63.05"/>
    <n v="63.05"/>
    <x v="0"/>
    <s v="hardware"/>
    <x v="427"/>
    <d v="2014-05-13T18:43:56"/>
    <x v="2"/>
  </r>
  <r>
    <n v="951"/>
    <s v="Smart Harness"/>
    <s v="Revolutionizing the way we walk our dogs!"/>
    <x v="6"/>
    <n v="19195"/>
    <x v="2"/>
    <s v="US"/>
    <s v="USD"/>
    <n v="1465054872"/>
    <x v="428"/>
    <b v="0"/>
    <n v="121"/>
    <b v="0"/>
    <s v="technology/wearables"/>
    <n v="158.63999999999999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x v="429"/>
    <b v="1"/>
    <n v="141"/>
    <b v="1"/>
    <s v="photography/photobooks"/>
    <n v="135.66999999999999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x v="430"/>
    <b v="0"/>
    <n v="208"/>
    <b v="1"/>
    <s v="film &amp; video/documentary"/>
    <n v="91.48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x v="431"/>
    <b v="0"/>
    <n v="99"/>
    <b v="1"/>
    <s v="technology/wearables"/>
    <n v="190.45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x v="432"/>
    <b v="0"/>
    <n v="290"/>
    <b v="1"/>
    <s v="games/tabletop games"/>
    <n v="65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x v="433"/>
    <b v="0"/>
    <n v="206"/>
    <b v="1"/>
    <s v="games/tabletop games"/>
    <n v="90.64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x v="434"/>
    <b v="0"/>
    <n v="206"/>
    <b v="1"/>
    <s v="film &amp; video/documentary"/>
    <n v="90.62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x v="435"/>
    <b v="1"/>
    <n v="148"/>
    <b v="1"/>
    <s v="theater/spaces"/>
    <n v="125.98"/>
    <n v="125.98"/>
    <x v="6"/>
    <s v="spaces"/>
    <x v="435"/>
    <d v="2016-05-03T23:00:00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x v="436"/>
    <b v="1"/>
    <n v="167"/>
    <b v="1"/>
    <s v="photography/photobooks"/>
    <n v="111.5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x v="437"/>
    <b v="1"/>
    <n v="274"/>
    <b v="1"/>
    <s v="music/rock"/>
    <n v="67.67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x v="438"/>
    <b v="1"/>
    <n v="116"/>
    <b v="1"/>
    <s v="photography/photobooks"/>
    <n v="159.24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x v="439"/>
    <b v="1"/>
    <n v="167"/>
    <b v="1"/>
    <s v="music/indie rock"/>
    <n v="109.1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x v="440"/>
    <b v="0"/>
    <n v="226"/>
    <b v="1"/>
    <s v="theater/spaces"/>
    <n v="80.459999999999994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x v="441"/>
    <b v="0"/>
    <n v="104"/>
    <b v="1"/>
    <s v="technology/makerspaces"/>
    <n v="174.04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x v="442"/>
    <b v="1"/>
    <n v="275"/>
    <b v="1"/>
    <s v="film &amp; video/documentary"/>
    <n v="65.760000000000005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443"/>
    <b v="1"/>
    <n v="269"/>
    <b v="1"/>
    <s v="photography/photobooks"/>
    <n v="67.1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x v="444"/>
    <b v="1"/>
    <n v="304"/>
    <b v="1"/>
    <s v="technology/space exploration"/>
    <n v="58.93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x v="445"/>
    <b v="1"/>
    <n v="244"/>
    <b v="1"/>
    <s v="film &amp; video/documentary"/>
    <n v="73.34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x v="446"/>
    <b v="1"/>
    <n v="179"/>
    <b v="1"/>
    <s v="film &amp; video/documentary"/>
    <n v="99.86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x v="447"/>
    <b v="1"/>
    <n v="222"/>
    <b v="1"/>
    <s v="film &amp; video/documentary"/>
    <n v="80.2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x v="448"/>
    <b v="0"/>
    <n v="199"/>
    <b v="1"/>
    <s v="technology/space exploration"/>
    <n v="89.1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x v="449"/>
    <b v="1"/>
    <n v="98"/>
    <b v="1"/>
    <s v="photography/photobooks"/>
    <n v="180.41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x v="450"/>
    <b v="0"/>
    <n v="46"/>
    <b v="0"/>
    <s v="technology/wearables"/>
    <n v="382.39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x v="451"/>
    <b v="0"/>
    <n v="196"/>
    <b v="0"/>
    <s v="technology/wearables"/>
    <n v="89.6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x v="452"/>
    <b v="0"/>
    <n v="131"/>
    <b v="1"/>
    <s v="music/rock"/>
    <n v="133.93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x v="453"/>
    <b v="0"/>
    <n v="78"/>
    <b v="1"/>
    <s v="music/rock"/>
    <n v="224.13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x v="454"/>
    <b v="1"/>
    <n v="244"/>
    <b v="1"/>
    <s v="theater/plays"/>
    <n v="71.489999999999995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x v="455"/>
    <b v="0"/>
    <n v="149"/>
    <b v="1"/>
    <s v="film &amp; video/documentary"/>
    <n v="116.86"/>
    <n v="116.86"/>
    <x v="5"/>
    <s v="documentary"/>
    <x v="455"/>
    <d v="2012-05-03T16:31:12"/>
    <x v="3"/>
  </r>
  <r>
    <n v="1207"/>
    <s v="ITALIANA"/>
    <s v="A humanistic photo book about ancestral &amp; post-modern Italy."/>
    <x v="117"/>
    <n v="17396"/>
    <x v="0"/>
    <s v="IT"/>
    <s v="EUR"/>
    <n v="1459418400"/>
    <x v="456"/>
    <b v="0"/>
    <n v="141"/>
    <b v="1"/>
    <s v="photography/photobooks"/>
    <n v="123.38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x v="457"/>
    <b v="0"/>
    <n v="114"/>
    <b v="1"/>
    <s v="music/indie rock"/>
    <n v="152.54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x v="458"/>
    <b v="0"/>
    <n v="246"/>
    <b v="1"/>
    <s v="music/indie rock"/>
    <n v="70.53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x v="459"/>
    <b v="0"/>
    <n v="120"/>
    <b v="1"/>
    <s v="technology/hardware"/>
    <n v="143.97999999999999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x v="460"/>
    <b v="1"/>
    <n v="248"/>
    <b v="1"/>
    <s v="publishing/radio &amp; podcasts"/>
    <n v="69.599999999999994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x v="461"/>
    <b v="1"/>
    <n v="294"/>
    <b v="1"/>
    <s v="technology/space exploration"/>
    <n v="58.4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x v="462"/>
    <b v="0"/>
    <n v="191"/>
    <b v="1"/>
    <s v="music/indie rock"/>
    <n v="89.9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x v="463"/>
    <b v="0"/>
    <n v="152"/>
    <b v="0"/>
    <s v="technology/space exploration"/>
    <n v="112.86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x v="464"/>
    <b v="1"/>
    <n v="158"/>
    <b v="1"/>
    <s v="film &amp; video/documentary"/>
    <n v="108.01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x v="465"/>
    <b v="1"/>
    <n v="188"/>
    <b v="1"/>
    <s v="film &amp; video/documentary"/>
    <n v="90.58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x v="466"/>
    <b v="0"/>
    <n v="93"/>
    <b v="0"/>
    <s v="technology/wearables"/>
    <n v="182.62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x v="467"/>
    <b v="1"/>
    <n v="238"/>
    <b v="1"/>
    <s v="technology/hardware"/>
    <n v="70.84999999999999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x v="468"/>
    <b v="0"/>
    <n v="176"/>
    <b v="1"/>
    <s v="technology/hardware"/>
    <n v="95.49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x v="469"/>
    <b v="0"/>
    <n v="101"/>
    <b v="1"/>
    <s v="photography/photobooks"/>
    <n v="165.35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x v="470"/>
    <b v="1"/>
    <n v="130"/>
    <b v="1"/>
    <s v="music/rock"/>
    <n v="127.98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x v="471"/>
    <b v="1"/>
    <n v="345"/>
    <b v="1"/>
    <s v="photography/photobooks"/>
    <n v="48.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x v="472"/>
    <b v="1"/>
    <n v="236"/>
    <b v="1"/>
    <s v="film &amp; video/documentary"/>
    <n v="7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x v="473"/>
    <b v="0"/>
    <n v="128"/>
    <b v="1"/>
    <s v="theater/spaces"/>
    <n v="128.91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x v="474"/>
    <b v="0"/>
    <n v="165"/>
    <b v="1"/>
    <s v="theater/plays"/>
    <n v="99.79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x v="475"/>
    <b v="1"/>
    <n v="135"/>
    <b v="1"/>
    <s v="film &amp; video/documentary"/>
    <n v="121.28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x v="476"/>
    <b v="0"/>
    <n v="117"/>
    <b v="0"/>
    <s v="theater/plays"/>
    <n v="139.24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x v="477"/>
    <b v="0"/>
    <n v="180"/>
    <b v="1"/>
    <s v="technology/hardware"/>
    <n v="90.1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x v="478"/>
    <b v="1"/>
    <n v="176"/>
    <b v="1"/>
    <s v="music/rock"/>
    <n v="92.1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x v="479"/>
    <b v="0"/>
    <n v="35"/>
    <b v="1"/>
    <s v="photography/photobooks"/>
    <n v="462.86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x v="480"/>
    <b v="1"/>
    <n v="405"/>
    <b v="1"/>
    <s v="photography/photobooks"/>
    <n v="39.92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x v="481"/>
    <b v="1"/>
    <n v="137"/>
    <b v="1"/>
    <s v="film &amp; video/documentary"/>
    <n v="117.85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x v="482"/>
    <b v="0"/>
    <n v="196"/>
    <b v="1"/>
    <s v="film &amp; video/documentary"/>
    <n v="81.63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x v="483"/>
    <b v="0"/>
    <n v="234"/>
    <b v="1"/>
    <s v="games/tabletop games"/>
    <n v="68.11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x v="484"/>
    <b v="0"/>
    <n v="206"/>
    <b v="1"/>
    <s v="technology/makerspaces"/>
    <n v="77.33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x v="485"/>
    <b v="1"/>
    <n v="413"/>
    <b v="1"/>
    <s v="music/rock"/>
    <n v="38.54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x v="486"/>
    <b v="0"/>
    <n v="169"/>
    <b v="1"/>
    <s v="games/tabletop games"/>
    <n v="94.1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x v="487"/>
    <b v="0"/>
    <n v="104"/>
    <b v="0"/>
    <s v="technology/wearables"/>
    <n v="152.41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x v="488"/>
    <b v="1"/>
    <n v="77"/>
    <b v="1"/>
    <s v="technology/space exploration"/>
    <n v="205.3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x v="489"/>
    <b v="0"/>
    <n v="249"/>
    <b v="1"/>
    <s v="theater/spaces"/>
    <n v="63.23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x v="490"/>
    <b v="0"/>
    <n v="356"/>
    <b v="1"/>
    <s v="games/tabletop games"/>
    <n v="44.17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x v="491"/>
    <b v="1"/>
    <n v="232"/>
    <b v="1"/>
    <s v="film &amp; video/documentary"/>
    <n v="67.77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x v="492"/>
    <b v="1"/>
    <n v="286"/>
    <b v="1"/>
    <s v="theater/plays"/>
    <n v="54.9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x v="493"/>
    <b v="0"/>
    <n v="48"/>
    <b v="1"/>
    <s v="theater/plays"/>
    <n v="327.08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x v="494"/>
    <b v="0"/>
    <n v="107"/>
    <b v="1"/>
    <s v="theater/spaces"/>
    <n v="146.69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x v="495"/>
    <b v="0"/>
    <n v="175"/>
    <b v="1"/>
    <s v="theater/plays"/>
    <n v="89.59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x v="496"/>
    <b v="1"/>
    <n v="424"/>
    <b v="1"/>
    <s v="technology/hardware"/>
    <n v="36.9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x v="497"/>
    <b v="1"/>
    <n v="206"/>
    <b v="1"/>
    <s v="photography/photobooks"/>
    <n v="75.98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x v="498"/>
    <b v="0"/>
    <n v="184"/>
    <b v="1"/>
    <s v="music/rock"/>
    <n v="85.05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x v="499"/>
    <b v="1"/>
    <n v="200"/>
    <b v="1"/>
    <s v="music/indie rock"/>
    <n v="78.03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x v="500"/>
    <b v="0"/>
    <n v="115"/>
    <b v="1"/>
    <s v="theater/musical"/>
    <n v="135.63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x v="501"/>
    <b v="0"/>
    <n v="65"/>
    <b v="1"/>
    <s v="film &amp; video/documentary"/>
    <n v="239.9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x v="502"/>
    <b v="0"/>
    <n v="133"/>
    <b v="1"/>
    <s v="music/rock"/>
    <n v="117.23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x v="503"/>
    <b v="0"/>
    <n v="140"/>
    <b v="1"/>
    <s v="photography/photobooks"/>
    <n v="111.18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x v="504"/>
    <b v="0"/>
    <n v="78"/>
    <b v="1"/>
    <s v="theater/plays"/>
    <n v="199.17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x v="505"/>
    <b v="0"/>
    <n v="75"/>
    <b v="1"/>
    <s v="photography/photobooks"/>
    <n v="207.07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x v="506"/>
    <b v="0"/>
    <n v="89"/>
    <b v="1"/>
    <s v="photography/photobooks"/>
    <n v="174.21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x v="507"/>
    <b v="1"/>
    <n v="181"/>
    <b v="1"/>
    <s v="theater/plays"/>
    <n v="85.5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x v="508"/>
    <b v="1"/>
    <n v="145"/>
    <b v="1"/>
    <s v="theater/plays"/>
    <n v="106.5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x v="509"/>
    <b v="1"/>
    <n v="251"/>
    <b v="1"/>
    <s v="film &amp; video/documentary"/>
    <n v="61.5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x v="510"/>
    <b v="0"/>
    <n v="29"/>
    <b v="0"/>
    <s v="technology/wearables"/>
    <n v="530.6900000000000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x v="511"/>
    <b v="0"/>
    <n v="120"/>
    <b v="1"/>
    <s v="theater/plays"/>
    <n v="127.79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x v="512"/>
    <b v="0"/>
    <n v="112"/>
    <b v="1"/>
    <s v="theater/plays"/>
    <n v="136.85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x v="513"/>
    <b v="0"/>
    <n v="174"/>
    <b v="1"/>
    <s v="music/rock"/>
    <n v="88.04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x v="514"/>
    <b v="1"/>
    <n v="288"/>
    <b v="1"/>
    <s v="theater/plays"/>
    <n v="53.18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x v="515"/>
    <b v="0"/>
    <n v="69"/>
    <b v="1"/>
    <s v="film &amp; video/television"/>
    <n v="221.5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x v="516"/>
    <b v="1"/>
    <n v="139"/>
    <b v="0"/>
    <s v="photography/photobooks"/>
    <n v="109.94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x v="517"/>
    <b v="1"/>
    <n v="223"/>
    <b v="1"/>
    <s v="film &amp; video/documentary"/>
    <n v="68.48999999999999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x v="518"/>
    <b v="0"/>
    <n v="122"/>
    <b v="1"/>
    <s v="theater/plays"/>
    <n v="125.1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x v="519"/>
    <b v="0"/>
    <n v="102"/>
    <b v="1"/>
    <s v="food/small batch"/>
    <n v="149.31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x v="520"/>
    <b v="0"/>
    <n v="226"/>
    <b v="1"/>
    <s v="music/rock"/>
    <n v="67.39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x v="521"/>
    <b v="1"/>
    <n v="340"/>
    <b v="1"/>
    <s v="publishing/radio &amp; podcasts"/>
    <n v="44.67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x v="522"/>
    <b v="1"/>
    <n v="123"/>
    <b v="1"/>
    <s v="food/small batch"/>
    <n v="123.35"/>
    <n v="123.35"/>
    <x v="4"/>
    <s v="small batch"/>
    <x v="522"/>
    <d v="2014-06-29T21:31:24"/>
    <x v="2"/>
  </r>
  <r>
    <n v="3220"/>
    <s v="Burners"/>
    <s v="A sci-fi thriller for the stage opening March 10 in Los Angeles."/>
    <x v="51"/>
    <n v="15126"/>
    <x v="0"/>
    <s v="US"/>
    <s v="USD"/>
    <n v="1489352400"/>
    <x v="523"/>
    <b v="1"/>
    <n v="59"/>
    <b v="1"/>
    <s v="theater/plays"/>
    <n v="256.37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x v="524"/>
    <b v="0"/>
    <n v="60"/>
    <b v="1"/>
    <s v="theater/plays"/>
    <n v="252.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x v="525"/>
    <b v="0"/>
    <n v="154"/>
    <b v="1"/>
    <s v="music/rock"/>
    <n v="97.99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x v="526"/>
    <b v="0"/>
    <n v="58"/>
    <b v="1"/>
    <s v="theater/spaces"/>
    <n v="259.95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x v="527"/>
    <b v="0"/>
    <n v="680"/>
    <b v="1"/>
    <s v="games/tabletop games"/>
    <n v="22.12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x v="528"/>
    <b v="1"/>
    <n v="202"/>
    <b v="1"/>
    <s v="film &amp; video/documentary"/>
    <n v="73.02"/>
    <n v="73.02"/>
    <x v="5"/>
    <s v="documentary"/>
    <x v="528"/>
    <d v="2011-12-20T11:49:50"/>
    <x v="6"/>
  </r>
  <r>
    <n v="1"/>
    <s v="FannibalFest Fan Convention"/>
    <s v="A Hannibal TV Show Fan Convention and Art Collective"/>
    <x v="125"/>
    <n v="14653"/>
    <x v="0"/>
    <s v="US"/>
    <s v="USD"/>
    <n v="1488464683"/>
    <x v="529"/>
    <b v="0"/>
    <n v="79"/>
    <b v="1"/>
    <s v="film &amp; video/television"/>
    <n v="185.48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x v="530"/>
    <b v="0"/>
    <n v="36"/>
    <b v="0"/>
    <s v="technology/wearables"/>
    <n v="405.5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x v="531"/>
    <b v="0"/>
    <n v="205"/>
    <b v="1"/>
    <s v="music/rock"/>
    <n v="70.790000000000006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x v="532"/>
    <b v="1"/>
    <n v="72"/>
    <b v="1"/>
    <s v="theater/plays"/>
    <n v="200.69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x v="533"/>
    <b v="0"/>
    <n v="156"/>
    <b v="1"/>
    <s v="music/rock"/>
    <n v="92.55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x v="534"/>
    <b v="0"/>
    <n v="276"/>
    <b v="0"/>
    <s v="technology/wearables"/>
    <n v="51.82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x v="535"/>
    <b v="0"/>
    <n v="534"/>
    <b v="0"/>
    <s v="games/video games"/>
    <n v="26.6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x v="536"/>
    <b v="0"/>
    <n v="146"/>
    <b v="1"/>
    <s v="technology/hardware"/>
    <n v="97.19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x v="537"/>
    <b v="1"/>
    <n v="284"/>
    <b v="1"/>
    <s v="film &amp; video/documentary"/>
    <n v="49.88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x v="538"/>
    <b v="0"/>
    <n v="119"/>
    <b v="1"/>
    <s v="film &amp; video/television"/>
    <n v="118.34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x v="539"/>
    <b v="1"/>
    <n v="95"/>
    <b v="1"/>
    <s v="technology/hardware"/>
    <n v="147.94999999999999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x v="540"/>
    <b v="0"/>
    <n v="11"/>
    <b v="0"/>
    <s v="technology/wearables"/>
    <n v="1272.73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x v="541"/>
    <b v="1"/>
    <n v="182"/>
    <b v="1"/>
    <s v="music/rock"/>
    <n v="76.92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x v="542"/>
    <b v="1"/>
    <n v="189"/>
    <b v="1"/>
    <s v="music/rock"/>
    <n v="73.36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x v="543"/>
    <b v="1"/>
    <n v="473"/>
    <b v="1"/>
    <s v="technology/hardware"/>
    <n v="29.31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x v="544"/>
    <b v="1"/>
    <n v="92"/>
    <b v="0"/>
    <s v="photography/photobooks"/>
    <n v="150.5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x v="545"/>
    <b v="0"/>
    <n v="133"/>
    <b v="1"/>
    <s v="film &amp; video/documentary"/>
    <n v="103.22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x v="546"/>
    <b v="0"/>
    <n v="539"/>
    <b v="1"/>
    <s v="games/tabletop games"/>
    <n v="25.43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x v="547"/>
    <b v="0"/>
    <n v="34"/>
    <b v="0"/>
    <s v="technology/web"/>
    <n v="402.71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x v="548"/>
    <b v="0"/>
    <n v="132"/>
    <b v="1"/>
    <s v="music/classical music"/>
    <n v="103.68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x v="549"/>
    <b v="0"/>
    <n v="227"/>
    <b v="1"/>
    <s v="publishing/nonfiction"/>
    <n v="59.97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x v="550"/>
    <b v="0"/>
    <n v="944"/>
    <b v="1"/>
    <s v="games/tabletop games"/>
    <n v="14.3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x v="551"/>
    <b v="0"/>
    <n v="96"/>
    <b v="1"/>
    <s v="games/tabletop games"/>
    <n v="140.97999999999999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x v="552"/>
    <b v="0"/>
    <n v="170"/>
    <b v="1"/>
    <s v="photography/photobooks"/>
    <n v="79.41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x v="553"/>
    <b v="0"/>
    <n v="191"/>
    <b v="1"/>
    <s v="music/rock"/>
    <n v="70.58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x v="554"/>
    <b v="0"/>
    <n v="171"/>
    <b v="1"/>
    <s v="film &amp; video/documentary"/>
    <n v="78.66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x v="555"/>
    <b v="0"/>
    <n v="57"/>
    <b v="1"/>
    <s v="photography/photobooks"/>
    <n v="234.79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x v="556"/>
    <b v="1"/>
    <n v="141"/>
    <b v="1"/>
    <s v="music/rock"/>
    <n v="94.4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x v="557"/>
    <b v="0"/>
    <n v="76"/>
    <b v="0"/>
    <s v="technology/wearables"/>
    <n v="174.95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x v="558"/>
    <b v="0"/>
    <n v="94"/>
    <b v="1"/>
    <s v="publishing/nonfiction"/>
    <n v="141.41999999999999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x v="559"/>
    <b v="1"/>
    <n v="179"/>
    <b v="1"/>
    <s v="food/small batch"/>
    <n v="74.180000000000007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x v="99"/>
    <n v="13228"/>
    <x v="0"/>
    <s v="IE"/>
    <s v="EUR"/>
    <n v="1444903198"/>
    <x v="560"/>
    <b v="1"/>
    <n v="251"/>
    <b v="1"/>
    <s v="games/tabletop games"/>
    <n v="52.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x v="561"/>
    <b v="0"/>
    <n v="111"/>
    <b v="1"/>
    <s v="photography/photobooks"/>
    <n v="118.74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x v="562"/>
    <b v="1"/>
    <n v="186"/>
    <b v="1"/>
    <s v="theater/plays"/>
    <n v="70.77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x v="563"/>
    <b v="0"/>
    <n v="156"/>
    <b v="1"/>
    <s v="theater/spaces"/>
    <n v="84.11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x v="564"/>
    <b v="1"/>
    <n v="103"/>
    <b v="1"/>
    <s v="technology/hardware"/>
    <n v="127.3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x v="565"/>
    <b v="0"/>
    <n v="62"/>
    <b v="1"/>
    <s v="photography/photobooks"/>
    <n v="211.48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x v="566"/>
    <b v="0"/>
    <n v="159"/>
    <b v="1"/>
    <s v="film &amp; video/documentary"/>
    <n v="81.84999999999999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x v="567"/>
    <b v="1"/>
    <n v="165"/>
    <b v="1"/>
    <s v="film &amp; video/documentary"/>
    <n v="78.58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x v="568"/>
    <b v="0"/>
    <n v="229"/>
    <b v="1"/>
    <s v="film &amp; video/documentary"/>
    <n v="56.46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x v="569"/>
    <b v="0"/>
    <n v="35"/>
    <b v="0"/>
    <s v="technology/wearables"/>
    <n v="367.97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x v="570"/>
    <b v="0"/>
    <n v="47"/>
    <b v="1"/>
    <s v="film &amp; video/shorts"/>
    <n v="273.83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x v="571"/>
    <b v="0"/>
    <n v="121"/>
    <b v="0"/>
    <s v="technology/web"/>
    <n v="105.93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x v="572"/>
    <b v="1"/>
    <n v="176"/>
    <b v="1"/>
    <s v="theater/plays"/>
    <n v="72.760000000000005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x v="573"/>
    <b v="0"/>
    <n v="26"/>
    <b v="1"/>
    <s v="publishing/nonfiction"/>
    <n v="492.31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x v="574"/>
    <b v="0"/>
    <n v="141"/>
    <b v="1"/>
    <s v="theater/plays"/>
    <n v="90.74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x v="575"/>
    <b v="0"/>
    <n v="96"/>
    <b v="0"/>
    <s v="technology/wearables"/>
    <n v="133.25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x v="576"/>
    <b v="0"/>
    <n v="118"/>
    <b v="1"/>
    <s v="theater/spaces"/>
    <n v="108.24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x v="577"/>
    <b v="1"/>
    <n v="183"/>
    <b v="1"/>
    <s v="theater/plays"/>
    <n v="69.569999999999993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x v="578"/>
    <b v="1"/>
    <n v="202"/>
    <b v="1"/>
    <s v="film &amp; video/documentary"/>
    <n v="62.71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x v="579"/>
    <b v="0"/>
    <n v="185"/>
    <b v="1"/>
    <s v="technology/hardware"/>
    <n v="68.25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x v="580"/>
    <b v="1"/>
    <n v="134"/>
    <b v="1"/>
    <s v="theater/plays"/>
    <n v="93.81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x v="581"/>
    <b v="0"/>
    <n v="99"/>
    <b v="1"/>
    <s v="music/rock"/>
    <n v="126.81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x v="582"/>
    <b v="0"/>
    <n v="197"/>
    <b v="0"/>
    <s v="theater/plays"/>
    <n v="63.56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x v="583"/>
    <b v="0"/>
    <n v="122"/>
    <b v="0"/>
    <s v="technology/wearables"/>
    <n v="102.02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x v="584"/>
    <b v="0"/>
    <n v="240"/>
    <b v="1"/>
    <s v="music/rock"/>
    <n v="51.72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x v="585"/>
    <b v="0"/>
    <n v="131"/>
    <b v="1"/>
    <s v="photography/photobooks"/>
    <n v="94.74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x v="586"/>
    <b v="0"/>
    <n v="134"/>
    <b v="1"/>
    <s v="music/rock"/>
    <n v="92.5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x v="587"/>
    <b v="0"/>
    <n v="140"/>
    <b v="1"/>
    <s v="technology/hardware"/>
    <n v="88.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x v="588"/>
    <b v="0"/>
    <n v="199"/>
    <b v="1"/>
    <s v="theater/plays"/>
    <n v="62.05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x v="589"/>
    <b v="0"/>
    <n v="173"/>
    <b v="1"/>
    <s v="theater/plays"/>
    <n v="71.239999999999995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x v="590"/>
    <b v="0"/>
    <n v="182"/>
    <b v="1"/>
    <s v="theater/spaces"/>
    <n v="67.7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x v="591"/>
    <b v="1"/>
    <n v="115"/>
    <b v="1"/>
    <s v="theater/plays"/>
    <n v="106.57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x v="592"/>
    <b v="1"/>
    <n v="184"/>
    <b v="1"/>
    <s v="theater/plays"/>
    <n v="66.59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x v="593"/>
    <b v="0"/>
    <n v="118"/>
    <b v="1"/>
    <s v="photography/photobooks"/>
    <n v="103.64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x v="594"/>
    <b v="0"/>
    <n v="17"/>
    <b v="1"/>
    <s v="theater/plays"/>
    <n v="716.35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x v="595"/>
    <b v="0"/>
    <n v="87"/>
    <b v="1"/>
    <s v="film &amp; video/documentary"/>
    <n v="139.830000000000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x v="596"/>
    <b v="0"/>
    <n v="111"/>
    <b v="1"/>
    <s v="theater/spaces"/>
    <n v="109.59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x v="597"/>
    <b v="0"/>
    <n v="217"/>
    <b v="1"/>
    <s v="technology/hardware"/>
    <n v="55.8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x v="598"/>
    <b v="1"/>
    <n v="385"/>
    <b v="1"/>
    <s v="technology/space exploration"/>
    <n v="31.44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x v="599"/>
    <b v="1"/>
    <n v="200"/>
    <b v="1"/>
    <s v="theater/plays"/>
    <n v="60.48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x v="600"/>
    <b v="0"/>
    <n v="71"/>
    <b v="1"/>
    <s v="film &amp; video/television"/>
    <n v="169.61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x v="601"/>
    <b v="0"/>
    <n v="190"/>
    <b v="1"/>
    <s v="music/metal"/>
    <n v="63.38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x v="602"/>
    <b v="0"/>
    <n v="70"/>
    <b v="1"/>
    <s v="film &amp; video/television"/>
    <n v="171.84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x v="603"/>
    <b v="1"/>
    <n v="167"/>
    <b v="1"/>
    <s v="film &amp; video/documentary"/>
    <n v="71.900000000000006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x v="604"/>
    <b v="1"/>
    <n v="215"/>
    <b v="1"/>
    <s v="photography/photobooks"/>
    <n v="55.82"/>
    <n v="55.82"/>
    <x v="2"/>
    <s v="photobooks"/>
    <x v="604"/>
    <d v="2014-07-16T15:17:46"/>
    <x v="2"/>
  </r>
  <r>
    <n v="49"/>
    <s v="Driving Jersey - Season Five"/>
    <s v="Driving Jersey is real people telling real stories."/>
    <x v="32"/>
    <n v="12000"/>
    <x v="0"/>
    <s v="US"/>
    <s v="USD"/>
    <n v="1445660045"/>
    <x v="605"/>
    <b v="0"/>
    <n v="87"/>
    <b v="1"/>
    <s v="film &amp; video/television"/>
    <n v="137.93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x v="606"/>
    <b v="0"/>
    <n v="86"/>
    <b v="1"/>
    <s v="film &amp; video/documentary"/>
    <n v="139.53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x v="607"/>
    <b v="0"/>
    <n v="12"/>
    <b v="1"/>
    <s v="theater/plays"/>
    <n v="10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x v="608"/>
    <b v="1"/>
    <n v="187"/>
    <b v="1"/>
    <s v="theater/spaces"/>
    <n v="64.16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x v="609"/>
    <b v="0"/>
    <n v="207"/>
    <b v="1"/>
    <s v="games/tabletop games"/>
    <n v="57.93"/>
    <n v="57.93"/>
    <x v="3"/>
    <s v="tabletop games"/>
    <x v="609"/>
    <d v="2012-02-27T16:17:03"/>
    <x v="3"/>
  </r>
  <r>
    <n v="217"/>
    <s v="Bitch"/>
    <s v="A roadmovie by paw"/>
    <x v="4"/>
    <n v="11943"/>
    <x v="2"/>
    <s v="SE"/>
    <s v="SEK"/>
    <n v="1419780149"/>
    <x v="610"/>
    <b v="0"/>
    <n v="38"/>
    <b v="0"/>
    <s v="film &amp; video/drama"/>
    <n v="314.2900000000000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x v="611"/>
    <b v="1"/>
    <n v="152"/>
    <b v="0"/>
    <s v="photography/photobooks"/>
    <n v="78.44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x v="612"/>
    <b v="0"/>
    <n v="95"/>
    <b v="1"/>
    <s v="theater/plays"/>
    <n v="125.05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x v="613"/>
    <b v="0"/>
    <n v="15"/>
    <b v="0"/>
    <s v="technology/wearables"/>
    <n v="788.53"/>
    <n v="788.53"/>
    <x v="0"/>
    <s v="wearables"/>
    <x v="613"/>
    <d v="2015-01-14T04:00:00"/>
    <x v="2"/>
  </r>
  <r>
    <n v="1834"/>
    <s v="TDJ - All Part of the Plan EP/Tour"/>
    <s v="Help us fund our first tour and promote our new EP!"/>
    <x v="26"/>
    <n v="11805"/>
    <x v="0"/>
    <s v="US"/>
    <s v="USD"/>
    <n v="1422140895"/>
    <x v="614"/>
    <b v="0"/>
    <n v="90"/>
    <b v="1"/>
    <s v="music/rock"/>
    <n v="131.16999999999999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x v="615"/>
    <b v="0"/>
    <n v="274"/>
    <b v="1"/>
    <s v="technology/wearables"/>
    <n v="42.89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x v="616"/>
    <b v="0"/>
    <n v="125"/>
    <b v="1"/>
    <s v="theater/plays"/>
    <n v="93.98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x v="617"/>
    <b v="1"/>
    <n v="183"/>
    <b v="1"/>
    <s v="technology/hardware"/>
    <n v="64.180000000000007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x v="618"/>
    <b v="0"/>
    <n v="144"/>
    <b v="1"/>
    <s v="games/tabletop games"/>
    <n v="81.56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x v="619"/>
    <b v="1"/>
    <n v="255"/>
    <b v="1"/>
    <s v="music/electronic music"/>
    <n v="45.99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x v="620"/>
    <b v="0"/>
    <n v="40"/>
    <b v="0"/>
    <s v="technology/wearables"/>
    <n v="292.0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x v="621"/>
    <b v="1"/>
    <n v="286"/>
    <b v="1"/>
    <s v="film &amp; video/documentary"/>
    <n v="40.76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x v="622"/>
    <b v="0"/>
    <n v="104"/>
    <b v="1"/>
    <s v="music/rock"/>
    <n v="112.02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x v="623"/>
    <b v="0"/>
    <n v="182"/>
    <b v="1"/>
    <s v="film &amp; video/television"/>
    <n v="63.92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x v="624"/>
    <b v="0"/>
    <n v="52"/>
    <b v="1"/>
    <s v="film &amp; video/television"/>
    <n v="223.48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x v="625"/>
    <b v="1"/>
    <n v="96"/>
    <b v="0"/>
    <s v="photography/photobooks"/>
    <n v="120.77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x v="626"/>
    <b v="1"/>
    <n v="137"/>
    <b v="1"/>
    <s v="technology/hardware"/>
    <n v="84.4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x v="627"/>
    <b v="1"/>
    <n v="283"/>
    <b v="1"/>
    <s v="food/small batch"/>
    <n v="40.799999999999997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x v="628"/>
    <b v="0"/>
    <n v="186"/>
    <b v="1"/>
    <s v="food/small batch"/>
    <n v="62.07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x v="629"/>
    <b v="0"/>
    <n v="104"/>
    <b v="1"/>
    <s v="theater/plays"/>
    <n v="110.87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x v="630"/>
    <b v="0"/>
    <n v="84"/>
    <b v="1"/>
    <s v="technology/space exploration"/>
    <n v="136.9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x v="631"/>
    <b v="1"/>
    <n v="169"/>
    <b v="1"/>
    <s v="music/rock"/>
    <n v="67.88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x v="632"/>
    <b v="0"/>
    <n v="19"/>
    <b v="0"/>
    <s v="technology/wearables"/>
    <n v="603.53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x v="633"/>
    <b v="0"/>
    <n v="62"/>
    <b v="1"/>
    <s v="theater/plays"/>
    <n v="184.68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x v="634"/>
    <b v="0"/>
    <n v="9"/>
    <b v="0"/>
    <s v="theater/spaces"/>
    <n v="1270.22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x v="635"/>
    <b v="0"/>
    <n v="480"/>
    <b v="1"/>
    <s v="games/tabletop games"/>
    <n v="23.81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x v="636"/>
    <b v="0"/>
    <n v="158"/>
    <b v="1"/>
    <s v="music/rock"/>
    <n v="72.06"/>
    <n v="72.06"/>
    <x v="7"/>
    <s v="rock"/>
    <x v="636"/>
    <d v="2016-10-27T21:19:00"/>
    <x v="1"/>
  </r>
  <r>
    <n v="2103"/>
    <s v="Matthew Moon's New Album"/>
    <s v="Indie rocker, Matthew Moon, has something to share with you..."/>
    <x v="144"/>
    <n v="11364"/>
    <x v="0"/>
    <s v="US"/>
    <s v="USD"/>
    <n v="1352488027"/>
    <x v="637"/>
    <b v="0"/>
    <n v="115"/>
    <b v="1"/>
    <s v="music/indie rock"/>
    <n v="98.82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x v="638"/>
    <b v="0"/>
    <n v="128"/>
    <b v="1"/>
    <s v="theater/plays"/>
    <n v="88.77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x v="639"/>
    <b v="0"/>
    <n v="184"/>
    <b v="1"/>
    <s v="music/rock"/>
    <n v="61.7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x v="640"/>
    <b v="0"/>
    <n v="108"/>
    <b v="1"/>
    <s v="publishing/nonfiction"/>
    <n v="105.0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x v="641"/>
    <b v="1"/>
    <n v="226"/>
    <b v="1"/>
    <s v="theater/plays"/>
    <n v="50.16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x v="642"/>
    <b v="0"/>
    <n v="271"/>
    <b v="1"/>
    <s v="games/tabletop games"/>
    <n v="41.78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x v="643"/>
    <b v="1"/>
    <n v="235"/>
    <b v="1"/>
    <s v="film &amp; video/documentary"/>
    <n v="48.05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x v="644"/>
    <b v="1"/>
    <n v="70"/>
    <b v="1"/>
    <s v="technology/hardware"/>
    <n v="160.44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x v="645"/>
    <b v="0"/>
    <n v="62"/>
    <b v="1"/>
    <s v="film &amp; video/documentary"/>
    <n v="181.13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x v="646"/>
    <b v="0"/>
    <n v="27"/>
    <b v="0"/>
    <s v="theater/spaces"/>
    <n v="415.78"/>
    <n v="415.78"/>
    <x v="6"/>
    <s v="spaces"/>
    <x v="646"/>
    <d v="2015-03-22T16:07:15"/>
    <x v="4"/>
  </r>
  <r>
    <n v="1222"/>
    <s v="Project Pilgrim"/>
    <s v="Project Pilgrim is my effort to work towards normalizing mental health."/>
    <x v="38"/>
    <n v="11215"/>
    <x v="0"/>
    <s v="CA"/>
    <s v="CAD"/>
    <n v="1459483200"/>
    <x v="647"/>
    <b v="0"/>
    <n v="138"/>
    <b v="1"/>
    <s v="photography/photobooks"/>
    <n v="81.27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x v="648"/>
    <b v="0"/>
    <n v="141"/>
    <b v="1"/>
    <s v="music/electronic music"/>
    <n v="79.260000000000005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x v="649"/>
    <b v="0"/>
    <n v="151"/>
    <b v="1"/>
    <s v="music/rock"/>
    <n v="73.91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x v="650"/>
    <b v="1"/>
    <n v="193"/>
    <b v="1"/>
    <s v="theater/plays"/>
    <n v="57.63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x v="651"/>
    <b v="0"/>
    <n v="178"/>
    <b v="1"/>
    <s v="film &amp; video/shorts"/>
    <n v="62.33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x v="652"/>
    <b v="0"/>
    <n v="86"/>
    <b v="1"/>
    <s v="film &amp; video/television"/>
    <n v="128.9499999999999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x v="653"/>
    <b v="0"/>
    <n v="96"/>
    <b v="1"/>
    <s v="music/indie rock"/>
    <n v="115.3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x v="654"/>
    <b v="0"/>
    <n v="73"/>
    <b v="1"/>
    <s v="theater/plays"/>
    <n v="151.46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x v="655"/>
    <b v="0"/>
    <n v="197"/>
    <b v="1"/>
    <s v="theater/plays"/>
    <n v="56.07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x v="656"/>
    <b v="1"/>
    <n v="66"/>
    <b v="0"/>
    <s v="technology/makerspaces"/>
    <n v="167.15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x v="657"/>
    <b v="0"/>
    <n v="269"/>
    <b v="1"/>
    <s v="technology/hardware"/>
    <n v="40.76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x v="658"/>
    <b v="0"/>
    <n v="128"/>
    <b v="1"/>
    <s v="music/pop"/>
    <n v="85.55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x v="659"/>
    <b v="1"/>
    <n v="81"/>
    <b v="0"/>
    <s v="photography/photobooks"/>
    <n v="133.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x v="660"/>
    <b v="0"/>
    <n v="263"/>
    <b v="1"/>
    <s v="games/tabletop games"/>
    <n v="41.23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x v="661"/>
    <b v="0"/>
    <n v="215"/>
    <b v="0"/>
    <s v="technology/wearables"/>
    <n v="50.3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x v="662"/>
    <b v="0"/>
    <n v="184"/>
    <b v="1"/>
    <s v="film &amp; video/documentary"/>
    <n v="58.72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x v="663"/>
    <b v="0"/>
    <n v="445"/>
    <b v="1"/>
    <s v="games/tabletop games"/>
    <n v="24.27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x v="664"/>
    <b v="0"/>
    <n v="120"/>
    <b v="1"/>
    <s v="food/small batch"/>
    <n v="90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x v="665"/>
    <b v="0"/>
    <n v="84"/>
    <b v="0"/>
    <s v="theater/plays"/>
    <n v="128.27000000000001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x v="666"/>
    <b v="0"/>
    <n v="99"/>
    <b v="1"/>
    <s v="music/electronic music"/>
    <n v="108.48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x v="667"/>
    <b v="1"/>
    <n v="100"/>
    <b v="1"/>
    <s v="technology/space exploration"/>
    <n v="107.1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x v="668"/>
    <b v="0"/>
    <n v="498"/>
    <b v="1"/>
    <s v="games/tabletop games"/>
    <n v="21.5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x v="669"/>
    <b v="0"/>
    <n v="98"/>
    <b v="1"/>
    <s v="theater/plays"/>
    <n v="109.03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x v="670"/>
    <b v="0"/>
    <n v="337"/>
    <b v="1"/>
    <s v="food/small batch"/>
    <n v="31.69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x v="671"/>
    <b v="0"/>
    <n v="87"/>
    <b v="1"/>
    <s v="technology/wearables"/>
    <n v="122.7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x v="672"/>
    <b v="0"/>
    <n v="57"/>
    <b v="1"/>
    <s v="publishing/nonfiction"/>
    <n v="187.19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x v="673"/>
    <b v="1"/>
    <n v="88"/>
    <b v="1"/>
    <s v="film &amp; video/documentary"/>
    <n v="120.91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x v="674"/>
    <b v="0"/>
    <n v="126"/>
    <b v="1"/>
    <s v="music/rock"/>
    <n v="84.21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x v="675"/>
    <b v="0"/>
    <n v="102"/>
    <b v="1"/>
    <s v="theater/plays"/>
    <n v="103.95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x v="676"/>
    <b v="0"/>
    <n v="110"/>
    <b v="1"/>
    <s v="publishing/nonfiction"/>
    <n v="95.9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x v="677"/>
    <b v="0"/>
    <n v="120"/>
    <b v="1"/>
    <s v="music/indie rock"/>
    <n v="87.9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x v="678"/>
    <b v="0"/>
    <n v="168"/>
    <b v="1"/>
    <s v="theater/plays"/>
    <n v="62.83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x v="679"/>
    <b v="1"/>
    <n v="478"/>
    <b v="1"/>
    <s v="music/electronic music"/>
    <n v="22.08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x v="680"/>
    <b v="1"/>
    <n v="167"/>
    <b v="1"/>
    <s v="film &amp; video/documentary"/>
    <n v="63.17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x v="681"/>
    <b v="0"/>
    <n v="52"/>
    <b v="1"/>
    <s v="film &amp; video/documentary"/>
    <n v="202.42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x v="682"/>
    <b v="0"/>
    <n v="52"/>
    <b v="1"/>
    <s v="music/rock"/>
    <n v="201.94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x v="683"/>
    <b v="0"/>
    <n v="72"/>
    <b v="1"/>
    <s v="theater/plays"/>
    <n v="145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x v="684"/>
    <b v="0"/>
    <n v="145"/>
    <b v="1"/>
    <s v="music/rock"/>
    <n v="71.97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x v="685"/>
    <b v="0"/>
    <n v="242"/>
    <b v="1"/>
    <s v="technology/hardware"/>
    <n v="43.1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x v="686"/>
    <b v="0"/>
    <n v="157"/>
    <b v="1"/>
    <s v="music/rock"/>
    <n v="66.37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x v="687"/>
    <b v="0"/>
    <n v="150"/>
    <b v="1"/>
    <s v="film &amp; video/television"/>
    <n v="69.27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x v="688"/>
    <b v="0"/>
    <n v="115"/>
    <b v="1"/>
    <s v="theater/spaces"/>
    <n v="90.2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x v="689"/>
    <b v="0"/>
    <n v="110"/>
    <b v="1"/>
    <s v="music/indie rock"/>
    <n v="94.05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x v="690"/>
    <b v="0"/>
    <n v="114"/>
    <b v="1"/>
    <s v="theater/plays"/>
    <n v="90.68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x v="691"/>
    <b v="0"/>
    <n v="119"/>
    <b v="1"/>
    <s v="film &amp; video/documentary"/>
    <n v="86.85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x v="692"/>
    <b v="1"/>
    <n v="119"/>
    <b v="1"/>
    <s v="film &amp; video/documentary"/>
    <n v="86.55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x v="693"/>
    <b v="1"/>
    <n v="74"/>
    <b v="1"/>
    <s v="theater/plays"/>
    <n v="139.19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x v="694"/>
    <b v="0"/>
    <n v="162"/>
    <b v="1"/>
    <s v="theater/plays"/>
    <n v="63.57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x v="695"/>
    <b v="0"/>
    <n v="75"/>
    <b v="1"/>
    <s v="film &amp; video/television"/>
    <n v="137.21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x v="696"/>
    <b v="0"/>
    <n v="61"/>
    <b v="1"/>
    <s v="photography/photobooks"/>
    <n v="168.69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x v="697"/>
    <b v="0"/>
    <n v="96"/>
    <b v="1"/>
    <s v="theater/musical"/>
    <n v="106.93"/>
    <n v="106.93"/>
    <x v="6"/>
    <s v="musical"/>
    <x v="697"/>
    <d v="2014-07-03T04:00:45"/>
    <x v="2"/>
  </r>
  <r>
    <n v="1393"/>
    <s v="WolfHunt | Social Commentary Rock Project"/>
    <s v="Rock n' Roll tales of our times"/>
    <x v="26"/>
    <n v="10235"/>
    <x v="0"/>
    <s v="US"/>
    <s v="USD"/>
    <n v="1470068523"/>
    <x v="698"/>
    <b v="0"/>
    <n v="52"/>
    <b v="1"/>
    <s v="music/rock"/>
    <n v="196.83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x v="699"/>
    <b v="0"/>
    <n v="97"/>
    <b v="1"/>
    <s v="theater/plays"/>
    <n v="105.5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x v="700"/>
    <b v="0"/>
    <n v="172"/>
    <b v="1"/>
    <s v="publishing/nonfiction"/>
    <n v="59.36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x v="701"/>
    <b v="0"/>
    <n v="158"/>
    <b v="1"/>
    <s v="music/rock"/>
    <n v="64.62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x v="702"/>
    <b v="0"/>
    <n v="79"/>
    <b v="1"/>
    <s v="music/indie rock"/>
    <n v="129.11000000000001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x v="703"/>
    <b v="0"/>
    <n v="104"/>
    <b v="1"/>
    <s v="music/indie rock"/>
    <n v="97.9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x v="704"/>
    <b v="0"/>
    <n v="72"/>
    <b v="1"/>
    <s v="theater/plays"/>
    <n v="141.29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x v="705"/>
    <b v="0"/>
    <n v="74"/>
    <b v="1"/>
    <s v="theater/plays"/>
    <n v="137.24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x v="706"/>
    <b v="0"/>
    <n v="90"/>
    <b v="1"/>
    <s v="music/rock"/>
    <n v="112.6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x v="707"/>
    <b v="0"/>
    <n v="102"/>
    <b v="1"/>
    <s v="theater/plays"/>
    <n v="99.34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x v="708"/>
    <b v="1"/>
    <n v="69"/>
    <b v="1"/>
    <s v="film &amp; video/documentary"/>
    <n v="146.65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x v="709"/>
    <b v="0"/>
    <n v="98"/>
    <b v="1"/>
    <s v="theater/plays"/>
    <n v="103.2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x v="710"/>
    <b v="0"/>
    <n v="52"/>
    <b v="1"/>
    <s v="film &amp; video/television"/>
    <n v="194.23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x v="711"/>
    <b v="0"/>
    <n v="62"/>
    <b v="1"/>
    <s v="theater/musical"/>
    <n v="162.770000000000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x v="712"/>
    <b v="0"/>
    <n v="62"/>
    <b v="1"/>
    <s v="theater/spaces"/>
    <n v="162.7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x v="713"/>
    <b v="0"/>
    <n v="158"/>
    <b v="1"/>
    <s v="theater/plays"/>
    <n v="63.83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x v="714"/>
    <b v="0"/>
    <n v="113"/>
    <b v="1"/>
    <s v="music/pop"/>
    <n v="89.25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x v="715"/>
    <b v="0"/>
    <n v="125"/>
    <b v="1"/>
    <s v="photography/photobooks"/>
    <n v="80.650000000000006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716"/>
    <b v="1"/>
    <n v="190"/>
    <b v="1"/>
    <s v="music/rock"/>
    <n v="53.01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x v="717"/>
    <b v="1"/>
    <n v="241"/>
    <b v="1"/>
    <s v="theater/plays"/>
    <n v="41.77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x v="718"/>
    <b v="0"/>
    <n v="69"/>
    <b v="1"/>
    <s v="theater/plays"/>
    <n v="145.87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x v="719"/>
    <b v="1"/>
    <n v="108"/>
    <b v="1"/>
    <s v="film &amp; video/documentary"/>
    <n v="93.02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x v="720"/>
    <b v="0"/>
    <n v="101"/>
    <b v="1"/>
    <s v="technology/hardware"/>
    <n v="99.46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x v="721"/>
    <b v="0"/>
    <n v="38"/>
    <b v="0"/>
    <s v="music/faith"/>
    <n v="264.26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x v="722"/>
    <b v="0"/>
    <n v="85"/>
    <b v="1"/>
    <s v="theater/plays"/>
    <n v="118.13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x v="723"/>
    <b v="0"/>
    <n v="91"/>
    <b v="1"/>
    <s v="theater/plays"/>
    <n v="110.23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x v="724"/>
    <b v="0"/>
    <n v="108"/>
    <b v="1"/>
    <s v="theater/plays"/>
    <n v="92.84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x v="725"/>
    <b v="0"/>
    <n v="207"/>
    <b v="1"/>
    <s v="theater/plays"/>
    <n v="48.44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x v="726"/>
    <b v="0"/>
    <n v="59"/>
    <b v="1"/>
    <s v="music/classical music"/>
    <n v="169.92"/>
    <n v="169.92"/>
    <x v="7"/>
    <s v="classical music"/>
    <x v="726"/>
    <d v="2015-02-02T21:39:12"/>
    <x v="2"/>
  </r>
  <r>
    <n v="1836"/>
    <s v="KICKSTART OUR &lt;+3"/>
    <s v="Help fund our 2013 Sound &amp; Lighting Touring rig!"/>
    <x v="1"/>
    <n v="10017"/>
    <x v="0"/>
    <s v="US"/>
    <s v="USD"/>
    <n v="1361129129"/>
    <x v="727"/>
    <b v="0"/>
    <n v="55"/>
    <b v="1"/>
    <s v="music/rock"/>
    <n v="182.13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x v="728"/>
    <b v="0"/>
    <n v="119"/>
    <b v="1"/>
    <s v="publishing/nonfiction"/>
    <n v="84.14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x v="729"/>
    <b v="0"/>
    <n v="58"/>
    <b v="1"/>
    <s v="music/rock"/>
    <n v="172.41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x v="730"/>
    <b v="0"/>
    <n v="27"/>
    <b v="1"/>
    <s v="theater/spaces"/>
    <n v="370.37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x v="731"/>
    <b v="0"/>
    <n v="39"/>
    <b v="0"/>
    <s v="games/mobile games"/>
    <n v="253.21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x v="732"/>
    <b v="0"/>
    <n v="58"/>
    <b v="1"/>
    <s v="technology/hardware"/>
    <n v="169.52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x v="733"/>
    <b v="1"/>
    <n v="167"/>
    <b v="1"/>
    <s v="theater/plays"/>
    <n v="58.69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x v="734"/>
    <b v="1"/>
    <n v="189"/>
    <b v="1"/>
    <s v="film &amp; video/documentary"/>
    <n v="51.72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x v="735"/>
    <b v="1"/>
    <n v="293"/>
    <b v="1"/>
    <s v="publishing/radio &amp; podcasts"/>
    <n v="33.19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x v="736"/>
    <b v="0"/>
    <n v="86"/>
    <b v="1"/>
    <s v="photography/photobooks"/>
    <n v="112.79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x v="737"/>
    <b v="1"/>
    <n v="50"/>
    <b v="1"/>
    <s v="music/rock"/>
    <n v="190.9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x v="738"/>
    <b v="0"/>
    <n v="97"/>
    <b v="1"/>
    <s v="theater/plays"/>
    <n v="98.31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x v="739"/>
    <b v="0"/>
    <n v="71"/>
    <b v="1"/>
    <s v="theater/plays"/>
    <n v="134.15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x v="740"/>
    <b v="0"/>
    <n v="139"/>
    <b v="1"/>
    <s v="publishing/nonfiction"/>
    <n v="68.349999999999994"/>
    <n v="68.349999999999994"/>
    <x v="1"/>
    <s v="nonfiction"/>
    <x v="740"/>
    <d v="2014-08-11T12:03:49"/>
    <x v="2"/>
  </r>
  <r>
    <n v="1366"/>
    <s v="Kick It! A Tribute to the A.K.s"/>
    <s v="A musical memorial for Alexi Petersen."/>
    <x v="82"/>
    <n v="9486.69"/>
    <x v="0"/>
    <s v="US"/>
    <s v="USD"/>
    <n v="1417049663"/>
    <x v="741"/>
    <b v="0"/>
    <n v="147"/>
    <b v="1"/>
    <s v="music/rock"/>
    <n v="64.54000000000000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x v="742"/>
    <b v="1"/>
    <n v="185"/>
    <b v="0"/>
    <s v="photography/photobooks"/>
    <n v="51.23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x v="743"/>
    <b v="1"/>
    <n v="113"/>
    <b v="0"/>
    <s v="photography/photobooks"/>
    <n v="83.72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x v="744"/>
    <b v="0"/>
    <n v="159"/>
    <b v="1"/>
    <s v="photography/photobooks"/>
    <n v="59.41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x v="745"/>
    <b v="1"/>
    <n v="302"/>
    <b v="1"/>
    <s v="theater/plays"/>
    <n v="31.21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x v="746"/>
    <b v="0"/>
    <n v="100"/>
    <b v="0"/>
    <s v="photography/photobooks"/>
    <n v="94.19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x v="747"/>
    <b v="0"/>
    <n v="90"/>
    <b v="1"/>
    <s v="photography/photobooks"/>
    <n v="104.39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x v="748"/>
    <b v="0"/>
    <n v="67"/>
    <b v="1"/>
    <s v="film &amp; video/documentary"/>
    <n v="140.1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x v="749"/>
    <b v="1"/>
    <n v="104"/>
    <b v="1"/>
    <s v="music/indie rock"/>
    <n v="90.1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x v="750"/>
    <b v="0"/>
    <n v="168"/>
    <b v="1"/>
    <s v="music/rock"/>
    <n v="55.61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x v="751"/>
    <b v="1"/>
    <n v="145"/>
    <b v="1"/>
    <s v="photography/photobooks"/>
    <n v="64.16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x v="752"/>
    <b v="0"/>
    <n v="2035"/>
    <b v="1"/>
    <s v="games/tabletop games"/>
    <n v="4.57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x v="753"/>
    <b v="1"/>
    <n v="108"/>
    <b v="1"/>
    <s v="film &amp; video/documentary"/>
    <n v="85.44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x v="754"/>
    <b v="0"/>
    <n v="47"/>
    <b v="1"/>
    <s v="music/indie rock"/>
    <n v="196.34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x v="755"/>
    <b v="0"/>
    <n v="160"/>
    <b v="1"/>
    <s v="music/indie rock"/>
    <n v="57.52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x v="756"/>
    <b v="0"/>
    <n v="95"/>
    <b v="1"/>
    <s v="theater/spaces"/>
    <n v="96.53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x v="757"/>
    <b v="0"/>
    <n v="179"/>
    <b v="1"/>
    <s v="music/rock"/>
    <n v="51.04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x v="758"/>
    <b v="0"/>
    <n v="136"/>
    <b v="1"/>
    <s v="music/rock"/>
    <n v="67.13"/>
    <n v="67.13"/>
    <x v="7"/>
    <s v="rock"/>
    <x v="758"/>
    <d v="2011-12-13T02:13:16"/>
    <x v="6"/>
  </r>
  <r>
    <n v="3360"/>
    <s v="Pretty Butch"/>
    <s v="World Premiere, an M1 Singapore Fringe Festival 2017 commission."/>
    <x v="99"/>
    <n v="9124"/>
    <x v="0"/>
    <s v="SG"/>
    <s v="SGD"/>
    <n v="1481731140"/>
    <x v="759"/>
    <b v="0"/>
    <n v="72"/>
    <b v="1"/>
    <s v="theater/plays"/>
    <n v="126.72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x v="760"/>
    <b v="0"/>
    <n v="167"/>
    <b v="1"/>
    <s v="photography/photobooks"/>
    <n v="54.62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x v="761"/>
    <b v="0"/>
    <n v="70"/>
    <b v="1"/>
    <s v="photography/photobooks"/>
    <n v="130.16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x v="762"/>
    <b v="0"/>
    <n v="57"/>
    <b v="1"/>
    <s v="film &amp; video/television"/>
    <n v="159.82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x v="763"/>
    <b v="0"/>
    <n v="26"/>
    <b v="1"/>
    <s v="film &amp; video/documentary"/>
    <n v="347.85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x v="764"/>
    <b v="1"/>
    <n v="94"/>
    <b v="1"/>
    <s v="technology/hardware"/>
    <n v="96.06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x v="765"/>
    <b v="0"/>
    <n v="84"/>
    <b v="1"/>
    <s v="games/tabletop games"/>
    <n v="107.32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x v="766"/>
    <b v="1"/>
    <n v="146"/>
    <b v="1"/>
    <s v="film &amp; video/documentary"/>
    <n v="61.3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x v="767"/>
    <b v="0"/>
    <n v="369"/>
    <b v="0"/>
    <s v="technology/wearables"/>
    <n v="23.95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x v="768"/>
    <b v="0"/>
    <n v="134"/>
    <b v="1"/>
    <s v="music/rock"/>
    <n v="65.91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x v="769"/>
    <b v="0"/>
    <n v="94"/>
    <b v="0"/>
    <s v="technology/wearables"/>
    <n v="93.9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x v="770"/>
    <b v="0"/>
    <n v="76"/>
    <b v="0"/>
    <s v="film &amp; video/drama"/>
    <n v="115.99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x v="771"/>
    <b v="0"/>
    <n v="279"/>
    <b v="1"/>
    <s v="games/tabletop games"/>
    <n v="31.57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x v="772"/>
    <b v="1"/>
    <n v="157"/>
    <b v="1"/>
    <s v="music/indie rock"/>
    <n v="5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x v="773"/>
    <b v="0"/>
    <n v="93"/>
    <b v="1"/>
    <s v="theater/spaces"/>
    <n v="94.41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x v="774"/>
    <b v="0"/>
    <n v="45"/>
    <b v="1"/>
    <s v="film &amp; video/television"/>
    <n v="194.4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x v="775"/>
    <b v="0"/>
    <n v="33"/>
    <b v="1"/>
    <s v="theater/plays"/>
    <n v="264.85000000000002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x v="776"/>
    <b v="0"/>
    <n v="145"/>
    <b v="1"/>
    <s v="music/indie rock"/>
    <n v="60.2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x v="777"/>
    <b v="1"/>
    <n v="80"/>
    <b v="1"/>
    <s v="film &amp; video/documentary"/>
    <n v="109.19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x v="778"/>
    <b v="0"/>
    <n v="101"/>
    <b v="0"/>
    <s v="music/faith"/>
    <n v="86.44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x v="779"/>
    <b v="0"/>
    <n v="59"/>
    <b v="0"/>
    <s v="theater/musical"/>
    <n v="147.88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x v="780"/>
    <b v="0"/>
    <n v="36"/>
    <b v="1"/>
    <s v="theater/spaces"/>
    <n v="242.28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x v="781"/>
    <b v="0"/>
    <n v="168"/>
    <b v="1"/>
    <s v="music/pop"/>
    <n v="51.85"/>
    <n v="51.85"/>
    <x v="7"/>
    <s v="pop"/>
    <x v="781"/>
    <d v="2011-04-24T20:01:36"/>
    <x v="6"/>
  </r>
  <r>
    <n v="3302"/>
    <s v="El muro de BorÃ­s KiÃ©n"/>
    <s v="FilosofÃ­a de los anÃ³nimos"/>
    <x v="160"/>
    <n v="8685"/>
    <x v="0"/>
    <s v="ES"/>
    <s v="EUR"/>
    <n v="1481099176"/>
    <x v="782"/>
    <b v="0"/>
    <n v="50"/>
    <b v="1"/>
    <s v="theater/plays"/>
    <n v="173.7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x v="783"/>
    <b v="0"/>
    <n v="60"/>
    <b v="1"/>
    <s v="games/tabletop games"/>
    <n v="144.43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x v="784"/>
    <b v="0"/>
    <n v="115"/>
    <b v="1"/>
    <s v="food/small batch"/>
    <n v="75.1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x v="785"/>
    <b v="1"/>
    <n v="82"/>
    <b v="1"/>
    <s v="film &amp; video/documentary"/>
    <n v="105.3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x v="786"/>
    <b v="0"/>
    <n v="90"/>
    <b v="0"/>
    <s v="technology/wearables"/>
    <n v="95.91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x v="787"/>
    <b v="0"/>
    <n v="97"/>
    <b v="1"/>
    <s v="theater/spaces"/>
    <n v="88.87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x v="788"/>
    <b v="0"/>
    <n v="118"/>
    <b v="0"/>
    <s v="food/food trucks"/>
    <n v="72.760000000000005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x v="789"/>
    <b v="0"/>
    <n v="174"/>
    <b v="1"/>
    <s v="film &amp; video/television"/>
    <n v="49.32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x v="790"/>
    <b v="0"/>
    <n v="68"/>
    <b v="1"/>
    <s v="food/small batch"/>
    <n v="125.99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x v="791"/>
    <b v="1"/>
    <n v="188"/>
    <b v="1"/>
    <s v="film &amp; video/documentary"/>
    <n v="45.42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x v="792"/>
    <b v="0"/>
    <n v="292"/>
    <b v="0"/>
    <s v="journalism/audio"/>
    <n v="29.24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x v="793"/>
    <b v="0"/>
    <n v="94"/>
    <b v="1"/>
    <s v="theater/musical"/>
    <n v="90.82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x v="794"/>
    <b v="0"/>
    <n v="44"/>
    <b v="1"/>
    <s v="film &amp; video/television"/>
    <n v="193.84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x v="795"/>
    <b v="0"/>
    <n v="58"/>
    <b v="1"/>
    <s v="film &amp; video/television"/>
    <n v="146.88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x v="796"/>
    <b v="0"/>
    <n v="72"/>
    <b v="0"/>
    <s v="theater/spaces"/>
    <n v="117.65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x v="797"/>
    <b v="1"/>
    <n v="160"/>
    <b v="1"/>
    <s v="photography/photobooks"/>
    <n v="52.79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x v="798"/>
    <b v="0"/>
    <n v="53"/>
    <b v="1"/>
    <s v="music/rock"/>
    <n v="158.96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x v="799"/>
    <b v="0"/>
    <n v="99"/>
    <b v="1"/>
    <s v="theater/spaces"/>
    <n v="84.86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x v="800"/>
    <b v="0"/>
    <n v="111"/>
    <b v="1"/>
    <s v="food/small batch"/>
    <n v="75.67"/>
    <n v="75.67"/>
    <x v="4"/>
    <s v="small batch"/>
    <x v="800"/>
    <d v="2016-11-26T15:27:51"/>
    <x v="1"/>
  </r>
  <r>
    <n v="806"/>
    <s v="Golden Animals NEW Album!"/>
    <s v="Help Golden Animals finish their NEW Album!"/>
    <x v="36"/>
    <n v="8355"/>
    <x v="0"/>
    <s v="US"/>
    <s v="USD"/>
    <n v="1315413339"/>
    <x v="801"/>
    <b v="0"/>
    <n v="71"/>
    <b v="1"/>
    <s v="music/rock"/>
    <n v="117.68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x v="802"/>
    <b v="0"/>
    <n v="148"/>
    <b v="1"/>
    <s v="music/rock"/>
    <n v="56.41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x v="803"/>
    <b v="0"/>
    <n v="47"/>
    <b v="1"/>
    <s v="theater/plays"/>
    <n v="177.62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x v="804"/>
    <b v="0"/>
    <n v="47"/>
    <b v="1"/>
    <s v="theater/spaces"/>
    <n v="177.02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x v="805"/>
    <b v="0"/>
    <n v="125"/>
    <b v="0"/>
    <s v="film &amp; video/animation"/>
    <n v="66.5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x v="806"/>
    <b v="1"/>
    <n v="95"/>
    <b v="1"/>
    <s v="technology/hardware"/>
    <n v="87.44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x v="807"/>
    <b v="0"/>
    <n v="391"/>
    <b v="1"/>
    <s v="games/tabletop games"/>
    <n v="21.23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x v="808"/>
    <b v="0"/>
    <n v="136"/>
    <b v="1"/>
    <s v="music/classical music"/>
    <n v="61.03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x v="809"/>
    <b v="0"/>
    <n v="102"/>
    <b v="1"/>
    <s v="photography/photobooks"/>
    <n v="81.099999999999994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x v="810"/>
    <b v="0"/>
    <n v="27"/>
    <b v="0"/>
    <s v="food/food trucks"/>
    <n v="305.77999999999997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x v="36"/>
    <n v="8241"/>
    <x v="0"/>
    <s v="US"/>
    <s v="USD"/>
    <n v="1386910740"/>
    <x v="811"/>
    <b v="1"/>
    <n v="82"/>
    <b v="1"/>
    <s v="theater/plays"/>
    <n v="100.5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x v="812"/>
    <b v="0"/>
    <n v="25"/>
    <b v="1"/>
    <s v="theater/musical"/>
    <n v="329.2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x v="813"/>
    <b v="1"/>
    <n v="71"/>
    <b v="1"/>
    <s v="theater/plays"/>
    <n v="115.87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x v="814"/>
    <b v="0"/>
    <n v="94"/>
    <b v="1"/>
    <s v="theater/plays"/>
    <n v="87.36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x v="815"/>
    <b v="0"/>
    <n v="62"/>
    <b v="1"/>
    <s v="music/pop"/>
    <n v="132.44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x v="816"/>
    <b v="0"/>
    <n v="116"/>
    <b v="1"/>
    <s v="music/pop"/>
    <n v="70.78"/>
    <n v="70.78"/>
    <x v="7"/>
    <s v="pop"/>
    <x v="816"/>
    <d v="2011-11-28T04:35:39"/>
    <x v="6"/>
  </r>
  <r>
    <n v="3586"/>
    <s v="Actors &amp; Musicians who are Blind or Autistic"/>
    <s v="See Theatre In A New Light"/>
    <x v="82"/>
    <n v="8207"/>
    <x v="0"/>
    <s v="US"/>
    <s v="USD"/>
    <n v="1474649070"/>
    <x v="817"/>
    <b v="0"/>
    <n v="54"/>
    <b v="1"/>
    <s v="theater/plays"/>
    <n v="151.9799999999999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x v="818"/>
    <b v="1"/>
    <n v="122"/>
    <b v="0"/>
    <s v="photography/photobooks"/>
    <n v="67.14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x v="819"/>
    <b v="0"/>
    <n v="11"/>
    <b v="0"/>
    <s v="publishing/translations"/>
    <n v="744.55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x v="820"/>
    <b v="0"/>
    <n v="84"/>
    <b v="1"/>
    <s v="games/tabletop games"/>
    <n v="97.3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x v="821"/>
    <b v="0"/>
    <n v="32"/>
    <b v="1"/>
    <s v="theater/musical"/>
    <n v="255.17"/>
    <n v="255.17"/>
    <x v="6"/>
    <s v="musical"/>
    <x v="821"/>
    <d v="2014-05-25T13:32:38"/>
    <x v="2"/>
  </r>
  <r>
    <n v="1464"/>
    <s v="Science Studio"/>
    <s v="The Best Science Media on the Web"/>
    <x v="1"/>
    <n v="8160"/>
    <x v="0"/>
    <s v="US"/>
    <s v="USD"/>
    <n v="1361029958"/>
    <x v="822"/>
    <b v="1"/>
    <n v="234"/>
    <b v="1"/>
    <s v="publishing/radio &amp; podcasts"/>
    <n v="34.869999999999997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823"/>
    <b v="1"/>
    <n v="105"/>
    <b v="1"/>
    <s v="music/rock"/>
    <n v="77.64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x v="824"/>
    <b v="1"/>
    <n v="162"/>
    <b v="1"/>
    <s v="technology/hardware"/>
    <n v="50.22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x v="825"/>
    <b v="1"/>
    <n v="70"/>
    <b v="1"/>
    <s v="theater/plays"/>
    <n v="116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x v="826"/>
    <b v="0"/>
    <n v="40"/>
    <b v="1"/>
    <s v="theater/plays"/>
    <n v="202.85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x v="827"/>
    <b v="0"/>
    <n v="57"/>
    <b v="1"/>
    <s v="theater/plays"/>
    <n v="142.28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x v="828"/>
    <b v="0"/>
    <n v="218"/>
    <b v="1"/>
    <s v="games/tabletop games"/>
    <n v="37.200000000000003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x v="829"/>
    <b v="0"/>
    <n v="170"/>
    <b v="1"/>
    <s v="music/indie rock"/>
    <n v="47.68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x v="830"/>
    <b v="0"/>
    <n v="101"/>
    <b v="1"/>
    <s v="music/pop"/>
    <n v="80.180000000000007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x v="831"/>
    <b v="0"/>
    <n v="108"/>
    <b v="1"/>
    <s v="music/rock"/>
    <n v="74.95"/>
    <n v="74.95"/>
    <x v="7"/>
    <s v="rock"/>
    <x v="831"/>
    <d v="2013-12-01T21:21:07"/>
    <x v="0"/>
  </r>
  <r>
    <n v="2441"/>
    <s v="Bring Alchemy Pops to the People!"/>
    <s v="YOU can help Alchemy Pops POP up on a street near you!"/>
    <x v="82"/>
    <n v="8091"/>
    <x v="0"/>
    <s v="US"/>
    <s v="USD"/>
    <n v="1437627540"/>
    <x v="832"/>
    <b v="0"/>
    <n v="109"/>
    <b v="1"/>
    <s v="food/small batch"/>
    <n v="74.23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x v="833"/>
    <b v="0"/>
    <n v="77"/>
    <b v="1"/>
    <s v="theater/plays"/>
    <n v="104.99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x v="834"/>
    <b v="0"/>
    <n v="92"/>
    <b v="1"/>
    <s v="music/rock"/>
    <n v="87.83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x v="835"/>
    <b v="0"/>
    <n v="123"/>
    <b v="0"/>
    <s v="games/video games"/>
    <n v="65.67"/>
    <n v="65.67"/>
    <x v="3"/>
    <s v="video games"/>
    <x v="835"/>
    <d v="2013-07-07T05:28:23"/>
    <x v="0"/>
  </r>
  <r>
    <n v="2127"/>
    <s v="Three Monkeys - Part 1: Into the Abyss"/>
    <s v="Three Monkeys is an audio adventure game for PC."/>
    <x v="88"/>
    <n v="8076"/>
    <x v="2"/>
    <s v="GB"/>
    <s v="GBP"/>
    <n v="1426158463"/>
    <x v="836"/>
    <b v="0"/>
    <n v="236"/>
    <b v="0"/>
    <s v="games/video games"/>
    <n v="34.22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x v="837"/>
    <b v="0"/>
    <n v="69"/>
    <b v="1"/>
    <s v="music/indie rock"/>
    <n v="116.96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x v="838"/>
    <b v="0"/>
    <n v="163"/>
    <b v="1"/>
    <s v="games/tabletop games"/>
    <n v="49.47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x v="839"/>
    <b v="0"/>
    <n v="205"/>
    <b v="1"/>
    <s v="music/rock"/>
    <n v="39.31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x v="840"/>
    <b v="0"/>
    <n v="96"/>
    <b v="1"/>
    <s v="music/rock"/>
    <n v="83.89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x v="841"/>
    <b v="0"/>
    <n v="73"/>
    <b v="1"/>
    <s v="film &amp; video/documentary"/>
    <n v="110.07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x v="842"/>
    <b v="0"/>
    <n v="80"/>
    <b v="1"/>
    <s v="music/classical music"/>
    <n v="100.33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x v="843"/>
    <b v="0"/>
    <n v="127"/>
    <b v="1"/>
    <s v="music/metal"/>
    <n v="63.1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x v="844"/>
    <b v="0"/>
    <n v="113"/>
    <b v="1"/>
    <s v="theater/plays"/>
    <n v="70.88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x v="845"/>
    <b v="0"/>
    <n v="123"/>
    <b v="1"/>
    <s v="photography/photobooks"/>
    <n v="65.08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x v="846"/>
    <b v="0"/>
    <n v="19"/>
    <b v="1"/>
    <s v="theater/plays"/>
    <n v="421.11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x v="847"/>
    <b v="0"/>
    <n v="89"/>
    <b v="1"/>
    <s v="film &amp; video/documentary"/>
    <n v="89.89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x v="848"/>
    <b v="0"/>
    <n v="89"/>
    <b v="1"/>
    <s v="photography/photobooks"/>
    <n v="89.67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x v="849"/>
    <b v="0"/>
    <n v="107"/>
    <b v="1"/>
    <s v="theater/musical"/>
    <n v="74.22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x v="850"/>
    <b v="0"/>
    <n v="107"/>
    <b v="1"/>
    <s v="music/pop"/>
    <n v="74.150000000000006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x v="851"/>
    <b v="0"/>
    <n v="130"/>
    <b v="1"/>
    <s v="publishing/nonfiction"/>
    <n v="60.9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x v="852"/>
    <b v="0"/>
    <n v="29"/>
    <b v="0"/>
    <s v="theater/spaces"/>
    <n v="272.58999999999997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x v="853"/>
    <b v="1"/>
    <n v="123"/>
    <b v="1"/>
    <s v="theater/plays"/>
    <n v="64.27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x v="854"/>
    <b v="1"/>
    <n v="163"/>
    <b v="1"/>
    <s v="theater/plays"/>
    <n v="48.33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x v="855"/>
    <b v="1"/>
    <n v="74"/>
    <b v="1"/>
    <s v="film &amp; video/documentary"/>
    <n v="106.43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x v="856"/>
    <b v="0"/>
    <n v="50"/>
    <b v="0"/>
    <s v="technology/wearables"/>
    <n v="157.46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x v="857"/>
    <b v="0"/>
    <n v="26"/>
    <b v="1"/>
    <s v="theater/plays"/>
    <n v="302.3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x v="858"/>
    <b v="0"/>
    <n v="174"/>
    <b v="1"/>
    <s v="film &amp; video/documentary"/>
    <n v="45.05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x v="859"/>
    <b v="0"/>
    <n v="53"/>
    <b v="0"/>
    <s v="music/indie rock"/>
    <n v="147.81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x v="860"/>
    <b v="0"/>
    <n v="23"/>
    <b v="1"/>
    <s v="technology/hardware"/>
    <n v="340.57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x v="861"/>
    <b v="0"/>
    <n v="204"/>
    <b v="1"/>
    <s v="theater/plays"/>
    <n v="38.28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x v="862"/>
    <b v="0"/>
    <n v="210"/>
    <b v="1"/>
    <s v="games/tabletop games"/>
    <n v="37.119999999999997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x v="863"/>
    <b v="0"/>
    <n v="86"/>
    <b v="0"/>
    <s v="technology/wearables"/>
    <n v="90.62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x v="864"/>
    <b v="0"/>
    <n v="128"/>
    <b v="1"/>
    <s v="music/rock"/>
    <n v="60.86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x v="865"/>
    <b v="0"/>
    <n v="86"/>
    <b v="1"/>
    <s v="music/indie rock"/>
    <n v="90.52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x v="866"/>
    <b v="0"/>
    <n v="140"/>
    <b v="0"/>
    <s v="film &amp; video/animation"/>
    <n v="55.46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x v="867"/>
    <b v="1"/>
    <n v="74"/>
    <b v="1"/>
    <s v="music/rock"/>
    <n v="104.73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x v="868"/>
    <b v="1"/>
    <n v="111"/>
    <b v="1"/>
    <s v="music/electronic music"/>
    <n v="69.67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x v="869"/>
    <b v="0"/>
    <n v="113"/>
    <b v="1"/>
    <s v="film &amp; video/documentary"/>
    <n v="68.239999999999995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x v="870"/>
    <b v="1"/>
    <n v="97"/>
    <b v="1"/>
    <s v="film &amp; video/documentary"/>
    <n v="79.400000000000006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x v="871"/>
    <b v="0"/>
    <n v="69"/>
    <b v="1"/>
    <s v="film &amp; video/shorts"/>
    <n v="111.38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x v="872"/>
    <b v="0"/>
    <n v="91"/>
    <b v="1"/>
    <s v="theater/plays"/>
    <n v="84.29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x v="873"/>
    <b v="0"/>
    <n v="65"/>
    <b v="1"/>
    <s v="film &amp; video/shorts"/>
    <n v="117.92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x v="874"/>
    <b v="0"/>
    <n v="81"/>
    <b v="0"/>
    <s v="film &amp; video/science fiction"/>
    <n v="94.51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x v="875"/>
    <b v="1"/>
    <n v="31"/>
    <b v="1"/>
    <s v="music/rock"/>
    <n v="246.29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x v="876"/>
    <b v="0"/>
    <n v="43"/>
    <b v="1"/>
    <s v="music/classical music"/>
    <n v="177.21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x v="877"/>
    <b v="1"/>
    <n v="117"/>
    <b v="1"/>
    <s v="theater/plays"/>
    <n v="65.099999999999994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x v="878"/>
    <b v="0"/>
    <n v="104"/>
    <b v="1"/>
    <s v="theater/spaces"/>
    <n v="73.03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x v="879"/>
    <b v="1"/>
    <n v="28"/>
    <b v="1"/>
    <s v="technology/space exploration"/>
    <n v="270.57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x v="880"/>
    <b v="0"/>
    <n v="264"/>
    <b v="1"/>
    <s v="publishing/nonfiction"/>
    <n v="28.63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x v="881"/>
    <b v="0"/>
    <n v="145"/>
    <b v="1"/>
    <s v="theater/spaces"/>
    <n v="52.1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x v="882"/>
    <b v="0"/>
    <n v="30"/>
    <b v="0"/>
    <s v="theater/plays"/>
    <n v="251.33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x v="883"/>
    <b v="0"/>
    <n v="147"/>
    <b v="0"/>
    <s v="film &amp; video/animation"/>
    <n v="51.22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x v="884"/>
    <b v="0"/>
    <n v="57"/>
    <b v="1"/>
    <s v="film &amp; video/shorts"/>
    <n v="132.05000000000001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x v="885"/>
    <b v="0"/>
    <n v="48"/>
    <b v="1"/>
    <s v="music/pop"/>
    <n v="156.77000000000001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x v="886"/>
    <b v="0"/>
    <n v="92"/>
    <b v="1"/>
    <s v="music/rock"/>
    <n v="81.739999999999995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x v="887"/>
    <b v="0"/>
    <n v="128"/>
    <b v="1"/>
    <s v="games/tabletop games"/>
    <n v="58.63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x v="888"/>
    <b v="0"/>
    <n v="15"/>
    <b v="0"/>
    <s v="theater/plays"/>
    <n v="50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x v="889"/>
    <b v="0"/>
    <n v="70"/>
    <b v="1"/>
    <s v="music/rock"/>
    <n v="107.07"/>
    <n v="107.07"/>
    <x v="7"/>
    <s v="rock"/>
    <x v="889"/>
    <d v="2015-05-07T18:12:22"/>
    <x v="4"/>
  </r>
  <r>
    <n v="2040"/>
    <s v="Programmable Capacitor"/>
    <s v="4.29 Billion+ Capacitor Combinations._x000a_No Coding Required."/>
    <x v="121"/>
    <n v="7445.14"/>
    <x v="0"/>
    <s v="US"/>
    <s v="USD"/>
    <n v="1384557303"/>
    <x v="890"/>
    <b v="1"/>
    <n v="271"/>
    <b v="1"/>
    <s v="technology/hardware"/>
    <n v="27.47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x v="891"/>
    <b v="1"/>
    <n v="103"/>
    <b v="0"/>
    <s v="photography/photobooks"/>
    <n v="72.17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x v="892"/>
    <b v="0"/>
    <n v="23"/>
    <b v="1"/>
    <s v="film &amp; video/shorts"/>
    <n v="322.39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x v="893"/>
    <b v="0"/>
    <n v="83"/>
    <b v="1"/>
    <s v="music/indie rock"/>
    <n v="89.3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x v="894"/>
    <b v="0"/>
    <n v="15"/>
    <b v="1"/>
    <s v="technology/hardware"/>
    <n v="493.13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x v="895"/>
    <b v="0"/>
    <n v="143"/>
    <b v="1"/>
    <s v="publishing/nonfiction"/>
    <n v="51.63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x v="896"/>
    <b v="1"/>
    <n v="75"/>
    <b v="1"/>
    <s v="theater/plays"/>
    <n v="98.2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x v="897"/>
    <b v="0"/>
    <n v="167"/>
    <b v="0"/>
    <s v="games/video games"/>
    <n v="43.98"/>
    <n v="43.98"/>
    <x v="3"/>
    <s v="video games"/>
    <x v="897"/>
    <d v="2016-01-14T04:00:11"/>
    <x v="4"/>
  </r>
  <r>
    <n v="2113"/>
    <s v="Summer Underground // Honeycomb LP"/>
    <s v="Help us fund our second full-length album Honeycomb!"/>
    <x v="40"/>
    <n v="7340"/>
    <x v="0"/>
    <s v="US"/>
    <s v="USD"/>
    <n v="1411505176"/>
    <x v="898"/>
    <b v="0"/>
    <n v="107"/>
    <b v="1"/>
    <s v="music/indie rock"/>
    <n v="68.599999999999994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x v="899"/>
    <b v="0"/>
    <n v="339"/>
    <b v="1"/>
    <s v="technology/hardware"/>
    <n v="21.64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x v="900"/>
    <b v="0"/>
    <n v="1019"/>
    <b v="1"/>
    <s v="technology/hardware"/>
    <n v="7.19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x v="901"/>
    <b v="0"/>
    <n v="112"/>
    <b v="1"/>
    <s v="music/rock"/>
    <n v="65.209999999999994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x v="902"/>
    <b v="1"/>
    <n v="143"/>
    <b v="1"/>
    <s v="theater/spaces"/>
    <n v="50.53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x v="903"/>
    <b v="0"/>
    <n v="57"/>
    <b v="1"/>
    <s v="theater/plays"/>
    <n v="126.67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x v="904"/>
    <b v="0"/>
    <n v="149"/>
    <b v="1"/>
    <s v="publishing/nonfiction"/>
    <n v="48.45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x v="905"/>
    <b v="0"/>
    <n v="75"/>
    <b v="1"/>
    <s v="music/rock"/>
    <n v="96.08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x v="906"/>
    <b v="1"/>
    <n v="46"/>
    <b v="1"/>
    <s v="photography/photobooks"/>
    <n v="156.16999999999999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x v="907"/>
    <b v="0"/>
    <n v="117"/>
    <b v="0"/>
    <s v="theater/spaces"/>
    <n v="61.31"/>
    <n v="61.31"/>
    <x v="6"/>
    <s v="spaces"/>
    <x v="907"/>
    <d v="2015-04-21T05:59:00"/>
    <x v="4"/>
  </r>
  <r>
    <n v="3228"/>
    <s v="Hear Me Roar: A Season of Powerful Women"/>
    <s v="A Season of Powerful Women. A Season of Defiance."/>
    <x v="40"/>
    <n v="7164"/>
    <x v="0"/>
    <s v="US"/>
    <s v="USD"/>
    <n v="1450328340"/>
    <x v="908"/>
    <b v="1"/>
    <n v="37"/>
    <b v="1"/>
    <s v="theater/plays"/>
    <n v="193.6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909"/>
    <b v="0"/>
    <n v="167"/>
    <b v="1"/>
    <s v="film &amp; video/documentary"/>
    <n v="42.87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x v="910"/>
    <b v="0"/>
    <n v="44"/>
    <b v="1"/>
    <s v="music/rock"/>
    <n v="162.27000000000001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x v="911"/>
    <b v="0"/>
    <n v="108"/>
    <b v="1"/>
    <s v="theater/plays"/>
    <n v="66.11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x v="912"/>
    <b v="1"/>
    <n v="151"/>
    <b v="1"/>
    <s v="theater/plays"/>
    <n v="46.77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x v="913"/>
    <b v="1"/>
    <n v="103"/>
    <b v="1"/>
    <s v="music/indie rock"/>
    <n v="68.48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x v="914"/>
    <b v="0"/>
    <n v="78"/>
    <b v="1"/>
    <s v="film &amp; video/shorts"/>
    <n v="90.38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x v="915"/>
    <b v="0"/>
    <n v="30"/>
    <b v="1"/>
    <s v="theater/spaces"/>
    <n v="234.67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x v="916"/>
    <b v="0"/>
    <n v="65"/>
    <b v="1"/>
    <s v="music/rock"/>
    <n v="107.98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x v="917"/>
    <b v="0"/>
    <n v="86"/>
    <b v="1"/>
    <s v="theater/plays"/>
    <n v="81.569999999999993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x v="918"/>
    <b v="0"/>
    <n v="193"/>
    <b v="1"/>
    <s v="technology/hardware"/>
    <n v="36.33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x v="919"/>
    <b v="0"/>
    <n v="55"/>
    <b v="1"/>
    <s v="publishing/nonfiction"/>
    <n v="127.33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x v="920"/>
    <b v="1"/>
    <n v="122"/>
    <b v="1"/>
    <s v="music/electronic music"/>
    <n v="57.38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x v="921"/>
    <b v="0"/>
    <n v="68"/>
    <b v="0"/>
    <s v="film &amp; video/animation"/>
    <n v="102.38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x v="922"/>
    <b v="0"/>
    <n v="45"/>
    <b v="0"/>
    <s v="technology/wearables"/>
    <n v="153.88999999999999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x v="923"/>
    <b v="0"/>
    <n v="56"/>
    <b v="1"/>
    <s v="film &amp; video/shorts"/>
    <n v="123.29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x v="924"/>
    <b v="0"/>
    <n v="123"/>
    <b v="1"/>
    <s v="music/electronic music"/>
    <n v="55.8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x v="925"/>
    <b v="0"/>
    <n v="109"/>
    <b v="1"/>
    <s v="music/rock"/>
    <n v="62.87"/>
    <n v="62.87"/>
    <x v="7"/>
    <s v="rock"/>
    <x v="925"/>
    <d v="2017-01-15T01:35:19"/>
    <x v="1"/>
  </r>
  <r>
    <n v="1030"/>
    <s v="The Gothsicles - I FEEL SICLE"/>
    <s v="Help fund the latest Gothsicles mega-album, I FEEL SICLE!"/>
    <x v="151"/>
    <n v="6842"/>
    <x v="0"/>
    <s v="US"/>
    <s v="USD"/>
    <n v="1473680149"/>
    <x v="926"/>
    <b v="0"/>
    <n v="159"/>
    <b v="1"/>
    <s v="music/electronic music"/>
    <n v="43.03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x v="927"/>
    <b v="0"/>
    <n v="19"/>
    <b v="0"/>
    <s v="theater/musical"/>
    <n v="356.84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x v="928"/>
    <b v="1"/>
    <n v="140"/>
    <b v="0"/>
    <s v="photography/photobooks"/>
    <n v="48.25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x v="929"/>
    <b v="0"/>
    <n v="112"/>
    <b v="1"/>
    <s v="music/rock"/>
    <n v="60.18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x v="930"/>
    <b v="1"/>
    <n v="62"/>
    <b v="1"/>
    <s v="film &amp; video/documentary"/>
    <n v="108.15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x v="931"/>
    <b v="0"/>
    <n v="42"/>
    <b v="1"/>
    <s v="music/pop"/>
    <n v="159.52000000000001"/>
    <n v="159.52000000000001"/>
    <x v="7"/>
    <s v="pop"/>
    <x v="931"/>
    <d v="2016-04-16T05:59:00"/>
    <x v="1"/>
  </r>
  <r>
    <n v="442"/>
    <s v="The Paranormal Idiot"/>
    <s v="Doomsday is here"/>
    <x v="92"/>
    <n v="6691"/>
    <x v="2"/>
    <s v="US"/>
    <s v="USD"/>
    <n v="1424380783"/>
    <x v="932"/>
    <b v="0"/>
    <n v="17"/>
    <b v="0"/>
    <s v="film &amp; video/animation"/>
    <n v="393.5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x v="933"/>
    <b v="0"/>
    <n v="67"/>
    <b v="0"/>
    <s v="theater/spaces"/>
    <n v="99.76"/>
    <n v="99.76"/>
    <x v="6"/>
    <s v="spaces"/>
    <x v="933"/>
    <d v="2015-09-30T18:00:00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x v="934"/>
    <b v="1"/>
    <n v="211"/>
    <b v="1"/>
    <s v="music/indie rock"/>
    <n v="31.66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x v="935"/>
    <b v="0"/>
    <n v="96"/>
    <b v="0"/>
    <s v="technology/wearables"/>
    <n v="69.41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x v="936"/>
    <b v="0"/>
    <n v="71"/>
    <b v="1"/>
    <s v="theater/musical"/>
    <n v="93.77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x v="937"/>
    <b v="1"/>
    <n v="58"/>
    <b v="1"/>
    <s v="film &amp; video/documentary"/>
    <n v="114.59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938"/>
    <b v="0"/>
    <n v="108"/>
    <b v="1"/>
    <s v="photography/photobooks"/>
    <n v="61.53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x v="939"/>
    <b v="0"/>
    <n v="114"/>
    <b v="0"/>
    <s v="theater/spaces"/>
    <n v="58.18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x v="940"/>
    <b v="1"/>
    <n v="79"/>
    <b v="1"/>
    <s v="film &amp; video/documentary"/>
    <n v="83.95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x v="941"/>
    <b v="0"/>
    <n v="63"/>
    <b v="1"/>
    <s v="theater/plays"/>
    <n v="105.21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x v="942"/>
    <b v="0"/>
    <n v="41"/>
    <b v="0"/>
    <s v="technology/wearables"/>
    <n v="161.22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x v="943"/>
    <b v="0"/>
    <n v="134"/>
    <b v="1"/>
    <s v="music/classical music"/>
    <n v="49.19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x v="944"/>
    <b v="0"/>
    <n v="101"/>
    <b v="0"/>
    <s v="technology/wearables"/>
    <n v="65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945"/>
    <b v="0"/>
    <n v="150"/>
    <b v="1"/>
    <s v="music/classical music"/>
    <n v="43.7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x v="946"/>
    <b v="0"/>
    <n v="170"/>
    <b v="0"/>
    <s v="film &amp; video/animation"/>
    <n v="38.479999999999997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x v="947"/>
    <b v="0"/>
    <n v="69"/>
    <b v="1"/>
    <s v="theater/spaces"/>
    <n v="94.64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x v="948"/>
    <b v="0"/>
    <n v="70"/>
    <b v="1"/>
    <s v="photography/photobooks"/>
    <n v="93.07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x v="949"/>
    <b v="0"/>
    <n v="73"/>
    <b v="0"/>
    <s v="technology/wearables"/>
    <n v="89.19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x v="950"/>
    <b v="0"/>
    <n v="183"/>
    <b v="1"/>
    <s v="music/indie rock"/>
    <n v="35.549999999999997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951"/>
    <b v="0"/>
    <n v="31"/>
    <b v="1"/>
    <s v="theater/plays"/>
    <n v="209.84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x v="952"/>
    <b v="0"/>
    <n v="166"/>
    <b v="1"/>
    <s v="music/electronic music"/>
    <n v="39.159999999999997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953"/>
    <b v="0"/>
    <n v="48"/>
    <b v="1"/>
    <s v="music/classical music"/>
    <n v="135.41999999999999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x v="954"/>
    <b v="1"/>
    <n v="89"/>
    <b v="1"/>
    <s v="film &amp; video/documentary"/>
    <n v="72.87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x v="955"/>
    <b v="0"/>
    <n v="73"/>
    <b v="1"/>
    <s v="music/rock"/>
    <n v="88.19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x v="956"/>
    <b v="1"/>
    <n v="107"/>
    <b v="1"/>
    <s v="music/indie rock"/>
    <n v="59.82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x v="957"/>
    <b v="0"/>
    <n v="17"/>
    <b v="1"/>
    <s v="film &amp; video/shorts"/>
    <n v="375.7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x v="958"/>
    <b v="0"/>
    <n v="100"/>
    <b v="1"/>
    <s v="technology/space exploration"/>
    <n v="63.87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x v="959"/>
    <b v="0"/>
    <n v="147"/>
    <b v="0"/>
    <s v="games/video games"/>
    <n v="43.42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x v="960"/>
    <b v="0"/>
    <n v="59"/>
    <b v="0"/>
    <s v="publishing/art books"/>
    <n v="108.05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x v="961"/>
    <b v="0"/>
    <n v="59"/>
    <b v="1"/>
    <s v="music/rock"/>
    <n v="108.02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x v="962"/>
    <b v="0"/>
    <n v="46"/>
    <b v="1"/>
    <s v="photography/photobooks"/>
    <n v="138.2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x v="963"/>
    <b v="0"/>
    <n v="91"/>
    <b v="1"/>
    <s v="theater/plays"/>
    <n v="69.89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x v="964"/>
    <b v="0"/>
    <n v="71"/>
    <b v="1"/>
    <s v="film &amp; video/documentary"/>
    <n v="88.85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x v="965"/>
    <b v="0"/>
    <n v="60"/>
    <b v="0"/>
    <s v="theater/plays"/>
    <n v="105.03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x v="966"/>
    <b v="0"/>
    <n v="71"/>
    <b v="1"/>
    <s v="music/rock"/>
    <n v="88.75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x v="967"/>
    <b v="0"/>
    <n v="71"/>
    <b v="1"/>
    <s v="publishing/nonfiction"/>
    <n v="88.73"/>
    <n v="88.73"/>
    <x v="1"/>
    <s v="nonfiction"/>
    <x v="967"/>
    <d v="2012-01-22T06:00:00"/>
    <x v="6"/>
  </r>
  <r>
    <n v="2807"/>
    <s v="The Commission Theatre Co."/>
    <s v="Bringing Shakespeare back to the Playwrights"/>
    <x v="1"/>
    <n v="6300"/>
    <x v="0"/>
    <s v="US"/>
    <s v="USD"/>
    <n v="1435611438"/>
    <x v="968"/>
    <b v="0"/>
    <n v="93"/>
    <b v="1"/>
    <s v="theater/plays"/>
    <n v="67.739999999999995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x v="969"/>
    <b v="0"/>
    <n v="90"/>
    <b v="0"/>
    <s v="theater/spaces"/>
    <n v="69.53"/>
    <n v="69.53"/>
    <x v="6"/>
    <s v="spaces"/>
    <x v="969"/>
    <d v="2016-08-23T08:10:18"/>
    <x v="1"/>
  </r>
  <r>
    <n v="2529"/>
    <s v="UrbanArias is DC's Contemporary Opera Company"/>
    <s v="Opera. Short. New."/>
    <x v="70"/>
    <n v="6257"/>
    <x v="0"/>
    <s v="US"/>
    <s v="USD"/>
    <n v="1332636975"/>
    <x v="970"/>
    <b v="0"/>
    <n v="76"/>
    <b v="1"/>
    <s v="music/classical music"/>
    <n v="82.33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x v="971"/>
    <b v="1"/>
    <n v="113"/>
    <b v="1"/>
    <s v="film &amp; video/documentary"/>
    <n v="55.22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x v="972"/>
    <b v="0"/>
    <n v="37"/>
    <b v="1"/>
    <s v="music/pop"/>
    <n v="168.51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x v="973"/>
    <b v="0"/>
    <n v="82"/>
    <b v="1"/>
    <s v="music/rock"/>
    <n v="75.84999999999999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x v="974"/>
    <b v="0"/>
    <n v="87"/>
    <b v="1"/>
    <s v="publishing/nonfiction"/>
    <n v="71.44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x v="975"/>
    <b v="0"/>
    <n v="76"/>
    <b v="1"/>
    <s v="theater/plays"/>
    <n v="81.78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x v="976"/>
    <b v="1"/>
    <n v="28"/>
    <b v="1"/>
    <s v="photography/photobooks"/>
    <n v="221.79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x v="977"/>
    <b v="1"/>
    <n v="104"/>
    <b v="1"/>
    <s v="theater/plays"/>
    <n v="59.7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x v="978"/>
    <b v="0"/>
    <n v="133"/>
    <b v="1"/>
    <s v="music/metal"/>
    <n v="46.67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x v="979"/>
    <b v="0"/>
    <n v="77"/>
    <b v="1"/>
    <s v="music/indie rock"/>
    <n v="80.27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x v="980"/>
    <b v="0"/>
    <n v="45"/>
    <b v="1"/>
    <s v="theater/plays"/>
    <n v="136.78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x v="981"/>
    <b v="0"/>
    <n v="111"/>
    <b v="1"/>
    <s v="photography/photobooks"/>
    <n v="55.37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x v="982"/>
    <b v="0"/>
    <n v="94"/>
    <b v="0"/>
    <s v="theater/plays"/>
    <n v="65.34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x v="983"/>
    <b v="0"/>
    <n v="135"/>
    <b v="0"/>
    <s v="technology/wearables"/>
    <n v="45.41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x v="984"/>
    <b v="0"/>
    <n v="108"/>
    <b v="1"/>
    <s v="publishing/nonfiction"/>
    <n v="56.67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x v="985"/>
    <b v="0"/>
    <n v="21"/>
    <b v="0"/>
    <s v="technology/wearables"/>
    <n v="291.33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x v="986"/>
    <b v="0"/>
    <n v="37"/>
    <b v="1"/>
    <s v="music/classical music"/>
    <n v="165.16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x v="987"/>
    <b v="1"/>
    <n v="74"/>
    <b v="1"/>
    <s v="music/rock"/>
    <n v="82.54"/>
    <n v="82.54"/>
    <x v="7"/>
    <s v="rock"/>
    <x v="987"/>
    <d v="2011-09-25T19:32:47"/>
    <x v="6"/>
  </r>
  <r>
    <n v="833"/>
    <s v="Ragman Rolls"/>
    <s v="This is an American rock album."/>
    <x v="70"/>
    <n v="6100"/>
    <x v="0"/>
    <s v="US"/>
    <s v="USD"/>
    <n v="1397941475"/>
    <x v="988"/>
    <b v="0"/>
    <n v="41"/>
    <b v="1"/>
    <s v="music/rock"/>
    <n v="148.78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x v="989"/>
    <b v="0"/>
    <n v="78"/>
    <b v="1"/>
    <s v="theater/plays"/>
    <n v="78.209999999999994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x v="990"/>
    <b v="0"/>
    <n v="38"/>
    <b v="1"/>
    <s v="film &amp; video/documentary"/>
    <n v="160.16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x v="991"/>
    <b v="0"/>
    <n v="75"/>
    <b v="1"/>
    <s v="music/rock"/>
    <n v="81.069999999999993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x v="992"/>
    <b v="0"/>
    <n v="47"/>
    <b v="1"/>
    <s v="theater/plays"/>
    <n v="129.36000000000001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x v="993"/>
    <b v="0"/>
    <n v="55"/>
    <b v="1"/>
    <s v="music/indie rock"/>
    <n v="110.49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x v="994"/>
    <b v="1"/>
    <n v="109"/>
    <b v="1"/>
    <s v="music/rock"/>
    <n v="55.7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x v="995"/>
    <b v="0"/>
    <n v="52"/>
    <b v="0"/>
    <s v="food/food trucks"/>
    <n v="116.5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x v="996"/>
    <b v="0"/>
    <n v="37"/>
    <b v="1"/>
    <s v="music/rock"/>
    <n v="163.78"/>
    <n v="163.78"/>
    <x v="7"/>
    <s v="rock"/>
    <x v="996"/>
    <d v="2012-05-28T03:59:00"/>
    <x v="3"/>
  </r>
  <r>
    <n v="14"/>
    <s v="3010 | Sci-fi Series"/>
    <s v="A highly charged post apocalyptic sci fi series that pulls no punches!"/>
    <x v="70"/>
    <n v="6056"/>
    <x v="0"/>
    <s v="AU"/>
    <s v="AUD"/>
    <n v="1405259940"/>
    <x v="997"/>
    <b v="0"/>
    <n v="41"/>
    <b v="1"/>
    <s v="film &amp; video/television"/>
    <n v="147.7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x v="998"/>
    <b v="1"/>
    <n v="163"/>
    <b v="1"/>
    <s v="music/indie rock"/>
    <n v="37.130000000000003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x v="999"/>
    <b v="1"/>
    <n v="113"/>
    <b v="1"/>
    <s v="music/indie rock"/>
    <n v="53.47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x v="1000"/>
    <b v="0"/>
    <n v="44"/>
    <b v="1"/>
    <s v="music/rock"/>
    <n v="137.3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x v="1001"/>
    <b v="0"/>
    <n v="149"/>
    <b v="1"/>
    <s v="music/rock"/>
    <n v="40.549999999999997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x v="1002"/>
    <b v="0"/>
    <n v="88"/>
    <b v="1"/>
    <s v="games/tabletop games"/>
    <n v="68.6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x v="1003"/>
    <b v="0"/>
    <n v="84"/>
    <b v="1"/>
    <s v="theater/plays"/>
    <n v="71.790000000000006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x v="1004"/>
    <b v="0"/>
    <n v="103"/>
    <b v="1"/>
    <s v="photography/photobooks"/>
    <n v="58.53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x v="1005"/>
    <b v="0"/>
    <n v="28"/>
    <b v="1"/>
    <s v="theater/musical"/>
    <n v="215.25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x v="1006"/>
    <b v="0"/>
    <n v="75"/>
    <b v="1"/>
    <s v="film &amp; video/television"/>
    <n v="80.33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x v="1007"/>
    <b v="0"/>
    <n v="67"/>
    <b v="1"/>
    <s v="photography/photobooks"/>
    <n v="89.93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x v="1008"/>
    <b v="0"/>
    <n v="32"/>
    <b v="1"/>
    <s v="music/indie rock"/>
    <n v="188.13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x v="1009"/>
    <b v="0"/>
    <n v="177"/>
    <b v="1"/>
    <s v="music/metal"/>
    <n v="34.01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x v="1010"/>
    <b v="0"/>
    <n v="7"/>
    <b v="0"/>
    <s v="technology/wearables"/>
    <n v="859.86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x v="1011"/>
    <b v="1"/>
    <n v="47"/>
    <b v="1"/>
    <s v="theater/plays"/>
    <n v="127.81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x v="1012"/>
    <b v="1"/>
    <n v="128"/>
    <b v="1"/>
    <s v="film &amp; video/documentary"/>
    <n v="46.88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x v="1013"/>
    <b v="0"/>
    <n v="64"/>
    <b v="1"/>
    <s v="theater/plays"/>
    <n v="93.76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x v="1014"/>
    <b v="0"/>
    <n v="61"/>
    <b v="1"/>
    <s v="film &amp; video/television"/>
    <n v="98.36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x v="1015"/>
    <b v="1"/>
    <n v="145"/>
    <b v="1"/>
    <s v="film &amp; video/documentary"/>
    <n v="41.38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x v="1016"/>
    <b v="0"/>
    <n v="10"/>
    <b v="1"/>
    <s v="music/indie rock"/>
    <n v="6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x v="1017"/>
    <b v="0"/>
    <n v="94"/>
    <b v="1"/>
    <s v="theater/plays"/>
    <n v="63.83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x v="1018"/>
    <b v="0"/>
    <n v="83"/>
    <b v="1"/>
    <s v="theater/plays"/>
    <n v="72.290000000000006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x v="1019"/>
    <b v="0"/>
    <n v="26"/>
    <b v="1"/>
    <s v="publishing/nonfiction"/>
    <n v="230.19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x v="1020"/>
    <b v="0"/>
    <n v="61"/>
    <b v="1"/>
    <s v="theater/plays"/>
    <n v="97.38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x v="1021"/>
    <b v="0"/>
    <n v="49"/>
    <b v="1"/>
    <s v="technology/hardware"/>
    <n v="120.86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x v="1022"/>
    <b v="1"/>
    <n v="91"/>
    <b v="1"/>
    <s v="film &amp; video/documentary"/>
    <n v="64.95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x v="1023"/>
    <b v="0"/>
    <n v="180"/>
    <b v="1"/>
    <s v="games/tabletop games"/>
    <n v="32.82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x v="1024"/>
    <b v="1"/>
    <n v="62"/>
    <b v="1"/>
    <s v="film &amp; video/documentary"/>
    <n v="95.23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x v="1025"/>
    <b v="0"/>
    <n v="140"/>
    <b v="0"/>
    <s v="photography/photobooks"/>
    <n v="42.16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x v="1026"/>
    <b v="0"/>
    <n v="70"/>
    <b v="0"/>
    <s v="technology/space exploration"/>
    <n v="83.94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x v="1027"/>
    <b v="0"/>
    <n v="85"/>
    <b v="0"/>
    <s v="food/food trucks"/>
    <n v="69.12"/>
    <n v="69.12"/>
    <x v="4"/>
    <s v="food trucks"/>
    <x v="1027"/>
    <d v="2014-06-28T19:21:54"/>
    <x v="2"/>
  </r>
  <r>
    <n v="1032"/>
    <s v="Phantom Ship / Coastal (Album Preorder)"/>
    <s v="Ideal for living rooms and open spaces."/>
    <x v="175"/>
    <n v="5858.84"/>
    <x v="0"/>
    <s v="US"/>
    <s v="USD"/>
    <n v="1466697625"/>
    <x v="1028"/>
    <b v="0"/>
    <n v="96"/>
    <b v="1"/>
    <s v="music/electronic music"/>
    <n v="61.03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x v="1029"/>
    <b v="0"/>
    <n v="45"/>
    <b v="0"/>
    <s v="theater/spaces"/>
    <n v="130.09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x v="1030"/>
    <b v="0"/>
    <n v="104"/>
    <b v="1"/>
    <s v="theater/plays"/>
    <n v="56.2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x v="1031"/>
    <b v="0"/>
    <n v="130"/>
    <b v="1"/>
    <s v="theater/plays"/>
    <n v="44.86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x v="1032"/>
    <b v="0"/>
    <n v="96"/>
    <b v="1"/>
    <s v="music/rock"/>
    <n v="60.74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x v="1033"/>
    <b v="1"/>
    <n v="159"/>
    <b v="1"/>
    <s v="music/metal"/>
    <n v="36.630000000000003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x v="1034"/>
    <b v="0"/>
    <n v="79"/>
    <b v="1"/>
    <s v="theater/plays"/>
    <n v="73.58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x v="1035"/>
    <b v="0"/>
    <n v="14"/>
    <b v="1"/>
    <s v="photography/photobooks"/>
    <n v="414.29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x v="1036"/>
    <b v="1"/>
    <n v="88"/>
    <b v="1"/>
    <s v="theater/plays"/>
    <n v="65.58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x v="1037"/>
    <b v="0"/>
    <n v="45"/>
    <b v="0"/>
    <s v="technology/wearables"/>
    <n v="127.93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x v="1038"/>
    <b v="0"/>
    <n v="16"/>
    <b v="1"/>
    <s v="theater/plays"/>
    <n v="358.69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x v="1039"/>
    <b v="0"/>
    <n v="90"/>
    <b v="1"/>
    <s v="music/rock"/>
    <n v="63.48"/>
    <n v="63.48"/>
    <x v="7"/>
    <s v="rock"/>
    <x v="1039"/>
    <d v="2015-11-14T01:04:10"/>
    <x v="4"/>
  </r>
  <r>
    <n v="3158"/>
    <s v="Nursery Crimes"/>
    <s v="A 40s crime-noir play using nursery rhyme characters."/>
    <x v="1"/>
    <n v="5700"/>
    <x v="0"/>
    <s v="US"/>
    <s v="USD"/>
    <n v="1374523752"/>
    <x v="1040"/>
    <b v="1"/>
    <n v="69"/>
    <b v="1"/>
    <s v="theater/plays"/>
    <n v="82.61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x v="1041"/>
    <b v="0"/>
    <n v="71"/>
    <b v="1"/>
    <s v="theater/plays"/>
    <n v="80.23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x v="1042"/>
    <b v="0"/>
    <n v="30"/>
    <b v="0"/>
    <s v="music/jazz"/>
    <n v="189.33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x v="1043"/>
    <b v="0"/>
    <n v="68"/>
    <b v="1"/>
    <s v="theater/plays"/>
    <n v="83.4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x v="1044"/>
    <b v="0"/>
    <n v="53"/>
    <b v="1"/>
    <s v="theater/plays"/>
    <n v="107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x v="1045"/>
    <b v="0"/>
    <n v="139"/>
    <b v="1"/>
    <s v="publishing/nonfiction"/>
    <n v="40.76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x v="1046"/>
    <b v="0"/>
    <n v="83"/>
    <b v="1"/>
    <s v="theater/plays"/>
    <n v="68.25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x v="1047"/>
    <b v="0"/>
    <n v="49"/>
    <b v="1"/>
    <s v="film &amp; video/documentary"/>
    <n v="115.51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x v="1048"/>
    <b v="0"/>
    <n v="120"/>
    <b v="1"/>
    <s v="photography/photobooks"/>
    <n v="47.1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x v="1049"/>
    <b v="0"/>
    <n v="39"/>
    <b v="1"/>
    <s v="film &amp; video/shorts"/>
    <n v="144.91"/>
    <n v="144.91"/>
    <x v="5"/>
    <s v="shorts"/>
    <x v="1049"/>
    <d v="2011-07-29T01:17:16"/>
    <x v="6"/>
  </r>
  <r>
    <n v="2164"/>
    <s v="Rosaline debut record"/>
    <s v="South Florida roots country/rock outfit's long awaited debut record"/>
    <x v="120"/>
    <n v="5645"/>
    <x v="0"/>
    <s v="US"/>
    <s v="USD"/>
    <n v="1466827140"/>
    <x v="1050"/>
    <b v="0"/>
    <n v="83"/>
    <b v="1"/>
    <s v="music/rock"/>
    <n v="68.010000000000005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x v="1051"/>
    <b v="0"/>
    <n v="72"/>
    <b v="1"/>
    <s v="theater/plays"/>
    <n v="78.260000000000005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x v="1052"/>
    <b v="1"/>
    <n v="51"/>
    <b v="1"/>
    <s v="film &amp; video/documentary"/>
    <n v="110.47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x v="1053"/>
    <b v="0"/>
    <n v="85"/>
    <b v="1"/>
    <s v="theater/plays"/>
    <n v="66.150000000000006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x v="1054"/>
    <b v="0"/>
    <n v="59"/>
    <b v="0"/>
    <s v="technology/space exploration"/>
    <n v="95.28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x v="1055"/>
    <b v="0"/>
    <n v="80"/>
    <b v="1"/>
    <s v="music/indie rock"/>
    <n v="70.209999999999994"/>
    <n v="70.209999999999994"/>
    <x v="7"/>
    <s v="indie rock"/>
    <x v="1055"/>
    <d v="2012-01-24T19:26:13"/>
    <x v="3"/>
  </r>
  <r>
    <n v="3285"/>
    <s v="By Morning"/>
    <s v="A new play by Matthew Gasda"/>
    <x v="188"/>
    <n v="5604"/>
    <x v="0"/>
    <s v="US"/>
    <s v="USD"/>
    <n v="1488258000"/>
    <x v="1056"/>
    <b v="0"/>
    <n v="81"/>
    <b v="1"/>
    <s v="theater/plays"/>
    <n v="69.19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x v="1057"/>
    <b v="1"/>
    <n v="89"/>
    <b v="1"/>
    <s v="theater/plays"/>
    <n v="62.9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x v="1058"/>
    <b v="0"/>
    <n v="51"/>
    <b v="1"/>
    <s v="film &amp; video/television"/>
    <n v="109.78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x v="1059"/>
    <b v="0"/>
    <n v="105"/>
    <b v="1"/>
    <s v="publishing/nonfiction"/>
    <n v="53.19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x v="1060"/>
    <b v="0"/>
    <n v="49"/>
    <b v="1"/>
    <s v="music/rock"/>
    <n v="113.88"/>
    <n v="113.88"/>
    <x v="7"/>
    <s v="rock"/>
    <x v="1060"/>
    <d v="2012-03-25T23:55:30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x v="1061"/>
    <b v="0"/>
    <n v="237"/>
    <b v="1"/>
    <s v="technology/wearables"/>
    <n v="23.52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x v="1062"/>
    <b v="1"/>
    <n v="111"/>
    <b v="1"/>
    <s v="film &amp; video/documentary"/>
    <n v="50.18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x v="1063"/>
    <b v="0"/>
    <n v="33"/>
    <b v="0"/>
    <s v="food/food trucks"/>
    <n v="168.39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x v="1064"/>
    <b v="1"/>
    <n v="58"/>
    <b v="1"/>
    <s v="film &amp; video/documentary"/>
    <n v="95.78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x v="1065"/>
    <b v="0"/>
    <n v="10"/>
    <b v="1"/>
    <s v="music/pop"/>
    <n v="554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x v="1066"/>
    <b v="0"/>
    <n v="87"/>
    <b v="1"/>
    <s v="music/rock"/>
    <n v="63.62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x v="1067"/>
    <b v="0"/>
    <n v="115"/>
    <b v="1"/>
    <s v="games/tabletop games"/>
    <n v="48.13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x v="1068"/>
    <b v="0"/>
    <n v="136"/>
    <b v="1"/>
    <s v="theater/plays"/>
    <n v="40.630000000000003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x v="1069"/>
    <b v="0"/>
    <n v="79"/>
    <b v="1"/>
    <s v="theater/plays"/>
    <n v="69.819999999999993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x v="1070"/>
    <b v="0"/>
    <n v="33"/>
    <b v="1"/>
    <s v="theater/musical"/>
    <n v="166.97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x v="1071"/>
    <b v="0"/>
    <n v="147"/>
    <b v="1"/>
    <s v="games/tabletop games"/>
    <n v="37.479999999999997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x v="1072"/>
    <b v="0"/>
    <n v="80"/>
    <b v="1"/>
    <s v="food/small batch"/>
    <n v="68.86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x v="1073"/>
    <b v="0"/>
    <n v="44"/>
    <b v="1"/>
    <s v="theater/plays"/>
    <n v="125.09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x v="1074"/>
    <b v="0"/>
    <n v="76"/>
    <b v="1"/>
    <s v="theater/plays"/>
    <n v="72.38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x v="1075"/>
    <b v="0"/>
    <n v="18"/>
    <b v="1"/>
    <s v="music/rock"/>
    <n v="305.56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x v="1076"/>
    <b v="0"/>
    <n v="79"/>
    <b v="1"/>
    <s v="games/tabletop games"/>
    <n v="69.569999999999993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x v="1077"/>
    <b v="0"/>
    <n v="108"/>
    <b v="1"/>
    <s v="theater/plays"/>
    <n v="50.75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x v="1078"/>
    <b v="1"/>
    <n v="60"/>
    <b v="1"/>
    <s v="theater/plays"/>
    <n v="91.3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x v="1079"/>
    <b v="0"/>
    <n v="100"/>
    <b v="1"/>
    <s v="publishing/nonfiction"/>
    <n v="54.6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x v="1080"/>
    <b v="0"/>
    <n v="78"/>
    <b v="1"/>
    <s v="music/rock"/>
    <n v="70.06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x v="1081"/>
    <b v="1"/>
    <n v="73"/>
    <b v="1"/>
    <s v="theater/plays"/>
    <n v="74.819999999999993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x v="1082"/>
    <b v="1"/>
    <n v="34"/>
    <b v="1"/>
    <s v="film &amp; video/documentary"/>
    <n v="160.47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x v="1083"/>
    <b v="1"/>
    <n v="52"/>
    <b v="0"/>
    <s v="photography/photobooks"/>
    <n v="104.8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x v="1084"/>
    <b v="0"/>
    <n v="149"/>
    <b v="1"/>
    <s v="publishing/nonfiction"/>
    <n v="36.53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x v="1085"/>
    <b v="0"/>
    <n v="112"/>
    <b v="1"/>
    <s v="music/rock"/>
    <n v="48.54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x v="1086"/>
    <b v="1"/>
    <n v="89"/>
    <b v="1"/>
    <s v="music/indie rock"/>
    <n v="61.04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x v="1087"/>
    <b v="0"/>
    <n v="47"/>
    <b v="0"/>
    <s v="publishing/translations"/>
    <n v="115.55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x v="1088"/>
    <b v="1"/>
    <n v="100"/>
    <b v="1"/>
    <s v="theater/plays"/>
    <n v="54.3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x v="1089"/>
    <b v="1"/>
    <n v="76"/>
    <b v="0"/>
    <s v="photography/photobooks"/>
    <n v="71.34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x v="1090"/>
    <b v="0"/>
    <n v="102"/>
    <b v="1"/>
    <s v="games/tabletop games"/>
    <n v="53.08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x v="1091"/>
    <b v="0"/>
    <n v="53"/>
    <b v="1"/>
    <s v="film &amp; video/shorts"/>
    <n v="102.08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x v="1092"/>
    <b v="0"/>
    <n v="57"/>
    <b v="1"/>
    <s v="theater/musical"/>
    <n v="94.91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x v="1093"/>
    <b v="0"/>
    <n v="106"/>
    <b v="1"/>
    <s v="music/rock"/>
    <n v="50.93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x v="1094"/>
    <b v="0"/>
    <n v="35"/>
    <b v="1"/>
    <s v="technology/hardware"/>
    <n v="154.16999999999999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x v="1095"/>
    <b v="1"/>
    <n v="75"/>
    <b v="0"/>
    <s v="photography/photobooks"/>
    <n v="71.87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x v="1096"/>
    <b v="1"/>
    <n v="118"/>
    <b v="1"/>
    <s v="film &amp; video/documentary"/>
    <n v="45.67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x v="1097"/>
    <b v="0"/>
    <n v="70"/>
    <b v="1"/>
    <s v="film &amp; video/television"/>
    <n v="76.87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x v="1098"/>
    <b v="0"/>
    <n v="37"/>
    <b v="0"/>
    <s v="theater/musical"/>
    <n v="145.41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x v="1099"/>
    <b v="0"/>
    <n v="70"/>
    <b v="1"/>
    <s v="theater/plays"/>
    <n v="76.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x v="1100"/>
    <b v="0"/>
    <n v="46"/>
    <b v="1"/>
    <s v="theater/plays"/>
    <n v="116.65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x v="1101"/>
    <b v="0"/>
    <n v="64"/>
    <b v="1"/>
    <s v="film &amp; video/television"/>
    <n v="83.75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x v="1102"/>
    <b v="0"/>
    <n v="78"/>
    <b v="1"/>
    <s v="music/rock"/>
    <n v="68.709999999999994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x v="1103"/>
    <b v="0"/>
    <n v="133"/>
    <b v="1"/>
    <s v="theater/plays"/>
    <n v="40.29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x v="1104"/>
    <b v="0"/>
    <n v="73"/>
    <b v="1"/>
    <s v="music/rock"/>
    <n v="73.36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x v="1105"/>
    <b v="0"/>
    <n v="72"/>
    <b v="1"/>
    <s v="theater/plays"/>
    <n v="74.209999999999994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x v="1106"/>
    <b v="0"/>
    <n v="90"/>
    <b v="1"/>
    <s v="music/rock"/>
    <n v="59.23"/>
    <n v="59.23"/>
    <x v="7"/>
    <s v="rock"/>
    <x v="1106"/>
    <d v="2013-09-10T03:59:00"/>
    <x v="0"/>
  </r>
  <r>
    <n v="1759"/>
    <s v="Death Valley"/>
    <s v="Death Valley will be the first photo book of Andi State"/>
    <x v="1"/>
    <n v="5330"/>
    <x v="0"/>
    <s v="US"/>
    <s v="USD"/>
    <n v="1427309629"/>
    <x v="1107"/>
    <b v="0"/>
    <n v="49"/>
    <b v="1"/>
    <s v="photography/photobooks"/>
    <n v="108.78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x v="1108"/>
    <b v="0"/>
    <n v="76"/>
    <b v="0"/>
    <s v="theater/spaces"/>
    <n v="70.11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x v="1109"/>
    <b v="1"/>
    <n v="65"/>
    <b v="1"/>
    <s v="film &amp; video/documentary"/>
    <n v="81.89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x v="1110"/>
    <b v="0"/>
    <n v="105"/>
    <b v="1"/>
    <s v="music/indie rock"/>
    <n v="50.69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x v="1111"/>
    <b v="0"/>
    <n v="64"/>
    <b v="1"/>
    <s v="theater/spaces"/>
    <n v="82.94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x v="1112"/>
    <b v="1"/>
    <n v="28"/>
    <b v="1"/>
    <s v="music/rock"/>
    <n v="189.29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x v="1113"/>
    <b v="1"/>
    <n v="110"/>
    <b v="1"/>
    <s v="photography/photobooks"/>
    <n v="48.15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x v="1114"/>
    <b v="0"/>
    <n v="37"/>
    <b v="1"/>
    <s v="theater/plays"/>
    <n v="143.11000000000001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x v="1115"/>
    <b v="0"/>
    <n v="46"/>
    <b v="1"/>
    <s v="theater/plays"/>
    <n v="115.02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x v="1116"/>
    <b v="0"/>
    <n v="126"/>
    <b v="1"/>
    <s v="theater/plays"/>
    <n v="41.94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x v="1117"/>
    <b v="0"/>
    <n v="49"/>
    <b v="1"/>
    <s v="theater/plays"/>
    <n v="107.57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x v="1118"/>
    <b v="0"/>
    <n v="70"/>
    <b v="1"/>
    <s v="film &amp; video/documentary"/>
    <n v="75.19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x v="1119"/>
    <b v="0"/>
    <n v="82"/>
    <b v="1"/>
    <s v="theater/plays"/>
    <n v="64.16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x v="1120"/>
    <b v="0"/>
    <n v="43"/>
    <b v="1"/>
    <s v="film &amp; video/shorts"/>
    <n v="122.33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x v="1121"/>
    <b v="0"/>
    <n v="50"/>
    <b v="1"/>
    <s v="film &amp; video/documentary"/>
    <n v="105.18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x v="1122"/>
    <b v="1"/>
    <n v="100"/>
    <b v="1"/>
    <s v="theater/plays"/>
    <n v="52.58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x v="1123"/>
    <b v="0"/>
    <n v="12"/>
    <b v="0"/>
    <s v="theater/plays"/>
    <n v="437.5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x v="1124"/>
    <b v="0"/>
    <n v="104"/>
    <b v="1"/>
    <s v="theater/plays"/>
    <n v="50.38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x v="1125"/>
    <b v="0"/>
    <n v="46"/>
    <b v="1"/>
    <s v="music/pop"/>
    <n v="113.83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x v="1126"/>
    <b v="0"/>
    <n v="147"/>
    <b v="1"/>
    <s v="music/indie rock"/>
    <n v="35.61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x v="1127"/>
    <b v="0"/>
    <n v="142"/>
    <b v="1"/>
    <s v="theater/plays"/>
    <n v="36.86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x v="1128"/>
    <b v="0"/>
    <n v="17"/>
    <b v="0"/>
    <s v="technology/space exploration"/>
    <n v="307.8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x v="1129"/>
    <b v="0"/>
    <n v="56"/>
    <b v="1"/>
    <s v="theater/plays"/>
    <n v="93.43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x v="1130"/>
    <b v="0"/>
    <n v="120"/>
    <b v="1"/>
    <s v="publishing/nonfiction"/>
    <n v="43.55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x v="1131"/>
    <b v="0"/>
    <n v="65"/>
    <b v="1"/>
    <s v="theater/plays"/>
    <n v="80.400000000000006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x v="1132"/>
    <b v="1"/>
    <n v="81"/>
    <b v="1"/>
    <s v="music/rock"/>
    <n v="64.47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x v="1133"/>
    <b v="0"/>
    <n v="103"/>
    <b v="1"/>
    <s v="theater/spaces"/>
    <n v="50.69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x v="1134"/>
    <b v="1"/>
    <n v="104"/>
    <b v="1"/>
    <s v="theater/plays"/>
    <n v="50.2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x v="1135"/>
    <b v="0"/>
    <n v="79"/>
    <b v="0"/>
    <s v="music/faith"/>
    <n v="65.97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x v="1136"/>
    <b v="0"/>
    <n v="78"/>
    <b v="1"/>
    <s v="publishing/nonfiction"/>
    <n v="66.7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x v="1137"/>
    <b v="0"/>
    <n v="81"/>
    <b v="1"/>
    <s v="film &amp; video/shorts"/>
    <n v="64.2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x v="1138"/>
    <b v="0"/>
    <n v="4"/>
    <b v="0"/>
    <s v="technology/wearables"/>
    <n v="1300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x v="1139"/>
    <b v="0"/>
    <n v="54"/>
    <b v="1"/>
    <s v="theater/plays"/>
    <n v="96.2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x v="1140"/>
    <b v="1"/>
    <n v="96"/>
    <b v="1"/>
    <s v="film &amp; video/documentary"/>
    <n v="54.02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x v="1141"/>
    <b v="0"/>
    <n v="52"/>
    <b v="1"/>
    <s v="theater/musical"/>
    <n v="99.5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x v="1142"/>
    <b v="1"/>
    <n v="82"/>
    <b v="1"/>
    <s v="theater/plays"/>
    <n v="63.11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x v="1143"/>
    <b v="0"/>
    <n v="30"/>
    <b v="1"/>
    <s v="theater/musical"/>
    <n v="172.2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x v="1144"/>
    <b v="1"/>
    <n v="97"/>
    <b v="1"/>
    <s v="theater/spaces"/>
    <n v="53.16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x v="1145"/>
    <b v="0"/>
    <n v="60"/>
    <b v="1"/>
    <s v="technology/makerspaces"/>
    <n v="85.75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x v="1146"/>
    <b v="0"/>
    <n v="77"/>
    <b v="1"/>
    <s v="music/rock"/>
    <n v="66.69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x v="1147"/>
    <b v="0"/>
    <n v="93"/>
    <b v="1"/>
    <s v="theater/plays"/>
    <n v="55.01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x v="1148"/>
    <b v="0"/>
    <n v="62"/>
    <b v="1"/>
    <s v="publishing/nonfiction"/>
    <n v="82.5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x v="1149"/>
    <b v="0"/>
    <n v="34"/>
    <b v="1"/>
    <s v="theater/plays"/>
    <n v="150.15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x v="1150"/>
    <b v="1"/>
    <n v="59"/>
    <b v="1"/>
    <s v="theater/spaces"/>
    <n v="86.49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x v="1151"/>
    <b v="0"/>
    <n v="87"/>
    <b v="1"/>
    <s v="theater/plays"/>
    <n v="58.6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x v="1152"/>
    <b v="0"/>
    <n v="62"/>
    <b v="1"/>
    <s v="theater/plays"/>
    <n v="82.26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x v="1153"/>
    <b v="0"/>
    <n v="99"/>
    <b v="1"/>
    <s v="publishing/nonfiction"/>
    <n v="51.47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x v="1154"/>
    <b v="0"/>
    <n v="181"/>
    <b v="1"/>
    <s v="games/tabletop games"/>
    <n v="28.1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x v="1155"/>
    <b v="1"/>
    <n v="63"/>
    <b v="1"/>
    <s v="theater/plays"/>
    <n v="80.73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x v="1156"/>
    <b v="0"/>
    <n v="99"/>
    <b v="1"/>
    <s v="music/indie rock"/>
    <n v="51.31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x v="1157"/>
    <b v="0"/>
    <n v="50"/>
    <b v="1"/>
    <s v="technology/hardware"/>
    <n v="101.56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x v="1158"/>
    <b v="0"/>
    <n v="139"/>
    <b v="1"/>
    <s v="theater/plays"/>
    <n v="36.47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x v="1159"/>
    <b v="0"/>
    <n v="46"/>
    <b v="1"/>
    <s v="theater/plays"/>
    <n v="110.22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x v="1160"/>
    <b v="1"/>
    <n v="94"/>
    <b v="1"/>
    <s v="music/metal"/>
    <n v="53.89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x v="1161"/>
    <b v="0"/>
    <n v="211"/>
    <b v="1"/>
    <s v="music/electronic music"/>
    <n v="23.96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x v="1162"/>
    <b v="0"/>
    <n v="54"/>
    <b v="1"/>
    <s v="theater/plays"/>
    <n v="93.6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x v="1163"/>
    <b v="0"/>
    <n v="58"/>
    <b v="1"/>
    <s v="music/rock"/>
    <n v="87.1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x v="1164"/>
    <b v="0"/>
    <n v="148"/>
    <b v="0"/>
    <s v="games/video games"/>
    <n v="34.13000000000000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x v="1165"/>
    <b v="0"/>
    <n v="121"/>
    <b v="1"/>
    <s v="technology/hardware"/>
    <n v="41.74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x v="1166"/>
    <b v="0"/>
    <n v="91"/>
    <b v="1"/>
    <s v="theater/musical"/>
    <n v="55.5"/>
    <n v="55.5"/>
    <x v="6"/>
    <s v="musical"/>
    <x v="1166"/>
    <d v="2014-05-05T12:36:26"/>
    <x v="2"/>
  </r>
  <r>
    <n v="3212"/>
    <s v="Campo Maldito"/>
    <s v="Help us bring our production of Campo Maldito to New York AND San Francisco!"/>
    <x v="38"/>
    <n v="5050"/>
    <x v="0"/>
    <s v="US"/>
    <s v="USD"/>
    <n v="1407524751"/>
    <x v="1167"/>
    <b v="1"/>
    <n v="94"/>
    <b v="1"/>
    <s v="theater/plays"/>
    <n v="53.72"/>
    <n v="53.72"/>
    <x v="6"/>
    <s v="plays"/>
    <x v="1167"/>
    <d v="2014-08-08T19:05:51"/>
    <x v="2"/>
  </r>
  <r>
    <n v="836"/>
    <s v="DESMADRE Full Album + Press Kit"/>
    <s v="An album you can bring home to mom."/>
    <x v="1"/>
    <n v="5046.5200000000004"/>
    <x v="0"/>
    <s v="US"/>
    <s v="USD"/>
    <n v="1381108918"/>
    <x v="1168"/>
    <b v="0"/>
    <n v="46"/>
    <b v="1"/>
    <s v="music/rock"/>
    <n v="109.7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x v="1169"/>
    <b v="0"/>
    <n v="60"/>
    <b v="1"/>
    <s v="music/classical music"/>
    <n v="84.08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x v="1170"/>
    <b v="0"/>
    <n v="57"/>
    <b v="1"/>
    <s v="music/classical music"/>
    <n v="88.44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x v="1171"/>
    <b v="0"/>
    <n v="44"/>
    <b v="1"/>
    <s v="theater/plays"/>
    <n v="114.55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x v="1172"/>
    <b v="0"/>
    <n v="196"/>
    <b v="1"/>
    <s v="theater/plays"/>
    <n v="25.69"/>
    <n v="25.69"/>
    <x v="6"/>
    <s v="plays"/>
    <x v="1172"/>
    <d v="2014-08-06T21:32:00"/>
    <x v="2"/>
  </r>
  <r>
    <n v="106"/>
    <s v="LOST WEEKEND"/>
    <s v="A Boy. A Girl. A Car. A Serial Killer."/>
    <x v="1"/>
    <n v="5025"/>
    <x v="0"/>
    <s v="US"/>
    <s v="USD"/>
    <n v="1333391901"/>
    <x v="1173"/>
    <b v="0"/>
    <n v="27"/>
    <b v="1"/>
    <s v="film &amp; video/shorts"/>
    <n v="186.1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x v="1174"/>
    <b v="0"/>
    <n v="41"/>
    <b v="1"/>
    <s v="theater/plays"/>
    <n v="122.54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x v="1175"/>
    <b v="0"/>
    <n v="63"/>
    <b v="1"/>
    <s v="theater/plays"/>
    <n v="79.62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x v="1176"/>
    <b v="0"/>
    <n v="25"/>
    <b v="1"/>
    <s v="theater/plays"/>
    <n v="200.49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x v="1177"/>
    <b v="0"/>
    <n v="28"/>
    <b v="0"/>
    <s v="technology/wearables"/>
    <n v="178.93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x v="1178"/>
    <b v="0"/>
    <n v="73"/>
    <b v="1"/>
    <s v="theater/plays"/>
    <n v="68.53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x v="1179"/>
    <b v="0"/>
    <n v="28"/>
    <b v="1"/>
    <s v="music/rock"/>
    <n v="178.61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x v="1180"/>
    <b v="0"/>
    <n v="38"/>
    <b v="1"/>
    <s v="music/indie rock"/>
    <n v="131.58000000000001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x v="1181"/>
    <b v="0"/>
    <n v="26"/>
    <b v="1"/>
    <s v="film &amp; video/shorts"/>
    <n v="192.31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x v="1183"/>
    <b v="0"/>
    <n v="27"/>
    <b v="1"/>
    <s v="music/classical music"/>
    <n v="185.19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x v="1184"/>
    <b v="0"/>
    <n v="77"/>
    <b v="1"/>
    <s v="theater/musical"/>
    <n v="64.94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x v="1185"/>
    <b v="0"/>
    <n v="28"/>
    <b v="1"/>
    <s v="theater/plays"/>
    <n v="178.57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x v="1186"/>
    <b v="0"/>
    <n v="76"/>
    <b v="1"/>
    <s v="music/electronic music"/>
    <n v="65.16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x v="1187"/>
    <b v="0"/>
    <n v="16"/>
    <b v="0"/>
    <s v="technology/wearables"/>
    <n v="308.75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x v="1188"/>
    <b v="0"/>
    <n v="38"/>
    <b v="0"/>
    <s v="technology/gadgets"/>
    <n v="129.97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x v="1189"/>
    <b v="0"/>
    <n v="52"/>
    <b v="1"/>
    <s v="theater/musical"/>
    <n v="94.9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x v="1190"/>
    <b v="0"/>
    <n v="90"/>
    <b v="0"/>
    <s v="technology/wearables"/>
    <n v="54.67"/>
    <n v="54.67"/>
    <x v="0"/>
    <s v="wearables"/>
    <x v="1190"/>
    <d v="2016-10-13T15:12:32"/>
    <x v="1"/>
  </r>
  <r>
    <n v="476"/>
    <s v="Sight Word Music Videos"/>
    <s v="Animated Music Videos that teach kids how to read."/>
    <x v="197"/>
    <n v="4906.59"/>
    <x v="2"/>
    <s v="US"/>
    <s v="USD"/>
    <n v="1401767940"/>
    <x v="1191"/>
    <b v="0"/>
    <n v="124"/>
    <b v="0"/>
    <s v="film &amp; video/animation"/>
    <n v="39.57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x v="1192"/>
    <b v="0"/>
    <n v="33"/>
    <b v="1"/>
    <s v="theater/plays"/>
    <n v="148.47999999999999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x v="1193"/>
    <b v="0"/>
    <n v="120"/>
    <b v="1"/>
    <s v="music/electronic music"/>
    <n v="40.75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x v="1194"/>
    <b v="0"/>
    <n v="55"/>
    <b v="0"/>
    <s v="film &amp; video/animation"/>
    <n v="88.8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x v="1195"/>
    <b v="0"/>
    <n v="75"/>
    <b v="1"/>
    <s v="games/tabletop games"/>
    <n v="64.75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x v="1196"/>
    <b v="1"/>
    <n v="108"/>
    <b v="0"/>
    <s v="photography/photobooks"/>
    <n v="44.94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x v="1197"/>
    <b v="0"/>
    <n v="65"/>
    <b v="1"/>
    <s v="music/rock"/>
    <n v="74.25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x v="1198"/>
    <b v="1"/>
    <n v="141"/>
    <b v="1"/>
    <s v="music/rock"/>
    <n v="34.17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x v="1199"/>
    <b v="0"/>
    <n v="194"/>
    <b v="1"/>
    <s v="games/tabletop games"/>
    <n v="24.76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x v="1200"/>
    <b v="1"/>
    <n v="168"/>
    <b v="1"/>
    <s v="film &amp; video/documentary"/>
    <n v="28.58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x v="1201"/>
    <b v="0"/>
    <n v="115"/>
    <b v="1"/>
    <s v="music/metal"/>
    <n v="41.7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x v="1202"/>
    <b v="1"/>
    <n v="62"/>
    <b v="1"/>
    <s v="theater/plays"/>
    <n v="77.3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x v="1203"/>
    <b v="0"/>
    <n v="30"/>
    <b v="1"/>
    <s v="theater/plays"/>
    <n v="159.47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x v="1204"/>
    <b v="0"/>
    <n v="131"/>
    <b v="1"/>
    <s v="music/electronic music"/>
    <n v="36.21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x v="1205"/>
    <b v="0"/>
    <n v="58"/>
    <b v="0"/>
    <s v="film &amp; video/science fiction"/>
    <n v="81.239999999999995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x v="1206"/>
    <b v="0"/>
    <n v="55"/>
    <b v="1"/>
    <s v="theater/spaces"/>
    <n v="85.18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x v="1207"/>
    <b v="0"/>
    <n v="75"/>
    <b v="1"/>
    <s v="music/indie rock"/>
    <n v="62.38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x v="1208"/>
    <b v="0"/>
    <n v="93"/>
    <b v="1"/>
    <s v="music/rock"/>
    <n v="50.25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x v="1209"/>
    <b v="0"/>
    <n v="11"/>
    <b v="0"/>
    <s v="technology/wearables"/>
    <n v="424.45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210"/>
    <b v="0"/>
    <n v="95"/>
    <b v="0"/>
    <s v="games/mobile games"/>
    <n v="49.1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x v="1211"/>
    <b v="0"/>
    <n v="87"/>
    <b v="1"/>
    <s v="music/rock"/>
    <n v="53.56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x v="1212"/>
    <b v="0"/>
    <n v="56"/>
    <b v="1"/>
    <s v="theater/plays"/>
    <n v="83.14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x v="1213"/>
    <b v="0"/>
    <n v="108"/>
    <b v="1"/>
    <s v="film &amp; video/shorts"/>
    <n v="43.04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x v="1214"/>
    <b v="0"/>
    <n v="48"/>
    <b v="1"/>
    <s v="film &amp; video/shorts"/>
    <n v="96.71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x v="1215"/>
    <b v="0"/>
    <n v="67"/>
    <b v="1"/>
    <s v="food/small batch"/>
    <n v="69.27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x v="1216"/>
    <b v="0"/>
    <n v="20"/>
    <b v="0"/>
    <s v="music/jazz"/>
    <n v="231.75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x v="1217"/>
    <b v="0"/>
    <n v="37"/>
    <b v="0"/>
    <s v="theater/spaces"/>
    <n v="125.27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x v="1218"/>
    <b v="0"/>
    <n v="37"/>
    <b v="0"/>
    <s v="technology/wearables"/>
    <n v="124.92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x v="1219"/>
    <b v="1"/>
    <n v="46"/>
    <b v="1"/>
    <s v="theater/plays"/>
    <n v="100.22"/>
    <n v="100.22"/>
    <x v="6"/>
    <s v="plays"/>
    <x v="1219"/>
    <d v="2014-07-01T23:50:31"/>
    <x v="2"/>
  </r>
  <r>
    <n v="3723"/>
    <s v="Beauty and the Beast"/>
    <s v="Saltmine Theatre Company present Beauty and the Beast:"/>
    <x v="169"/>
    <n v="4592"/>
    <x v="0"/>
    <s v="GB"/>
    <s v="GBP"/>
    <n v="1417374262"/>
    <x v="1220"/>
    <b v="0"/>
    <n v="63"/>
    <b v="1"/>
    <s v="theater/plays"/>
    <n v="72.89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x v="1221"/>
    <b v="0"/>
    <n v="65"/>
    <b v="1"/>
    <s v="theater/plays"/>
    <n v="70.459999999999994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x v="1222"/>
    <b v="1"/>
    <n v="57"/>
    <b v="1"/>
    <s v="theater/plays"/>
    <n v="80.16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x v="1223"/>
    <b v="0"/>
    <n v="89"/>
    <b v="0"/>
    <s v="games/video games"/>
    <n v="51.29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x v="1224"/>
    <b v="0"/>
    <n v="40"/>
    <b v="1"/>
    <s v="theater/plays"/>
    <n v="114.13"/>
    <n v="114.13"/>
    <x v="6"/>
    <s v="plays"/>
    <x v="1224"/>
    <d v="2014-08-30T04:48:13"/>
    <x v="2"/>
  </r>
  <r>
    <n v="1303"/>
    <s v="Forward Arena Theatre Company: Summer Season"/>
    <s v="Groundbreaking queer theatre."/>
    <x v="113"/>
    <n v="4559.13"/>
    <x v="0"/>
    <s v="GB"/>
    <s v="GBP"/>
    <n v="1469962800"/>
    <x v="1225"/>
    <b v="0"/>
    <n v="108"/>
    <b v="1"/>
    <s v="theater/plays"/>
    <n v="42.21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x v="1226"/>
    <b v="0"/>
    <n v="59"/>
    <b v="1"/>
    <s v="publishing/nonfiction"/>
    <n v="77.27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x v="1227"/>
    <b v="0"/>
    <n v="17"/>
    <b v="1"/>
    <s v="theater/musical"/>
    <n v="267.64999999999998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x v="1228"/>
    <b v="0"/>
    <n v="80"/>
    <b v="1"/>
    <s v="theater/plays"/>
    <n v="56.83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x v="1229"/>
    <b v="0"/>
    <n v="114"/>
    <b v="1"/>
    <s v="theater/plays"/>
    <n v="39.869999999999997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x v="1230"/>
    <b v="0"/>
    <n v="70"/>
    <b v="1"/>
    <s v="music/pop"/>
    <n v="64.709999999999994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x v="1231"/>
    <b v="1"/>
    <n v="140"/>
    <b v="1"/>
    <s v="photography/photobooks"/>
    <n v="32.32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x v="1232"/>
    <b v="0"/>
    <n v="27"/>
    <b v="1"/>
    <s v="film &amp; video/shorts"/>
    <n v="167.49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x v="1233"/>
    <b v="0"/>
    <n v="33"/>
    <b v="1"/>
    <s v="music/classical music"/>
    <n v="136.91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x v="1234"/>
    <b v="0"/>
    <n v="61"/>
    <b v="1"/>
    <s v="music/classical music"/>
    <n v="74.069999999999993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x v="1235"/>
    <b v="0"/>
    <n v="95"/>
    <b v="1"/>
    <s v="music/indie rock"/>
    <n v="47.54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x v="1236"/>
    <b v="0"/>
    <n v="69"/>
    <b v="1"/>
    <s v="theater/plays"/>
    <n v="65.38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x v="1237"/>
    <b v="0"/>
    <n v="56"/>
    <b v="1"/>
    <s v="music/indie rock"/>
    <n v="80.55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x v="1238"/>
    <b v="0"/>
    <n v="43"/>
    <b v="1"/>
    <s v="music/rock"/>
    <n v="104.65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x v="1239"/>
    <b v="0"/>
    <n v="31"/>
    <b v="1"/>
    <s v="theater/plays"/>
    <n v="145.16"/>
    <n v="145.16"/>
    <x v="6"/>
    <s v="plays"/>
    <x v="1239"/>
    <d v="2016-09-03T20:57:09"/>
    <x v="1"/>
  </r>
  <r>
    <n v="183"/>
    <s v="Three Little Words"/>
    <s v="Don't kill me until I meet my Dad"/>
    <x v="66"/>
    <n v="4482"/>
    <x v="2"/>
    <s v="GB"/>
    <s v="GBP"/>
    <n v="1417033610"/>
    <x v="1240"/>
    <b v="0"/>
    <n v="12"/>
    <b v="0"/>
    <s v="film &amp; video/drama"/>
    <n v="373.5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x v="1241"/>
    <b v="0"/>
    <n v="72"/>
    <b v="1"/>
    <s v="music/electronic music"/>
    <n v="61.9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x v="1242"/>
    <b v="0"/>
    <n v="61"/>
    <b v="1"/>
    <s v="theater/plays"/>
    <n v="72.95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x v="1243"/>
    <b v="0"/>
    <n v="65"/>
    <b v="1"/>
    <s v="theater/plays"/>
    <n v="68.349999999999994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x v="1244"/>
    <b v="1"/>
    <n v="63"/>
    <b v="1"/>
    <s v="theater/plays"/>
    <n v="70.290000000000006"/>
    <n v="70.290000000000006"/>
    <x v="6"/>
    <s v="plays"/>
    <x v="1244"/>
    <d v="2015-12-03T17:00:00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x v="1245"/>
    <b v="0"/>
    <n v="88"/>
    <b v="1"/>
    <s v="theater/musical"/>
    <n v="50.11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x v="1246"/>
    <b v="0"/>
    <n v="89"/>
    <b v="1"/>
    <s v="theater/plays"/>
    <n v="49.55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x v="1247"/>
    <b v="0"/>
    <n v="89"/>
    <b v="1"/>
    <s v="theater/plays"/>
    <n v="49.44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x v="1248"/>
    <b v="0"/>
    <n v="23"/>
    <b v="1"/>
    <s v="theater/spaces"/>
    <n v="191.13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x v="1249"/>
    <b v="1"/>
    <n v="77"/>
    <b v="1"/>
    <s v="film &amp; video/documentary"/>
    <n v="57.08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x v="1250"/>
    <b v="0"/>
    <n v="47"/>
    <b v="1"/>
    <s v="film &amp; video/television"/>
    <n v="93.4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x v="1251"/>
    <b v="1"/>
    <n v="159"/>
    <b v="1"/>
    <s v="technology/space exploration"/>
    <n v="27.6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x v="1252"/>
    <b v="0"/>
    <n v="65"/>
    <b v="1"/>
    <s v="technology/hardware"/>
    <n v="67.260000000000005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x v="1253"/>
    <b v="0"/>
    <n v="42"/>
    <b v="1"/>
    <s v="theater/plays"/>
    <n v="104.07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x v="1254"/>
    <b v="0"/>
    <n v="39"/>
    <b v="0"/>
    <s v="technology/web"/>
    <n v="111.41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x v="1255"/>
    <b v="0"/>
    <n v="63"/>
    <b v="1"/>
    <s v="music/rock"/>
    <n v="68.9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x v="1256"/>
    <b v="1"/>
    <n v="150"/>
    <b v="1"/>
    <s v="publishing/radio &amp; podcasts"/>
    <n v="28.94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x v="1257"/>
    <b v="0"/>
    <n v="32"/>
    <b v="1"/>
    <s v="theater/plays"/>
    <n v="135.63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x v="1258"/>
    <b v="0"/>
    <n v="43"/>
    <b v="1"/>
    <s v="music/rock"/>
    <n v="100.47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x v="1259"/>
    <b v="0"/>
    <n v="39"/>
    <b v="0"/>
    <s v="film &amp; video/animation"/>
    <n v="110.64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x v="1260"/>
    <b v="0"/>
    <n v="82"/>
    <b v="1"/>
    <s v="music/pop"/>
    <n v="52.6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x v="1261"/>
    <b v="0"/>
    <n v="46"/>
    <b v="1"/>
    <s v="technology/makerspaces"/>
    <n v="93.7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x v="1262"/>
    <b v="0"/>
    <n v="410"/>
    <b v="1"/>
    <s v="technology/hardware"/>
    <n v="10.51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x v="1263"/>
    <b v="0"/>
    <n v="58"/>
    <b v="1"/>
    <s v="theater/musical"/>
    <n v="74.239999999999995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x v="1264"/>
    <b v="0"/>
    <n v="105"/>
    <b v="0"/>
    <s v="technology/gadgets"/>
    <n v="40.98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x v="1265"/>
    <b v="1"/>
    <n v="21"/>
    <b v="1"/>
    <s v="theater/plays"/>
    <n v="204.5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x v="1266"/>
    <b v="0"/>
    <n v="81"/>
    <b v="1"/>
    <s v="music/classical music"/>
    <n v="52.96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x v="1267"/>
    <b v="0"/>
    <n v="43"/>
    <b v="1"/>
    <s v="music/rock"/>
    <n v="99.53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x v="1268"/>
    <b v="0"/>
    <n v="57"/>
    <b v="1"/>
    <s v="theater/plays"/>
    <n v="75.09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x v="1269"/>
    <b v="1"/>
    <n v="50"/>
    <b v="1"/>
    <s v="music/rock"/>
    <n v="85.5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x v="1270"/>
    <b v="0"/>
    <n v="40"/>
    <b v="1"/>
    <s v="music/indie rock"/>
    <n v="106.53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x v="1271"/>
    <b v="0"/>
    <n v="23"/>
    <b v="1"/>
    <s v="theater/plays"/>
    <n v="184.78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x v="1272"/>
    <b v="0"/>
    <n v="169"/>
    <b v="1"/>
    <s v="theater/plays"/>
    <n v="25.13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x v="1273"/>
    <b v="0"/>
    <n v="47"/>
    <b v="1"/>
    <s v="music/rock"/>
    <n v="90.28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x v="1274"/>
    <b v="0"/>
    <n v="41"/>
    <b v="1"/>
    <s v="theater/spaces"/>
    <n v="103.17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x v="1275"/>
    <b v="0"/>
    <n v="191"/>
    <b v="1"/>
    <s v="technology/hardware"/>
    <n v="22.12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x v="1276"/>
    <b v="0"/>
    <n v="72"/>
    <b v="1"/>
    <s v="music/indie rock"/>
    <n v="58.6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x v="1277"/>
    <b v="0"/>
    <n v="31"/>
    <b v="1"/>
    <s v="theater/plays"/>
    <n v="136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x v="1278"/>
    <b v="0"/>
    <n v="57"/>
    <b v="1"/>
    <s v="music/rock"/>
    <n v="73.77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x v="1279"/>
    <b v="1"/>
    <n v="86"/>
    <b v="0"/>
    <s v="photography/photobooks"/>
    <n v="48.7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x v="1280"/>
    <b v="0"/>
    <n v="98"/>
    <b v="1"/>
    <s v="music/metal"/>
    <n v="42.72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x v="1281"/>
    <b v="0"/>
    <n v="93"/>
    <b v="1"/>
    <s v="music/pop"/>
    <n v="44.96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x v="1282"/>
    <b v="0"/>
    <n v="90"/>
    <b v="1"/>
    <s v="music/indie rock"/>
    <n v="46.4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x v="1283"/>
    <b v="0"/>
    <n v="67"/>
    <b v="1"/>
    <s v="theater/plays"/>
    <n v="62.33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x v="1284"/>
    <b v="0"/>
    <n v="24"/>
    <b v="0"/>
    <s v="theater/musical"/>
    <n v="174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x v="1285"/>
    <b v="1"/>
    <n v="66"/>
    <b v="1"/>
    <s v="music/rock"/>
    <n v="63.18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x v="1286"/>
    <b v="0"/>
    <n v="89"/>
    <b v="1"/>
    <s v="music/indie rock"/>
    <n v="46.65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x v="1287"/>
    <b v="0"/>
    <n v="52"/>
    <b v="1"/>
    <s v="music/rock"/>
    <n v="79.83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x v="1288"/>
    <b v="0"/>
    <n v="80"/>
    <b v="1"/>
    <s v="theater/plays"/>
    <n v="51.8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x v="1289"/>
    <b v="0"/>
    <n v="38"/>
    <b v="1"/>
    <s v="theater/plays"/>
    <n v="109.0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x v="1290"/>
    <b v="1"/>
    <n v="54"/>
    <b v="1"/>
    <s v="music/rock"/>
    <n v="76.67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x v="1291"/>
    <b v="1"/>
    <n v="113"/>
    <b v="1"/>
    <s v="theater/plays"/>
    <n v="36.61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x v="1292"/>
    <b v="1"/>
    <n v="73"/>
    <b v="1"/>
    <s v="photography/photobooks"/>
    <n v="56.64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x v="1293"/>
    <b v="0"/>
    <n v="64"/>
    <b v="0"/>
    <s v="food/small batch"/>
    <n v="64.53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x v="1294"/>
    <b v="1"/>
    <n v="82"/>
    <b v="1"/>
    <s v="film &amp; video/documentary"/>
    <n v="50.29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x v="1295"/>
    <b v="0"/>
    <n v="63"/>
    <b v="1"/>
    <s v="music/rock"/>
    <n v="65.38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x v="1296"/>
    <b v="0"/>
    <n v="66"/>
    <b v="1"/>
    <s v="music/rock"/>
    <n v="62.17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x v="1297"/>
    <b v="0"/>
    <n v="92"/>
    <b v="0"/>
    <s v="photography/places"/>
    <n v="44.48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x v="1298"/>
    <b v="0"/>
    <n v="48"/>
    <b v="1"/>
    <s v="theater/plays"/>
    <n v="85.21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x v="1299"/>
    <b v="0"/>
    <n v="71"/>
    <b v="1"/>
    <s v="music/classical music"/>
    <n v="57.54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x v="1300"/>
    <b v="0"/>
    <n v="88"/>
    <b v="1"/>
    <s v="theater/plays"/>
    <n v="46.42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x v="1301"/>
    <b v="0"/>
    <n v="20"/>
    <b v="1"/>
    <s v="theater/plays"/>
    <n v="204.05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x v="1302"/>
    <b v="1"/>
    <n v="67"/>
    <b v="1"/>
    <s v="food/small batch"/>
    <n v="60.87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x v="1303"/>
    <b v="0"/>
    <n v="48"/>
    <b v="1"/>
    <s v="theater/plays"/>
    <n v="84.85"/>
    <n v="84.85"/>
    <x v="6"/>
    <s v="plays"/>
    <x v="1303"/>
    <d v="2014-08-16T16:00:57"/>
    <x v="2"/>
  </r>
  <r>
    <n v="1378"/>
    <s v="SIX BY SEVEN"/>
    <s v="A psychedelic post rock masterpiece!"/>
    <x v="151"/>
    <n v="4067"/>
    <x v="0"/>
    <s v="GB"/>
    <s v="GBP"/>
    <n v="1470075210"/>
    <x v="1304"/>
    <b v="0"/>
    <n v="133"/>
    <b v="1"/>
    <s v="music/rock"/>
    <n v="30.58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x v="1305"/>
    <b v="1"/>
    <n v="50"/>
    <b v="0"/>
    <s v="theater/plays"/>
    <n v="81.319999999999993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x v="1306"/>
    <b v="0"/>
    <n v="47"/>
    <b v="1"/>
    <s v="music/rock"/>
    <n v="86.49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x v="1307"/>
    <b v="0"/>
    <n v="32"/>
    <b v="1"/>
    <s v="theater/musical"/>
    <n v="126.72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x v="1308"/>
    <b v="0"/>
    <n v="87"/>
    <b v="1"/>
    <s v="theater/plays"/>
    <n v="46.61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x v="1309"/>
    <b v="0"/>
    <n v="53"/>
    <b v="1"/>
    <s v="film &amp; video/television"/>
    <n v="76.45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x v="1310"/>
    <b v="0"/>
    <n v="24"/>
    <b v="1"/>
    <s v="theater/plays"/>
    <n v="168.7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x v="1311"/>
    <b v="0"/>
    <n v="23"/>
    <b v="1"/>
    <s v="theater/plays"/>
    <n v="176.0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x v="1312"/>
    <b v="1"/>
    <n v="71"/>
    <b v="1"/>
    <s v="photography/photobooks"/>
    <n v="56.9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x v="1313"/>
    <b v="0"/>
    <n v="47"/>
    <b v="1"/>
    <s v="film &amp; video/shorts"/>
    <n v="85.96"/>
    <n v="85.96"/>
    <x v="5"/>
    <s v="shorts"/>
    <x v="1313"/>
    <d v="2013-04-23T05:01:12"/>
    <x v="0"/>
  </r>
  <r>
    <n v="3157"/>
    <s v="Summer FourPlay"/>
    <s v="Four Directors.  Four One Acts.  Four Genres.  For You."/>
    <x v="38"/>
    <n v="4040"/>
    <x v="0"/>
    <s v="US"/>
    <s v="USD"/>
    <n v="1405746000"/>
    <x v="1314"/>
    <b v="1"/>
    <n v="41"/>
    <b v="1"/>
    <s v="theater/plays"/>
    <n v="98.54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x v="1315"/>
    <b v="0"/>
    <n v="88"/>
    <b v="1"/>
    <s v="music/rock"/>
    <n v="45.88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x v="1316"/>
    <b v="0"/>
    <n v="56"/>
    <b v="1"/>
    <s v="theater/plays"/>
    <n v="72.05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x v="1317"/>
    <b v="0"/>
    <n v="13"/>
    <b v="1"/>
    <s v="theater/plays"/>
    <n v="310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x v="1318"/>
    <b v="0"/>
    <n v="35"/>
    <b v="1"/>
    <s v="music/indie rock"/>
    <n v="115.09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x v="1319"/>
    <b v="0"/>
    <n v="98"/>
    <b v="1"/>
    <s v="music/pop"/>
    <n v="41.04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x v="1320"/>
    <b v="0"/>
    <n v="87"/>
    <b v="1"/>
    <s v="music/rock"/>
    <n v="46.22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x v="1321"/>
    <b v="0"/>
    <n v="61"/>
    <b v="1"/>
    <s v="theater/plays"/>
    <n v="65.87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x v="1322"/>
    <b v="0"/>
    <n v="115"/>
    <b v="1"/>
    <s v="theater/plays"/>
    <n v="34.92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x v="1323"/>
    <b v="0"/>
    <n v="55"/>
    <b v="1"/>
    <s v="music/indie rock"/>
    <n v="72.91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x v="1324"/>
    <b v="0"/>
    <n v="33"/>
    <b v="1"/>
    <s v="theater/plays"/>
    <n v="121.36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x v="1325"/>
    <b v="0"/>
    <n v="70"/>
    <b v="1"/>
    <s v="theater/plays"/>
    <n v="57.2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x v="1326"/>
    <b v="0"/>
    <n v="49"/>
    <b v="1"/>
    <s v="theater/plays"/>
    <n v="81.67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x v="1327"/>
    <b v="0"/>
    <n v="100"/>
    <b v="1"/>
    <s v="film &amp; video/shorts"/>
    <n v="40.01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x v="1328"/>
    <b v="0"/>
    <n v="35"/>
    <b v="1"/>
    <s v="theater/plays"/>
    <n v="114.29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x v="1329"/>
    <b v="0"/>
    <n v="31"/>
    <b v="1"/>
    <s v="theater/plays"/>
    <n v="129.03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x v="1330"/>
    <b v="0"/>
    <n v="54"/>
    <b v="1"/>
    <s v="theater/spaces"/>
    <n v="74.069999999999993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x v="1331"/>
    <b v="0"/>
    <n v="13"/>
    <b v="1"/>
    <s v="theater/plays"/>
    <n v="307.69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x v="1332"/>
    <b v="1"/>
    <n v="38"/>
    <b v="0"/>
    <s v="photography/photobooks"/>
    <n v="104.89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x v="1333"/>
    <b v="1"/>
    <n v="84"/>
    <b v="1"/>
    <s v="film &amp; video/documentary"/>
    <n v="47.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x v="1334"/>
    <b v="0"/>
    <n v="57"/>
    <b v="1"/>
    <s v="film &amp; video/shorts"/>
    <n v="69.790000000000006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x v="1335"/>
    <b v="0"/>
    <n v="74"/>
    <b v="1"/>
    <s v="publishing/nonfiction"/>
    <n v="53.73"/>
    <n v="53.73"/>
    <x v="1"/>
    <s v="nonfiction"/>
    <x v="1335"/>
    <d v="2013-05-03T13:44:05"/>
    <x v="0"/>
  </r>
  <r>
    <n v="2099"/>
    <s v="Roosevelt Died."/>
    <s v="Our tour van died, we need help!"/>
    <x v="121"/>
    <n v="3971"/>
    <x v="0"/>
    <s v="US"/>
    <s v="USD"/>
    <n v="1435808400"/>
    <x v="1336"/>
    <b v="0"/>
    <n v="63"/>
    <b v="1"/>
    <s v="music/indie rock"/>
    <n v="63.03"/>
    <n v="63.03"/>
    <x v="7"/>
    <s v="indie rock"/>
    <x v="1336"/>
    <d v="2015-07-02T03:40:00"/>
    <x v="4"/>
  </r>
  <r>
    <n v="1859"/>
    <s v="Queen Kwong Tour to London and Paris"/>
    <s v="Queen Kwong is going ON TOUR to London and Paris!"/>
    <x v="121"/>
    <n v="3955"/>
    <x v="0"/>
    <s v="US"/>
    <s v="USD"/>
    <n v="1316716129"/>
    <x v="1337"/>
    <b v="0"/>
    <n v="56"/>
    <b v="1"/>
    <s v="music/rock"/>
    <n v="70.63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x v="1338"/>
    <b v="1"/>
    <n v="73"/>
    <b v="1"/>
    <s v="theater/spaces"/>
    <n v="53.95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x v="1339"/>
    <b v="1"/>
    <n v="85"/>
    <b v="1"/>
    <s v="music/indie rock"/>
    <n v="46.18"/>
    <n v="46.18"/>
    <x v="7"/>
    <s v="indie rock"/>
    <x v="1339"/>
    <d v="2013-12-31T07:00:00"/>
    <x v="0"/>
  </r>
  <r>
    <n v="1395"/>
    <s v="Quiet Oaks Full Length Album"/>
    <s v="Help Quiet Oaks record their debut album!!!"/>
    <x v="113"/>
    <n v="3916"/>
    <x v="0"/>
    <s v="US"/>
    <s v="USD"/>
    <n v="1484430481"/>
    <x v="1340"/>
    <b v="0"/>
    <n v="82"/>
    <b v="1"/>
    <s v="music/rock"/>
    <n v="47.76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x v="1341"/>
    <b v="0"/>
    <n v="65"/>
    <b v="1"/>
    <s v="music/classical music"/>
    <n v="60.15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x v="1342"/>
    <b v="0"/>
    <n v="64"/>
    <b v="1"/>
    <s v="theater/plays"/>
    <n v="61.06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x v="1343"/>
    <b v="0"/>
    <n v="61"/>
    <b v="1"/>
    <s v="music/classical music"/>
    <n v="64.03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x v="1344"/>
    <b v="0"/>
    <n v="37"/>
    <b v="0"/>
    <s v="theater/plays"/>
    <n v="105.54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x v="1345"/>
    <b v="0"/>
    <n v="39"/>
    <b v="1"/>
    <s v="theater/plays"/>
    <n v="100.06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x v="1346"/>
    <b v="0"/>
    <n v="31"/>
    <b v="1"/>
    <s v="theater/plays"/>
    <n v="125.8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x v="1347"/>
    <b v="0"/>
    <n v="66"/>
    <b v="1"/>
    <s v="theater/plays"/>
    <n v="58.79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x v="1348"/>
    <b v="0"/>
    <n v="46"/>
    <b v="0"/>
    <s v="theater/plays"/>
    <n v="84.28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x v="1349"/>
    <b v="1"/>
    <n v="70"/>
    <b v="1"/>
    <s v="photography/photobooks"/>
    <n v="55.22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x v="1350"/>
    <b v="1"/>
    <n v="120"/>
    <b v="1"/>
    <s v="film &amp; video/documentary"/>
    <n v="32.1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x v="1351"/>
    <b v="0"/>
    <n v="81"/>
    <b v="1"/>
    <s v="music/pop"/>
    <n v="47.19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x v="1352"/>
    <b v="0"/>
    <n v="130"/>
    <b v="1"/>
    <s v="theater/plays"/>
    <n v="29.26"/>
    <n v="29.26"/>
    <x v="6"/>
    <s v="plays"/>
    <x v="1352"/>
    <d v="2016-06-01T17:12:49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x v="1353"/>
    <b v="0"/>
    <n v="86"/>
    <b v="1"/>
    <s v="theater/plays"/>
    <n v="44.1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x v="1354"/>
    <b v="0"/>
    <n v="50"/>
    <b v="1"/>
    <s v="theater/musical"/>
    <n v="75.959999999999994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x v="1355"/>
    <b v="1"/>
    <n v="59"/>
    <b v="1"/>
    <s v="music/rock"/>
    <n v="64.25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x v="1356"/>
    <b v="1"/>
    <n v="79"/>
    <b v="1"/>
    <s v="technology/hardware"/>
    <n v="47.91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x v="1357"/>
    <b v="0"/>
    <n v="28"/>
    <b v="0"/>
    <s v="technology/web"/>
    <n v="135.04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x v="1358"/>
    <b v="0"/>
    <n v="56"/>
    <b v="1"/>
    <s v="music/classical music"/>
    <n v="67.42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x v="1359"/>
    <b v="1"/>
    <n v="60"/>
    <b v="1"/>
    <s v="theater/plays"/>
    <n v="62.88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x v="1360"/>
    <b v="0"/>
    <n v="60"/>
    <b v="1"/>
    <s v="theater/plays"/>
    <n v="62.6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x v="1361"/>
    <b v="1"/>
    <n v="74"/>
    <b v="1"/>
    <s v="music/rock"/>
    <n v="50.69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x v="1362"/>
    <b v="0"/>
    <n v="50"/>
    <b v="1"/>
    <s v="theater/musical"/>
    <n v="7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x v="1363"/>
    <b v="0"/>
    <n v="63"/>
    <b v="1"/>
    <s v="music/classical music"/>
    <n v="59.46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x v="1364"/>
    <b v="1"/>
    <n v="73"/>
    <b v="1"/>
    <s v="music/indie rock"/>
    <n v="51.19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x v="1365"/>
    <b v="1"/>
    <n v="55"/>
    <b v="1"/>
    <s v="film &amp; video/documentary"/>
    <n v="67.91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x v="1366"/>
    <b v="0"/>
    <n v="78"/>
    <b v="1"/>
    <s v="theater/plays"/>
    <n v="47.85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x v="1367"/>
    <b v="0"/>
    <n v="52"/>
    <b v="1"/>
    <s v="theater/plays"/>
    <n v="71.73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x v="1368"/>
    <b v="0"/>
    <n v="47"/>
    <b v="1"/>
    <s v="theater/plays"/>
    <n v="78.94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x v="1369"/>
    <b v="0"/>
    <n v="117"/>
    <b v="1"/>
    <s v="film &amp; video/television"/>
    <n v="31.62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x v="1370"/>
    <b v="0"/>
    <n v="47"/>
    <b v="1"/>
    <s v="film &amp; video/shorts"/>
    <n v="78.72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x v="1371"/>
    <b v="0"/>
    <n v="25"/>
    <b v="0"/>
    <s v="theater/plays"/>
    <n v="147.4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x v="1372"/>
    <b v="0"/>
    <n v="67"/>
    <b v="1"/>
    <s v="music/classical music"/>
    <n v="54.99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x v="1373"/>
    <b v="0"/>
    <n v="62"/>
    <b v="1"/>
    <s v="music/metal"/>
    <n v="59.26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x v="1374"/>
    <b v="0"/>
    <n v="29"/>
    <b v="1"/>
    <s v="theater/plays"/>
    <n v="126.55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x v="1375"/>
    <b v="0"/>
    <n v="111"/>
    <b v="1"/>
    <s v="theater/plays"/>
    <n v="32.97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x v="1376"/>
    <b v="0"/>
    <n v="46"/>
    <b v="1"/>
    <s v="theater/plays"/>
    <n v="79.540000000000006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x v="1377"/>
    <b v="0"/>
    <n v="51"/>
    <b v="1"/>
    <s v="theater/plays"/>
    <n v="71.67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x v="1378"/>
    <b v="0"/>
    <n v="79"/>
    <b v="1"/>
    <s v="music/rock"/>
    <n v="46.09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x v="1379"/>
    <b v="1"/>
    <n v="29"/>
    <b v="1"/>
    <s v="film &amp; video/documentary"/>
    <n v="125.45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x v="1380"/>
    <b v="0"/>
    <n v="29"/>
    <b v="1"/>
    <s v="theater/plays"/>
    <n v="125.38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x v="1381"/>
    <b v="0"/>
    <n v="60"/>
    <b v="1"/>
    <s v="film &amp; video/shorts"/>
    <n v="60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x v="1382"/>
    <b v="0"/>
    <n v="46"/>
    <b v="1"/>
    <s v="film &amp; video/shorts"/>
    <n v="78.260000000000005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x v="1383"/>
    <b v="0"/>
    <n v="57"/>
    <b v="0"/>
    <s v="publishing/fiction"/>
    <n v="63.12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x v="1384"/>
    <b v="0"/>
    <n v="27"/>
    <b v="1"/>
    <s v="theater/plays"/>
    <n v="132.96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x v="1385"/>
    <b v="0"/>
    <n v="69"/>
    <b v="1"/>
    <s v="music/rock"/>
    <n v="51.81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x v="1386"/>
    <b v="0"/>
    <n v="96"/>
    <b v="1"/>
    <s v="theater/plays"/>
    <n v="37.21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x v="1387"/>
    <b v="0"/>
    <n v="81"/>
    <b v="0"/>
    <s v="technology/wearables"/>
    <n v="43.9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x v="1388"/>
    <b v="0"/>
    <n v="62"/>
    <b v="1"/>
    <s v="publishing/nonfiction"/>
    <n v="57.34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x v="1389"/>
    <b v="0"/>
    <n v="6"/>
    <b v="0"/>
    <s v="technology/wearables"/>
    <n v="591.66999999999996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x v="1390"/>
    <b v="0"/>
    <n v="62"/>
    <b v="1"/>
    <s v="theater/plays"/>
    <n v="57.26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x v="1391"/>
    <b v="0"/>
    <n v="69"/>
    <b v="1"/>
    <s v="music/electronic music"/>
    <n v="51.3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x v="1392"/>
    <b v="1"/>
    <n v="104"/>
    <b v="1"/>
    <s v="theater/plays"/>
    <n v="33.99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x v="1393"/>
    <b v="0"/>
    <n v="39"/>
    <b v="1"/>
    <s v="theater/musical"/>
    <n v="90.54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x v="1394"/>
    <b v="0"/>
    <n v="40"/>
    <b v="1"/>
    <s v="theater/plays"/>
    <n v="88.25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x v="1395"/>
    <b v="0"/>
    <n v="33"/>
    <b v="0"/>
    <s v="theater/plays"/>
    <n v="106.97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x v="1396"/>
    <b v="0"/>
    <n v="46"/>
    <b v="1"/>
    <s v="theater/plays"/>
    <n v="76.650000000000006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x v="1397"/>
    <b v="1"/>
    <n v="34"/>
    <b v="1"/>
    <s v="theater/plays"/>
    <n v="103.35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x v="1398"/>
    <b v="1"/>
    <n v="61"/>
    <b v="1"/>
    <s v="film &amp; video/documentary"/>
    <n v="57.54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x v="1399"/>
    <b v="0"/>
    <n v="40"/>
    <b v="1"/>
    <s v="theater/spaces"/>
    <n v="87.7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x v="1400"/>
    <b v="0"/>
    <n v="35"/>
    <b v="1"/>
    <s v="theater/plays"/>
    <n v="100.17"/>
    <n v="100.17"/>
    <x v="6"/>
    <s v="plays"/>
    <x v="1400"/>
    <d v="2014-12-14T18:18:08"/>
    <x v="2"/>
  </r>
  <r>
    <n v="8"/>
    <s v="Sizzling in the Kitchen Flynn Style"/>
    <s v="Help us raise the funds to film our pilot episode!"/>
    <x v="113"/>
    <n v="3501.52"/>
    <x v="0"/>
    <s v="US"/>
    <s v="USD"/>
    <n v="1460754000"/>
    <x v="1401"/>
    <b v="0"/>
    <n v="12"/>
    <b v="1"/>
    <s v="film &amp; video/television"/>
    <n v="291.79000000000002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x v="1403"/>
    <b v="0"/>
    <n v="20"/>
    <b v="1"/>
    <s v="music/rock"/>
    <n v="175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x v="1404"/>
    <b v="0"/>
    <n v="56"/>
    <b v="1"/>
    <s v="music/pop"/>
    <n v="62.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x v="1405"/>
    <b v="0"/>
    <n v="82"/>
    <b v="1"/>
    <s v="technology/wearables"/>
    <n v="42.67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x v="1406"/>
    <b v="0"/>
    <n v="63"/>
    <b v="1"/>
    <s v="theater/plays"/>
    <n v="55.33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x v="1407"/>
    <b v="1"/>
    <n v="55"/>
    <b v="1"/>
    <s v="theater/plays"/>
    <n v="63.3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x v="1408"/>
    <b v="0"/>
    <n v="74"/>
    <b v="1"/>
    <s v="theater/plays"/>
    <n v="46.89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x v="1409"/>
    <b v="0"/>
    <n v="117"/>
    <b v="1"/>
    <s v="music/rock"/>
    <n v="29.62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x v="1410"/>
    <b v="0"/>
    <n v="30"/>
    <b v="0"/>
    <s v="food/food trucks"/>
    <n v="115.53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x v="1411"/>
    <b v="0"/>
    <n v="75"/>
    <b v="1"/>
    <s v="music/indie rock"/>
    <n v="46.2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x v="1412"/>
    <b v="0"/>
    <n v="112"/>
    <b v="1"/>
    <s v="theater/plays"/>
    <n v="30.94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x v="1413"/>
    <b v="0"/>
    <n v="42"/>
    <b v="1"/>
    <s v="music/pop"/>
    <n v="82.38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x v="1414"/>
    <b v="0"/>
    <n v="70"/>
    <b v="1"/>
    <s v="music/indie rock"/>
    <n v="49.34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x v="1415"/>
    <b v="0"/>
    <n v="40"/>
    <b v="1"/>
    <s v="theater/plays"/>
    <n v="86.23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x v="1416"/>
    <b v="1"/>
    <n v="26"/>
    <b v="0"/>
    <s v="theater/spaces"/>
    <n v="132.35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x v="1417"/>
    <b v="0"/>
    <n v="31"/>
    <b v="1"/>
    <s v="theater/plays"/>
    <n v="110.97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x v="1418"/>
    <b v="0"/>
    <n v="33"/>
    <b v="1"/>
    <s v="music/indie rock"/>
    <n v="10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x v="1419"/>
    <b v="0"/>
    <n v="70"/>
    <b v="1"/>
    <s v="music/rock"/>
    <n v="48.84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x v="1420"/>
    <b v="0"/>
    <n v="34"/>
    <b v="0"/>
    <s v="technology/wearables"/>
    <n v="100.5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x v="1421"/>
    <b v="0"/>
    <n v="27"/>
    <b v="0"/>
    <s v="technology/makerspaces"/>
    <n v="126.4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x v="1422"/>
    <b v="0"/>
    <n v="22"/>
    <b v="0"/>
    <s v="publishing/art books"/>
    <n v="155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x v="1423"/>
    <b v="0"/>
    <n v="30"/>
    <b v="0"/>
    <s v="games/video games"/>
    <n v="113.57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x v="1424"/>
    <b v="0"/>
    <n v="30"/>
    <b v="1"/>
    <s v="theater/plays"/>
    <n v="113.57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x v="1425"/>
    <b v="0"/>
    <n v="7"/>
    <b v="0"/>
    <s v="theater/plays"/>
    <n v="486.43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x v="1426"/>
    <b v="0"/>
    <n v="60"/>
    <b v="1"/>
    <s v="film &amp; video/shorts"/>
    <n v="56.67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x v="1427"/>
    <b v="0"/>
    <n v="51"/>
    <b v="1"/>
    <s v="theater/plays"/>
    <n v="66.67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x v="1428"/>
    <b v="0"/>
    <n v="37"/>
    <b v="1"/>
    <s v="film &amp; video/shorts"/>
    <n v="91.84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x v="1429"/>
    <b v="0"/>
    <n v="72"/>
    <b v="1"/>
    <s v="technology/space exploration"/>
    <n v="47.18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x v="1430"/>
    <b v="1"/>
    <n v="74"/>
    <b v="1"/>
    <s v="theater/plays"/>
    <n v="45.88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x v="1431"/>
    <b v="0"/>
    <n v="68"/>
    <b v="1"/>
    <s v="film &amp; video/television"/>
    <n v="49.88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x v="1432"/>
    <b v="0"/>
    <n v="38"/>
    <b v="0"/>
    <s v="food/food trucks"/>
    <n v="89.21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x v="1433"/>
    <b v="0"/>
    <n v="36"/>
    <b v="1"/>
    <s v="music/indie rock"/>
    <n v="94.03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x v="1434"/>
    <b v="0"/>
    <n v="69"/>
    <b v="1"/>
    <s v="theater/plays"/>
    <n v="49.06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x v="1435"/>
    <b v="0"/>
    <n v="34"/>
    <b v="1"/>
    <s v="theater/plays"/>
    <n v="99.5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x v="1436"/>
    <b v="0"/>
    <n v="81"/>
    <b v="1"/>
    <s v="music/indie rock"/>
    <n v="41.73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x v="1437"/>
    <b v="0"/>
    <n v="57"/>
    <b v="1"/>
    <s v="music/rock"/>
    <n v="59.16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x v="1438"/>
    <b v="1"/>
    <n v="76"/>
    <b v="1"/>
    <s v="publishing/radio &amp; podcasts"/>
    <n v="44.3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x v="1439"/>
    <b v="0"/>
    <n v="34"/>
    <b v="1"/>
    <s v="theater/plays"/>
    <n v="99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x v="1440"/>
    <b v="0"/>
    <n v="76"/>
    <b v="1"/>
    <s v="theater/plays"/>
    <n v="44.25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x v="1441"/>
    <b v="0"/>
    <n v="55"/>
    <b v="1"/>
    <s v="music/indie rock"/>
    <n v="61.1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x v="1442"/>
    <b v="0"/>
    <n v="83"/>
    <b v="1"/>
    <s v="film &amp; video/documentary"/>
    <n v="40.4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x v="1443"/>
    <b v="0"/>
    <n v="49"/>
    <b v="1"/>
    <s v="publishing/nonfiction"/>
    <n v="68.37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x v="1444"/>
    <b v="0"/>
    <n v="23"/>
    <b v="1"/>
    <s v="theater/plays"/>
    <n v="145.65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x v="1445"/>
    <b v="0"/>
    <n v="28"/>
    <b v="1"/>
    <s v="theater/plays"/>
    <n v="119.64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x v="1446"/>
    <b v="0"/>
    <n v="8"/>
    <b v="1"/>
    <s v="music/indie rock"/>
    <n v="416.88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x v="1447"/>
    <b v="0"/>
    <n v="36"/>
    <b v="1"/>
    <s v="theater/plays"/>
    <n v="92.5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x v="1448"/>
    <b v="0"/>
    <n v="115"/>
    <b v="1"/>
    <s v="music/indie rock"/>
    <n v="28.88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x v="1449"/>
    <b v="0"/>
    <n v="52"/>
    <b v="1"/>
    <s v="theater/plays"/>
    <n v="63.85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x v="1450"/>
    <b v="1"/>
    <n v="47"/>
    <b v="0"/>
    <s v="technology/makerspaces"/>
    <n v="70.62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x v="1451"/>
    <b v="0"/>
    <n v="43"/>
    <b v="1"/>
    <s v="theater/plays"/>
    <n v="77.19"/>
    <n v="77.19"/>
    <x v="6"/>
    <s v="plays"/>
    <x v="1451"/>
    <d v="2015-01-05T20:26:00"/>
    <x v="2"/>
  </r>
  <r>
    <n v="746"/>
    <s v="Attention: People With Body Parts"/>
    <s v="This is a book of letters. Letters to our body parts."/>
    <x v="225"/>
    <n v="3318"/>
    <x v="0"/>
    <s v="US"/>
    <s v="USD"/>
    <n v="1348372740"/>
    <x v="1452"/>
    <b v="0"/>
    <n v="97"/>
    <b v="1"/>
    <s v="publishing/nonfiction"/>
    <n v="34.21"/>
    <n v="34.21"/>
    <x v="1"/>
    <s v="nonfiction"/>
    <x v="1452"/>
    <d v="2012-09-23T03:59:00"/>
    <x v="3"/>
  </r>
  <r>
    <n v="1339"/>
    <s v="Linkoo (Canceled)"/>
    <s v="World's Smallest customizable Phone &amp; GPS Watch for kids !"/>
    <x v="6"/>
    <n v="3317"/>
    <x v="1"/>
    <s v="US"/>
    <s v="USD"/>
    <n v="1418056315"/>
    <x v="1453"/>
    <b v="0"/>
    <n v="37"/>
    <b v="0"/>
    <s v="technology/wearables"/>
    <n v="89.65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x v="1454"/>
    <b v="1"/>
    <n v="49"/>
    <b v="1"/>
    <s v="theater/plays"/>
    <n v="67.650000000000006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x v="1455"/>
    <b v="0"/>
    <n v="44"/>
    <b v="1"/>
    <s v="theater/plays"/>
    <n v="75.34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x v="1456"/>
    <b v="1"/>
    <n v="151"/>
    <b v="1"/>
    <s v="technology/space exploration"/>
    <n v="21.9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x v="1457"/>
    <b v="0"/>
    <n v="44"/>
    <b v="1"/>
    <s v="music/rock"/>
    <n v="75.11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x v="1458"/>
    <b v="0"/>
    <n v="27"/>
    <b v="0"/>
    <s v="games/video games"/>
    <n v="122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x v="1459"/>
    <b v="0"/>
    <n v="70"/>
    <b v="1"/>
    <s v="theater/plays"/>
    <n v="47.03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x v="1460"/>
    <b v="0"/>
    <n v="117"/>
    <b v="1"/>
    <s v="film &amp; video/television"/>
    <n v="28.11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x v="1461"/>
    <b v="0"/>
    <n v="24"/>
    <b v="1"/>
    <s v="theater/plays"/>
    <n v="136.46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x v="1462"/>
    <b v="0"/>
    <n v="39"/>
    <b v="1"/>
    <s v="theater/plays"/>
    <n v="83.97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x v="1463"/>
    <b v="0"/>
    <n v="21"/>
    <b v="1"/>
    <s v="theater/plays"/>
    <n v="155.9499999999999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x v="1464"/>
    <b v="0"/>
    <n v="46"/>
    <b v="1"/>
    <s v="theater/plays"/>
    <n v="71.150000000000006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x v="1465"/>
    <b v="0"/>
    <n v="57"/>
    <b v="1"/>
    <s v="theater/plays"/>
    <n v="57.3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x v="1466"/>
    <b v="1"/>
    <n v="70"/>
    <b v="1"/>
    <s v="theater/plays"/>
    <n v="46.71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x v="1467"/>
    <b v="0"/>
    <n v="61"/>
    <b v="1"/>
    <s v="food/small batch"/>
    <n v="53.41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x v="1468"/>
    <b v="0"/>
    <n v="38"/>
    <b v="1"/>
    <s v="theater/musical"/>
    <n v="85.74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x v="1469"/>
    <b v="0"/>
    <n v="40"/>
    <b v="1"/>
    <s v="theater/plays"/>
    <n v="81.38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x v="1470"/>
    <b v="0"/>
    <n v="24"/>
    <b v="1"/>
    <s v="theater/plays"/>
    <n v="135.63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x v="1471"/>
    <b v="0"/>
    <n v="46"/>
    <b v="1"/>
    <s v="music/indie rock"/>
    <n v="70.650000000000006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x v="1472"/>
    <b v="1"/>
    <n v="79"/>
    <b v="1"/>
    <s v="music/indie rock"/>
    <n v="40.96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x v="1473"/>
    <b v="1"/>
    <n v="77"/>
    <b v="1"/>
    <s v="music/indie rock"/>
    <n v="41.96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x v="1474"/>
    <b v="0"/>
    <n v="71"/>
    <b v="1"/>
    <s v="music/rock"/>
    <n v="45.44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x v="1475"/>
    <b v="0"/>
    <n v="83"/>
    <b v="1"/>
    <s v="photography/photobooks"/>
    <n v="38.869999999999997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x v="1476"/>
    <b v="0"/>
    <n v="42"/>
    <b v="1"/>
    <s v="theater/spaces"/>
    <n v="76.790000000000006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x v="1477"/>
    <b v="0"/>
    <n v="205"/>
    <b v="1"/>
    <s v="games/tabletop games"/>
    <n v="15.72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x v="1478"/>
    <b v="0"/>
    <n v="19"/>
    <b v="1"/>
    <s v="publishing/nonfiction"/>
    <n v="169.58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x v="1479"/>
    <b v="0"/>
    <n v="24"/>
    <b v="1"/>
    <s v="music/rock"/>
    <n v="134.21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x v="1480"/>
    <b v="0"/>
    <n v="15"/>
    <b v="0"/>
    <s v="technology/wearables"/>
    <n v="214.07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x v="1481"/>
    <b v="0"/>
    <n v="85"/>
    <b v="1"/>
    <s v="photography/photobooks"/>
    <n v="37.78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x v="1482"/>
    <b v="0"/>
    <n v="75"/>
    <b v="1"/>
    <s v="music/indie rock"/>
    <n v="42.8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x v="1483"/>
    <b v="0"/>
    <n v="43"/>
    <b v="1"/>
    <s v="theater/plays"/>
    <n v="74.53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x v="1484"/>
    <b v="0"/>
    <n v="65"/>
    <b v="1"/>
    <s v="music/indie rock"/>
    <n v="49.25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x v="1485"/>
    <b v="0"/>
    <n v="72"/>
    <b v="0"/>
    <s v="music/indie rock"/>
    <n v="44.44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x v="1486"/>
    <b v="0"/>
    <n v="5"/>
    <b v="0"/>
    <s v="food/food trucks"/>
    <n v="640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x v="1487"/>
    <b v="0"/>
    <n v="18"/>
    <b v="1"/>
    <s v="music/classical music"/>
    <n v="177.5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x v="1488"/>
    <b v="0"/>
    <n v="33"/>
    <b v="1"/>
    <s v="theater/plays"/>
    <n v="96.67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x v="1489"/>
    <b v="0"/>
    <n v="30"/>
    <b v="1"/>
    <s v="music/electronic music"/>
    <n v="106.2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x v="1490"/>
    <b v="0"/>
    <n v="18"/>
    <b v="0"/>
    <s v="theater/musical"/>
    <n v="176.9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x v="1491"/>
    <b v="0"/>
    <n v="72"/>
    <b v="1"/>
    <s v="theater/plays"/>
    <n v="44.14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x v="1492"/>
    <b v="0"/>
    <n v="63"/>
    <b v="1"/>
    <s v="theater/plays"/>
    <n v="50.4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x v="1493"/>
    <b v="0"/>
    <n v="7"/>
    <b v="0"/>
    <s v="photography/people"/>
    <n v="453.14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x v="1494"/>
    <b v="0"/>
    <n v="55"/>
    <b v="1"/>
    <s v="film &amp; video/documentary"/>
    <n v="57.65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x v="1495"/>
    <b v="0"/>
    <n v="69"/>
    <b v="1"/>
    <s v="technology/space exploration"/>
    <n v="45.94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x v="1496"/>
    <b v="0"/>
    <n v="66"/>
    <b v="1"/>
    <s v="theater/plays"/>
    <n v="47.88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x v="1497"/>
    <b v="0"/>
    <n v="81"/>
    <b v="1"/>
    <s v="technology/space exploration"/>
    <n v="38.99"/>
    <n v="38.99"/>
    <x v="0"/>
    <s v="space exploration"/>
    <x v="1497"/>
    <d v="2016-06-30T10:00:00"/>
    <x v="1"/>
  </r>
  <r>
    <n v="2655"/>
    <s v="Balloons (Canceled)"/>
    <s v="Thank you for your support!"/>
    <x v="51"/>
    <n v="3155"/>
    <x v="1"/>
    <s v="US"/>
    <s v="USD"/>
    <n v="1455048000"/>
    <x v="1498"/>
    <b v="0"/>
    <n v="43"/>
    <b v="0"/>
    <s v="technology/space exploration"/>
    <n v="73.37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x v="1499"/>
    <b v="0"/>
    <n v="54"/>
    <b v="1"/>
    <s v="music/rock"/>
    <n v="58.33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x v="1500"/>
    <b v="0"/>
    <n v="39"/>
    <b v="1"/>
    <s v="theater/plays"/>
    <n v="80.72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x v="1501"/>
    <b v="1"/>
    <n v="79"/>
    <b v="1"/>
    <s v="theater/plays"/>
    <n v="39.81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x v="1502"/>
    <b v="0"/>
    <n v="64"/>
    <b v="1"/>
    <s v="theater/spaces"/>
    <n v="48.98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x v="1503"/>
    <b v="0"/>
    <n v="28"/>
    <b v="1"/>
    <s v="theater/plays"/>
    <n v="111.89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x v="1504"/>
    <b v="1"/>
    <n v="68"/>
    <b v="1"/>
    <s v="music/rock"/>
    <n v="46.07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x v="1505"/>
    <b v="0"/>
    <n v="39"/>
    <b v="0"/>
    <s v="music/faith"/>
    <n v="80.13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x v="1506"/>
    <b v="0"/>
    <n v="90"/>
    <b v="1"/>
    <s v="photography/photobooks"/>
    <n v="34.69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x v="1507"/>
    <b v="1"/>
    <n v="84"/>
    <b v="1"/>
    <s v="theater/plays"/>
    <n v="37.14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x v="1508"/>
    <b v="0"/>
    <n v="45"/>
    <b v="1"/>
    <s v="theater/plays"/>
    <n v="69.33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x v="1509"/>
    <b v="1"/>
    <n v="61"/>
    <b v="1"/>
    <s v="theater/plays"/>
    <n v="50.9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x v="1510"/>
    <b v="0"/>
    <n v="44"/>
    <b v="1"/>
    <s v="theater/plays"/>
    <n v="70.569999999999993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x v="1511"/>
    <b v="0"/>
    <n v="35"/>
    <b v="1"/>
    <s v="film &amp; video/shorts"/>
    <n v="88.57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x v="1512"/>
    <b v="0"/>
    <n v="24"/>
    <b v="0"/>
    <s v="technology/wearables"/>
    <n v="129.16999999999999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x v="1513"/>
    <b v="0"/>
    <n v="51"/>
    <b v="1"/>
    <s v="theater/plays"/>
    <n v="60.78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x v="1514"/>
    <b v="0"/>
    <n v="78"/>
    <b v="1"/>
    <s v="theater/plays"/>
    <n v="39.74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x v="1515"/>
    <b v="0"/>
    <n v="58"/>
    <b v="1"/>
    <s v="theater/plays"/>
    <n v="53.36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x v="1516"/>
    <b v="0"/>
    <n v="78"/>
    <b v="1"/>
    <s v="theater/plays"/>
    <n v="39.54"/>
    <n v="39.54"/>
    <x v="6"/>
    <s v="plays"/>
    <x v="1516"/>
    <d v="2014-11-08T10:00:46"/>
    <x v="2"/>
  </r>
  <r>
    <n v="3595"/>
    <s v="The Flu Season"/>
    <s v="A new theatre company staging Will Eno's The Flu Season in Seattle"/>
    <x v="204"/>
    <n v="3081"/>
    <x v="0"/>
    <s v="US"/>
    <s v="USD"/>
    <n v="1426229940"/>
    <x v="1517"/>
    <b v="0"/>
    <n v="62"/>
    <b v="1"/>
    <s v="theater/plays"/>
    <n v="49.6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x v="1518"/>
    <b v="0"/>
    <n v="46"/>
    <b v="1"/>
    <s v="theater/plays"/>
    <n v="66.959999999999994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x v="1519"/>
    <b v="0"/>
    <n v="78"/>
    <b v="1"/>
    <s v="theater/plays"/>
    <n v="39.49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x v="1520"/>
    <b v="0"/>
    <n v="121"/>
    <b v="1"/>
    <s v="publishing/nonfiction"/>
    <n v="25.35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x v="1521"/>
    <b v="0"/>
    <n v="53"/>
    <b v="1"/>
    <s v="games/tabletop games"/>
    <n v="57.77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x v="1522"/>
    <b v="0"/>
    <n v="13"/>
    <b v="1"/>
    <s v="theater/plays"/>
    <n v="235.46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x v="1523"/>
    <b v="0"/>
    <n v="89"/>
    <b v="1"/>
    <s v="music/pop"/>
    <n v="34.380000000000003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x v="1524"/>
    <b v="0"/>
    <n v="16"/>
    <b v="0"/>
    <s v="technology/wearables"/>
    <n v="191.25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x v="1525"/>
    <b v="0"/>
    <n v="55"/>
    <b v="1"/>
    <s v="theater/plays"/>
    <n v="55.6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x v="1526"/>
    <b v="0"/>
    <n v="19"/>
    <b v="1"/>
    <s v="music/rock"/>
    <n v="160.7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x v="1527"/>
    <b v="0"/>
    <n v="90"/>
    <b v="1"/>
    <s v="theater/plays"/>
    <n v="33.94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x v="1528"/>
    <b v="0"/>
    <n v="15"/>
    <b v="1"/>
    <s v="theater/plays"/>
    <n v="203.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x v="1529"/>
    <b v="0"/>
    <n v="57"/>
    <b v="1"/>
    <s v="theater/plays"/>
    <n v="53.44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x v="1530"/>
    <b v="0"/>
    <n v="62"/>
    <b v="1"/>
    <s v="music/rock"/>
    <n v="49.11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x v="1531"/>
    <b v="0"/>
    <n v="29"/>
    <b v="1"/>
    <s v="theater/plays"/>
    <n v="105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x v="1532"/>
    <b v="0"/>
    <n v="17"/>
    <b v="0"/>
    <s v="theater/plays"/>
    <n v="179.12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x v="1533"/>
    <b v="0"/>
    <n v="55"/>
    <b v="1"/>
    <s v="film &amp; video/documentary"/>
    <n v="55.2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x v="1534"/>
    <b v="1"/>
    <n v="31"/>
    <b v="1"/>
    <s v="film &amp; video/documentary"/>
    <n v="97.9"/>
    <n v="97.9"/>
    <x v="5"/>
    <s v="documentary"/>
    <x v="1534"/>
    <d v="2015-03-14T02:05:08"/>
    <x v="4"/>
  </r>
  <r>
    <n v="2789"/>
    <s v="The Adventurers Club"/>
    <s v="BNT's Biggest Adventure So Far: Our 2015 full length production!"/>
    <x v="121"/>
    <n v="3035"/>
    <x v="0"/>
    <s v="US"/>
    <s v="USD"/>
    <n v="1426132800"/>
    <x v="1535"/>
    <b v="0"/>
    <n v="24"/>
    <b v="1"/>
    <s v="theater/plays"/>
    <n v="126.46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x v="1536"/>
    <b v="0"/>
    <n v="17"/>
    <b v="1"/>
    <s v="theater/spaces"/>
    <n v="178.53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x v="1537"/>
    <b v="0"/>
    <n v="26"/>
    <b v="1"/>
    <s v="theater/spaces"/>
    <n v="116.73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x v="1538"/>
    <b v="1"/>
    <n v="23"/>
    <b v="1"/>
    <s v="theater/plays"/>
    <n v="131.9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x v="1539"/>
    <b v="0"/>
    <n v="33"/>
    <b v="0"/>
    <s v="film &amp; video/drama"/>
    <n v="91.82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x v="1540"/>
    <b v="0"/>
    <n v="36"/>
    <b v="1"/>
    <s v="theater/plays"/>
    <n v="84.17"/>
    <n v="84.17"/>
    <x v="6"/>
    <s v="plays"/>
    <x v="1540"/>
    <d v="2015-08-19T17:03:40"/>
    <x v="4"/>
  </r>
  <r>
    <n v="3467"/>
    <s v="Venus in Fur, Los Angeles."/>
    <s v="Venus in Fur, By David Ives."/>
    <x v="121"/>
    <n v="3030"/>
    <x v="0"/>
    <s v="US"/>
    <s v="USD"/>
    <n v="1426864032"/>
    <x v="1541"/>
    <b v="0"/>
    <n v="47"/>
    <b v="1"/>
    <s v="theater/plays"/>
    <n v="64.47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x v="1542"/>
    <b v="0"/>
    <n v="48"/>
    <b v="1"/>
    <s v="music/rock"/>
    <n v="63.03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x v="1543"/>
    <b v="0"/>
    <n v="38"/>
    <b v="1"/>
    <s v="music/rock"/>
    <n v="79.53"/>
    <n v="79.53"/>
    <x v="7"/>
    <s v="rock"/>
    <x v="1543"/>
    <d v="2015-04-21T05:40:32"/>
    <x v="4"/>
  </r>
  <r>
    <n v="659"/>
    <s v="Lulu Watch Designs - Apple Watch"/>
    <s v="Sync up your lifestyle"/>
    <x v="121"/>
    <n v="3017"/>
    <x v="0"/>
    <s v="US"/>
    <s v="USD"/>
    <n v="1440339295"/>
    <x v="1544"/>
    <b v="0"/>
    <n v="21"/>
    <b v="1"/>
    <s v="technology/wearables"/>
    <n v="143.66999999999999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x v="1545"/>
    <b v="0"/>
    <n v="34"/>
    <b v="1"/>
    <s v="theater/plays"/>
    <n v="88.74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x v="1546"/>
    <b v="0"/>
    <n v="35"/>
    <b v="1"/>
    <s v="film &amp; video/documentary"/>
    <n v="86.16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x v="1547"/>
    <b v="0"/>
    <n v="19"/>
    <b v="1"/>
    <s v="film &amp; video/television"/>
    <n v="158.68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x v="1548"/>
    <b v="0"/>
    <n v="30"/>
    <b v="1"/>
    <s v="theater/musical"/>
    <n v="100.5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x v="1549"/>
    <b v="0"/>
    <n v="28"/>
    <b v="1"/>
    <s v="technology/wearables"/>
    <n v="107.64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x v="1550"/>
    <b v="0"/>
    <n v="169"/>
    <b v="1"/>
    <s v="publishing/nonfiction"/>
    <n v="17.82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x v="1551"/>
    <b v="0"/>
    <n v="62"/>
    <b v="1"/>
    <s v="music/indie rock"/>
    <n v="48.55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x v="1552"/>
    <b v="0"/>
    <n v="21"/>
    <b v="1"/>
    <s v="theater/plays"/>
    <n v="143.1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x v="1553"/>
    <b v="0"/>
    <n v="21"/>
    <b v="1"/>
    <s v="music/classical music"/>
    <n v="143"/>
    <n v="143"/>
    <x v="7"/>
    <s v="classical music"/>
    <x v="1553"/>
    <d v="2015-03-06T22:49:34"/>
    <x v="4"/>
  </r>
  <r>
    <n v="1824"/>
    <s v="Tin Man's Broken Wisdom Fund"/>
    <s v="cd fund raiser"/>
    <x v="121"/>
    <n v="3002"/>
    <x v="0"/>
    <s v="US"/>
    <s v="USD"/>
    <n v="1389146880"/>
    <x v="1554"/>
    <b v="0"/>
    <n v="40"/>
    <b v="1"/>
    <s v="music/rock"/>
    <n v="75.05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x v="1555"/>
    <b v="0"/>
    <n v="91"/>
    <b v="0"/>
    <s v="theater/plays"/>
    <n v="32.979999999999997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x v="1556"/>
    <b v="0"/>
    <n v="1"/>
    <b v="0"/>
    <s v="film &amp; video/drama"/>
    <n v="300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x v="1557"/>
    <b v="0"/>
    <n v="22"/>
    <b v="1"/>
    <s v="music/rock"/>
    <n v="136.36000000000001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x v="1558"/>
    <b v="0"/>
    <n v="38"/>
    <b v="1"/>
    <s v="music/indie rock"/>
    <n v="78.95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x v="1559"/>
    <b v="0"/>
    <n v="11"/>
    <b v="1"/>
    <s v="theater/plays"/>
    <n v="272.73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x v="1560"/>
    <b v="0"/>
    <n v="17"/>
    <b v="1"/>
    <s v="theater/plays"/>
    <n v="176.47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x v="1561"/>
    <b v="0"/>
    <n v="26"/>
    <b v="1"/>
    <s v="theater/plays"/>
    <n v="115.38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x v="1562"/>
    <b v="0"/>
    <n v="34"/>
    <b v="1"/>
    <s v="theater/plays"/>
    <n v="88.24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x v="1563"/>
    <b v="0"/>
    <n v="27"/>
    <b v="1"/>
    <s v="theater/musical"/>
    <n v="111.11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x v="1564"/>
    <b v="0"/>
    <n v="30"/>
    <b v="1"/>
    <s v="theater/musical"/>
    <n v="10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x v="1565"/>
    <b v="0"/>
    <n v="22"/>
    <b v="0"/>
    <s v="film &amp; video/animation"/>
    <n v="136.09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x v="1566"/>
    <b v="0"/>
    <n v="36"/>
    <b v="0"/>
    <s v="theater/plays"/>
    <n v="83.14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x v="1567"/>
    <b v="0"/>
    <n v="99"/>
    <b v="1"/>
    <s v="games/tabletop games"/>
    <n v="30.2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x v="1568"/>
    <b v="0"/>
    <n v="37"/>
    <b v="0"/>
    <s v="games/video games"/>
    <n v="80.3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x v="1569"/>
    <b v="0"/>
    <n v="42"/>
    <b v="0"/>
    <s v="technology/gadgets"/>
    <n v="70.599999999999994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x v="1570"/>
    <b v="0"/>
    <n v="22"/>
    <b v="0"/>
    <s v="technology/wearables"/>
    <n v="134.55000000000001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x v="1571"/>
    <b v="0"/>
    <n v="66"/>
    <b v="1"/>
    <s v="theater/plays"/>
    <n v="44.76"/>
    <n v="44.76"/>
    <x v="6"/>
    <s v="plays"/>
    <x v="1571"/>
    <d v="2015-08-07T17:22:26"/>
    <x v="4"/>
  </r>
  <r>
    <n v="2786"/>
    <s v="Fierce"/>
    <s v="A heart-melting farce about sex, art and the lovelorn lay-abouts of London-town."/>
    <x v="60"/>
    <n v="2946"/>
    <x v="0"/>
    <s v="GB"/>
    <s v="GBP"/>
    <n v="1404913180"/>
    <x v="1572"/>
    <b v="0"/>
    <n v="74"/>
    <b v="1"/>
    <s v="theater/plays"/>
    <n v="39.81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x v="1573"/>
    <b v="0"/>
    <n v="33"/>
    <b v="1"/>
    <s v="photography/photobooks"/>
    <n v="89.24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x v="1574"/>
    <b v="1"/>
    <n v="51"/>
    <b v="1"/>
    <s v="theater/plays"/>
    <n v="57.55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x v="1575"/>
    <b v="0"/>
    <n v="32"/>
    <b v="1"/>
    <s v="music/rock"/>
    <n v="91.63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x v="1576"/>
    <b v="0"/>
    <n v="107"/>
    <b v="1"/>
    <s v="music/indie rock"/>
    <n v="27.39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x v="1577"/>
    <b v="0"/>
    <n v="46"/>
    <b v="1"/>
    <s v="theater/plays"/>
    <n v="63.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x v="1578"/>
    <b v="1"/>
    <n v="80"/>
    <b v="1"/>
    <s v="film &amp; video/documentary"/>
    <n v="36.61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x v="1579"/>
    <b v="0"/>
    <n v="35"/>
    <b v="1"/>
    <s v="theater/plays"/>
    <n v="83.57"/>
    <n v="83.57"/>
    <x v="6"/>
    <s v="plays"/>
    <x v="1579"/>
    <d v="2014-06-23T18:00:00"/>
    <x v="2"/>
  </r>
  <r>
    <n v="2833"/>
    <s v="Star Man Rocket Man"/>
    <s v="A new play about exploring outer space"/>
    <x v="205"/>
    <n v="2923"/>
    <x v="0"/>
    <s v="US"/>
    <s v="USD"/>
    <n v="1444528800"/>
    <x v="1580"/>
    <b v="0"/>
    <n v="35"/>
    <b v="1"/>
    <s v="theater/plays"/>
    <n v="83.51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x v="1581"/>
    <b v="0"/>
    <n v="61"/>
    <b v="1"/>
    <s v="music/rock"/>
    <n v="47.67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x v="1582"/>
    <b v="0"/>
    <n v="18"/>
    <b v="0"/>
    <s v="technology/wearables"/>
    <n v="160.5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x v="1583"/>
    <b v="1"/>
    <n v="122"/>
    <b v="1"/>
    <s v="technology/hardware"/>
    <n v="23.65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x v="1584"/>
    <b v="0"/>
    <n v="90"/>
    <b v="1"/>
    <s v="music/pop"/>
    <n v="32.01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x v="1585"/>
    <b v="0"/>
    <n v="46"/>
    <b v="1"/>
    <s v="theater/plays"/>
    <n v="62.5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x v="1586"/>
    <b v="1"/>
    <n v="50"/>
    <b v="1"/>
    <s v="theater/plays"/>
    <n v="57.52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x v="1587"/>
    <b v="0"/>
    <n v="8"/>
    <b v="0"/>
    <s v="food/food trucks"/>
    <n v="358.88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x v="1588"/>
    <b v="0"/>
    <n v="49"/>
    <b v="1"/>
    <s v="theater/plays"/>
    <n v="58.5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x v="1589"/>
    <b v="0"/>
    <n v="95"/>
    <b v="1"/>
    <s v="theater/plays"/>
    <n v="30.19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x v="1590"/>
    <b v="0"/>
    <n v="59"/>
    <b v="1"/>
    <s v="theater/musical"/>
    <n v="48.54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x v="1591"/>
    <b v="1"/>
    <n v="37"/>
    <b v="1"/>
    <s v="theater/plays"/>
    <n v="77.22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x v="1592"/>
    <b v="0"/>
    <n v="44"/>
    <b v="1"/>
    <s v="theater/plays"/>
    <n v="64.91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x v="1593"/>
    <b v="0"/>
    <n v="38"/>
    <b v="0"/>
    <s v="technology/wearables"/>
    <n v="74.790000000000006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x v="1594"/>
    <b v="0"/>
    <n v="66"/>
    <b v="1"/>
    <s v="music/rock"/>
    <n v="43.06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x v="1595"/>
    <b v="0"/>
    <n v="104"/>
    <b v="1"/>
    <s v="music/rock"/>
    <n v="27.32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x v="1596"/>
    <b v="1"/>
    <n v="84"/>
    <b v="0"/>
    <s v="technology/makerspaces"/>
    <n v="33.76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x v="1597"/>
    <b v="0"/>
    <n v="38"/>
    <b v="1"/>
    <s v="music/rock"/>
    <n v="74.61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x v="1598"/>
    <b v="0"/>
    <n v="43"/>
    <b v="1"/>
    <s v="film &amp; video/documentary"/>
    <n v="65.88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x v="1599"/>
    <b v="0"/>
    <n v="32"/>
    <b v="1"/>
    <s v="music/pop"/>
    <n v="88.47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x v="1600"/>
    <b v="0"/>
    <n v="32"/>
    <b v="1"/>
    <s v="music/rock"/>
    <n v="88.3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x v="1601"/>
    <b v="0"/>
    <n v="17"/>
    <b v="0"/>
    <s v="theater/plays"/>
    <n v="166.06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x v="1602"/>
    <b v="1"/>
    <n v="68"/>
    <b v="1"/>
    <s v="theater/plays"/>
    <n v="41.24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x v="1603"/>
    <b v="0"/>
    <n v="55"/>
    <b v="1"/>
    <s v="theater/plays"/>
    <n v="50.98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x v="1604"/>
    <b v="0"/>
    <n v="50"/>
    <b v="1"/>
    <s v="technology/space exploration"/>
    <n v="56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x v="1605"/>
    <b v="0"/>
    <n v="29"/>
    <b v="0"/>
    <s v="theater/plays"/>
    <n v="96.55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x v="1606"/>
    <b v="0"/>
    <n v="52"/>
    <b v="1"/>
    <s v="music/pop"/>
    <n v="53.75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607"/>
    <b v="0"/>
    <n v="48"/>
    <b v="0"/>
    <s v="games/mobile games"/>
    <n v="58.08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x v="1608"/>
    <b v="0"/>
    <n v="34"/>
    <b v="1"/>
    <s v="theater/plays"/>
    <n v="81.03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x v="1609"/>
    <b v="0"/>
    <n v="66"/>
    <b v="1"/>
    <s v="film &amp; video/television"/>
    <n v="41.68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x v="1610"/>
    <b v="0"/>
    <n v="22"/>
    <b v="1"/>
    <s v="theater/plays"/>
    <n v="125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x v="1611"/>
    <b v="0"/>
    <n v="70"/>
    <b v="0"/>
    <s v="film &amp; video/animation"/>
    <n v="39.229999999999997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x v="1612"/>
    <b v="0"/>
    <n v="45"/>
    <b v="1"/>
    <s v="theater/plays"/>
    <n v="61.02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x v="1613"/>
    <b v="0"/>
    <n v="41"/>
    <b v="1"/>
    <s v="publishing/nonfiction"/>
    <n v="66.70999999999999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x v="1614"/>
    <b v="0"/>
    <n v="54"/>
    <b v="1"/>
    <s v="music/indie rock"/>
    <n v="50.63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x v="1615"/>
    <b v="0"/>
    <n v="113"/>
    <b v="1"/>
    <s v="music/rock"/>
    <n v="24.15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x v="1616"/>
    <b v="0"/>
    <n v="25"/>
    <b v="0"/>
    <s v="theater/musical"/>
    <n v="109.04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x v="1617"/>
    <b v="0"/>
    <n v="7"/>
    <b v="0"/>
    <s v="technology/web"/>
    <n v="389.2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x v="1618"/>
    <b v="1"/>
    <n v="68"/>
    <b v="1"/>
    <s v="theater/plays"/>
    <n v="40.07"/>
    <n v="40.07"/>
    <x v="6"/>
    <s v="plays"/>
    <x v="1618"/>
    <d v="2013-08-23T19:04:29"/>
    <x v="0"/>
  </r>
  <r>
    <n v="2147"/>
    <s v="Johnny Rocketfingers 3"/>
    <s v="A Point and Click Adventure on Steroids."/>
    <x v="21"/>
    <n v="2716"/>
    <x v="2"/>
    <s v="US"/>
    <s v="USD"/>
    <n v="1416125148"/>
    <x v="1619"/>
    <b v="0"/>
    <n v="55"/>
    <b v="0"/>
    <s v="games/video games"/>
    <n v="49.38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x v="1620"/>
    <b v="0"/>
    <n v="67"/>
    <b v="1"/>
    <s v="food/small batch"/>
    <n v="40.49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x v="1621"/>
    <b v="0"/>
    <n v="50"/>
    <b v="1"/>
    <s v="music/indie rock"/>
    <n v="54.2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x v="1622"/>
    <b v="0"/>
    <n v="56"/>
    <b v="1"/>
    <s v="music/rock"/>
    <n v="48.33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x v="1623"/>
    <b v="0"/>
    <n v="57"/>
    <b v="1"/>
    <s v="theater/plays"/>
    <n v="47.46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1624"/>
    <b v="0"/>
    <n v="79"/>
    <b v="0"/>
    <s v="music/jazz"/>
    <n v="34.18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x v="1625"/>
    <b v="0"/>
    <n v="37"/>
    <b v="1"/>
    <s v="theater/musical"/>
    <n v="72.97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x v="1626"/>
    <b v="0"/>
    <n v="6"/>
    <b v="0"/>
    <s v="theater/plays"/>
    <n v="450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x v="1627"/>
    <b v="0"/>
    <n v="9"/>
    <b v="1"/>
    <s v="photography/photobooks"/>
    <n v="299.22000000000003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x v="1628"/>
    <b v="0"/>
    <n v="59"/>
    <b v="1"/>
    <s v="music/pop"/>
    <n v="45.59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x v="1629"/>
    <b v="0"/>
    <n v="38"/>
    <b v="1"/>
    <s v="theater/plays"/>
    <n v="70.760000000000005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x v="1630"/>
    <b v="0"/>
    <n v="38"/>
    <b v="1"/>
    <s v="music/rock"/>
    <n v="70.55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x v="1631"/>
    <b v="0"/>
    <n v="33"/>
    <b v="1"/>
    <s v="theater/musical"/>
    <n v="81.239999999999995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x v="1632"/>
    <b v="0"/>
    <n v="25"/>
    <b v="0"/>
    <s v="technology/gadgets"/>
    <n v="106.8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x v="1633"/>
    <b v="0"/>
    <n v="72"/>
    <b v="1"/>
    <s v="theater/plays"/>
    <n v="37.08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x v="1634"/>
    <b v="1"/>
    <n v="71"/>
    <b v="1"/>
    <s v="theater/plays"/>
    <n v="37.590000000000003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x v="1635"/>
    <b v="0"/>
    <n v="76"/>
    <b v="1"/>
    <s v="theater/plays"/>
    <n v="35.04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x v="1636"/>
    <b v="0"/>
    <n v="79"/>
    <b v="1"/>
    <s v="games/tabletop games"/>
    <n v="33.549999999999997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x v="1637"/>
    <b v="0"/>
    <n v="41"/>
    <b v="1"/>
    <s v="theater/plays"/>
    <n v="64.63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x v="1638"/>
    <b v="1"/>
    <n v="57"/>
    <b v="1"/>
    <s v="theater/plays"/>
    <n v="46.43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x v="1639"/>
    <b v="0"/>
    <n v="25"/>
    <b v="1"/>
    <s v="photography/photobooks"/>
    <n v="105.44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x v="1640"/>
    <b v="0"/>
    <n v="9"/>
    <b v="1"/>
    <s v="theater/plays"/>
    <n v="292.77999999999997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x v="1641"/>
    <b v="0"/>
    <n v="34"/>
    <b v="1"/>
    <s v="music/indie rock"/>
    <n v="77.349999999999994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x v="1642"/>
    <b v="0"/>
    <n v="27"/>
    <b v="0"/>
    <s v="technology/web"/>
    <n v="97.4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x v="1643"/>
    <b v="0"/>
    <n v="54"/>
    <b v="1"/>
    <s v="theater/plays"/>
    <n v="48.7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x v="1644"/>
    <b v="0"/>
    <n v="64"/>
    <b v="1"/>
    <s v="theater/plays"/>
    <n v="40.94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x v="1645"/>
    <b v="0"/>
    <n v="81"/>
    <b v="1"/>
    <s v="music/indie rock"/>
    <n v="32.32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x v="1646"/>
    <b v="0"/>
    <n v="38"/>
    <b v="1"/>
    <s v="theater/plays"/>
    <n v="68.8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x v="1647"/>
    <b v="0"/>
    <n v="25"/>
    <b v="1"/>
    <s v="film &amp; video/shorts"/>
    <n v="104.6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x v="1648"/>
    <b v="0"/>
    <n v="70"/>
    <b v="1"/>
    <s v="music/metal"/>
    <n v="37.270000000000003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x v="1649"/>
    <b v="1"/>
    <n v="39"/>
    <b v="1"/>
    <s v="music/metal"/>
    <n v="66.87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x v="1650"/>
    <b v="0"/>
    <n v="53"/>
    <b v="0"/>
    <s v="theater/musical"/>
    <n v="49.21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x v="1651"/>
    <b v="0"/>
    <n v="24"/>
    <b v="0"/>
    <s v="technology/wearables"/>
    <n v="108.6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x v="1652"/>
    <b v="1"/>
    <n v="96"/>
    <b v="1"/>
    <s v="music/rock"/>
    <n v="27.15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x v="1653"/>
    <b v="0"/>
    <n v="14"/>
    <b v="1"/>
    <s v="theater/plays"/>
    <n v="186.07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x v="1654"/>
    <b v="0"/>
    <n v="45"/>
    <b v="1"/>
    <s v="music/indie rock"/>
    <n v="57.78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x v="1655"/>
    <b v="0"/>
    <n v="132"/>
    <b v="1"/>
    <s v="theater/plays"/>
    <n v="19.7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x v="1656"/>
    <b v="0"/>
    <n v="3"/>
    <b v="1"/>
    <s v="theater/plays"/>
    <n v="866.67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x v="1657"/>
    <b v="0"/>
    <n v="81"/>
    <b v="1"/>
    <s v="publishing/nonfiction"/>
    <n v="32.07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x v="1658"/>
    <b v="0"/>
    <n v="48"/>
    <b v="1"/>
    <s v="film &amp; video/documentary"/>
    <n v="54.08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x v="1659"/>
    <b v="0"/>
    <n v="39"/>
    <b v="1"/>
    <s v="theater/plays"/>
    <n v="66.510000000000005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x v="1660"/>
    <b v="0"/>
    <n v="27"/>
    <b v="1"/>
    <s v="music/classical music"/>
    <n v="95.74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x v="1661"/>
    <b v="1"/>
    <n v="34"/>
    <b v="1"/>
    <s v="theater/plays"/>
    <n v="76.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x v="1662"/>
    <b v="1"/>
    <n v="33"/>
    <b v="1"/>
    <s v="photography/photobooks"/>
    <n v="78.180000000000007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x v="1663"/>
    <b v="1"/>
    <n v="78"/>
    <b v="1"/>
    <s v="theater/plays"/>
    <n v="33.03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x v="1664"/>
    <b v="1"/>
    <n v="49"/>
    <b v="1"/>
    <s v="theater/plays"/>
    <n v="52.55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x v="1665"/>
    <b v="0"/>
    <n v="54"/>
    <b v="1"/>
    <s v="theater/musical"/>
    <n v="47.57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x v="1666"/>
    <b v="0"/>
    <n v="83"/>
    <b v="1"/>
    <s v="theater/plays"/>
    <n v="30.95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x v="1667"/>
    <b v="1"/>
    <n v="64"/>
    <b v="1"/>
    <s v="music/indie rock"/>
    <n v="40.08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x v="1668"/>
    <b v="0"/>
    <n v="43"/>
    <b v="1"/>
    <s v="theater/plays"/>
    <n v="59.65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x v="1669"/>
    <b v="0"/>
    <n v="33"/>
    <b v="1"/>
    <s v="theater/plays"/>
    <n v="77.7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x v="1670"/>
    <b v="0"/>
    <n v="21"/>
    <b v="1"/>
    <s v="theater/plays"/>
    <n v="121.9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x v="1671"/>
    <b v="1"/>
    <n v="42"/>
    <b v="1"/>
    <s v="theater/plays"/>
    <n v="60.95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x v="1672"/>
    <b v="0"/>
    <n v="54"/>
    <b v="1"/>
    <s v="theater/plays"/>
    <n v="47.41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x v="1673"/>
    <b v="0"/>
    <n v="57"/>
    <b v="1"/>
    <s v="theater/plays"/>
    <n v="44.9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x v="1674"/>
    <b v="0"/>
    <n v="31"/>
    <b v="1"/>
    <s v="publishing/nonfiction"/>
    <n v="82.4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x v="1675"/>
    <b v="0"/>
    <n v="66"/>
    <b v="1"/>
    <s v="theater/plays"/>
    <n v="38.71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x v="1676"/>
    <b v="0"/>
    <n v="19"/>
    <b v="1"/>
    <s v="publishing/nonfiction"/>
    <n v="134.21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x v="1677"/>
    <b v="0"/>
    <n v="23"/>
    <b v="0"/>
    <s v="technology/wearables"/>
    <n v="110.87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x v="1678"/>
    <b v="0"/>
    <n v="36"/>
    <b v="0"/>
    <s v="theater/musical"/>
    <n v="70.83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x v="1679"/>
    <b v="0"/>
    <n v="64"/>
    <b v="1"/>
    <s v="theater/plays"/>
    <n v="39.83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x v="1680"/>
    <b v="0"/>
    <n v="68"/>
    <b v="1"/>
    <s v="publishing/nonfiction"/>
    <n v="37.47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x v="1681"/>
    <b v="0"/>
    <n v="35"/>
    <b v="1"/>
    <s v="theater/plays"/>
    <n v="72.709999999999994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x v="1682"/>
    <b v="0"/>
    <n v="48"/>
    <b v="0"/>
    <s v="music/jazz"/>
    <n v="52.92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x v="1683"/>
    <b v="0"/>
    <n v="34"/>
    <b v="0"/>
    <s v="music/world music"/>
    <n v="74.62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x v="1684"/>
    <b v="0"/>
    <n v="35"/>
    <b v="1"/>
    <s v="publishing/nonfiction"/>
    <n v="72.430000000000007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x v="1685"/>
    <b v="0"/>
    <n v="26"/>
    <b v="1"/>
    <s v="music/pop"/>
    <n v="97.5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x v="1686"/>
    <b v="0"/>
    <n v="56"/>
    <b v="1"/>
    <s v="theater/spaces"/>
    <n v="45.21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x v="1687"/>
    <b v="0"/>
    <n v="22"/>
    <b v="0"/>
    <s v="music/faith"/>
    <n v="114.82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x v="1688"/>
    <b v="0"/>
    <n v="38"/>
    <b v="1"/>
    <s v="theater/plays"/>
    <n v="66.45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x v="1689"/>
    <b v="0"/>
    <n v="8"/>
    <b v="0"/>
    <s v="theater/plays"/>
    <n v="315.5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x v="1690"/>
    <b v="0"/>
    <n v="44"/>
    <b v="0"/>
    <s v="publishing/fiction"/>
    <n v="57.3"/>
    <n v="57.3"/>
    <x v="1"/>
    <s v="fiction"/>
    <x v="1690"/>
    <d v="2014-10-19T13:01:24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x v="1691"/>
    <b v="0"/>
    <n v="36"/>
    <b v="1"/>
    <s v="theater/musical"/>
    <n v="70.03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x v="1692"/>
    <b v="0"/>
    <n v="71"/>
    <b v="1"/>
    <s v="theater/plays"/>
    <n v="35.49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x v="1693"/>
    <b v="0"/>
    <n v="40"/>
    <b v="1"/>
    <s v="theater/plays"/>
    <n v="63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x v="1694"/>
    <b v="0"/>
    <n v="32"/>
    <b v="1"/>
    <s v="theater/plays"/>
    <n v="78.5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x v="1695"/>
    <b v="0"/>
    <n v="60"/>
    <b v="1"/>
    <s v="music/rock"/>
    <n v="41.85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x v="1696"/>
    <b v="0"/>
    <n v="65"/>
    <b v="1"/>
    <s v="publishing/nonfiction"/>
    <n v="38.549999999999997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x v="1697"/>
    <b v="0"/>
    <n v="37"/>
    <b v="1"/>
    <s v="music/rock"/>
    <n v="67.73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x v="1698"/>
    <b v="0"/>
    <n v="21"/>
    <b v="1"/>
    <s v="music/rock"/>
    <n v="119.29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x v="1699"/>
    <b v="0"/>
    <n v="38"/>
    <b v="1"/>
    <s v="music/rock"/>
    <n v="65.87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x v="1700"/>
    <b v="0"/>
    <n v="57"/>
    <b v="1"/>
    <s v="games/tabletop games"/>
    <n v="43.91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x v="1701"/>
    <b v="0"/>
    <n v="36"/>
    <b v="0"/>
    <s v="food/food trucks"/>
    <n v="69.47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x v="1702"/>
    <b v="0"/>
    <n v="41"/>
    <b v="1"/>
    <s v="theater/plays"/>
    <n v="61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x v="1703"/>
    <b v="0"/>
    <n v="33"/>
    <b v="1"/>
    <s v="music/rock"/>
    <n v="75.7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x v="1704"/>
    <b v="0"/>
    <n v="50"/>
    <b v="1"/>
    <s v="theater/plays"/>
    <n v="5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x v="1705"/>
    <b v="0"/>
    <n v="22"/>
    <b v="1"/>
    <s v="music/indie rock"/>
    <n v="113.64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x v="1706"/>
    <b v="0"/>
    <n v="52"/>
    <b v="1"/>
    <s v="music/indie rock"/>
    <n v="48.08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x v="1707"/>
    <b v="0"/>
    <n v="34"/>
    <b v="1"/>
    <s v="theater/plays"/>
    <n v="73.53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x v="1708"/>
    <b v="0"/>
    <n v="11"/>
    <b v="1"/>
    <s v="theater/plays"/>
    <n v="227.27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x v="1709"/>
    <b v="0"/>
    <n v="24"/>
    <b v="1"/>
    <s v="theater/plays"/>
    <n v="104.17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x v="1711"/>
    <b v="0"/>
    <n v="2"/>
    <b v="0"/>
    <s v="theater/plays"/>
    <n v="1250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x v="1712"/>
    <b v="1"/>
    <n v="60"/>
    <b v="0"/>
    <s v="technology/makerspaces"/>
    <n v="41.58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x v="1713"/>
    <b v="0"/>
    <n v="10"/>
    <b v="0"/>
    <s v="theater/plays"/>
    <n v="248.5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x v="1714"/>
    <b v="0"/>
    <n v="16"/>
    <b v="0"/>
    <s v="technology/wearables"/>
    <n v="155.25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x v="1715"/>
    <b v="0"/>
    <n v="52"/>
    <b v="0"/>
    <s v="publishing/art books"/>
    <n v="47.77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x v="1716"/>
    <b v="0"/>
    <n v="31"/>
    <b v="0"/>
    <s v="theater/spaces"/>
    <n v="79.87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x v="1717"/>
    <b v="0"/>
    <n v="34"/>
    <b v="0"/>
    <s v="technology/wearables"/>
    <n v="72.59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x v="1718"/>
    <b v="0"/>
    <n v="76"/>
    <b v="1"/>
    <s v="music/electronic music"/>
    <n v="32.32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x v="1719"/>
    <b v="0"/>
    <n v="103"/>
    <b v="1"/>
    <s v="photography/photobooks"/>
    <n v="23.8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x v="1720"/>
    <b v="0"/>
    <n v="17"/>
    <b v="0"/>
    <s v="music/indie rock"/>
    <n v="143.82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x v="1721"/>
    <b v="0"/>
    <n v="72"/>
    <b v="1"/>
    <s v="theater/plays"/>
    <n v="33.67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x v="1722"/>
    <b v="0"/>
    <n v="50"/>
    <b v="1"/>
    <s v="music/indie rock"/>
    <n v="48.24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x v="1723"/>
    <b v="0"/>
    <n v="59"/>
    <b v="1"/>
    <s v="theater/plays"/>
    <n v="40.85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x v="1724"/>
    <b v="1"/>
    <n v="17"/>
    <b v="1"/>
    <s v="music/rock"/>
    <n v="141.47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x v="1725"/>
    <b v="0"/>
    <n v="23"/>
    <b v="1"/>
    <s v="theater/plays"/>
    <n v="104.57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x v="1726"/>
    <b v="0"/>
    <n v="54"/>
    <b v="1"/>
    <s v="theater/plays"/>
    <n v="44.54"/>
    <n v="44.54"/>
    <x v="6"/>
    <s v="plays"/>
    <x v="1726"/>
    <d v="2014-08-13T22:00:00"/>
    <x v="2"/>
  </r>
  <r>
    <n v="1689"/>
    <s v="Fly Away"/>
    <s v="Praising the Living God in the second half of life."/>
    <x v="243"/>
    <n v="2400"/>
    <x v="3"/>
    <s v="US"/>
    <s v="USD"/>
    <n v="1489700230"/>
    <x v="1727"/>
    <b v="0"/>
    <n v="14"/>
    <b v="0"/>
    <s v="music/faith"/>
    <n v="171.43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x v="1728"/>
    <b v="0"/>
    <n v="14"/>
    <b v="1"/>
    <s v="theater/plays"/>
    <n v="171.43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x v="1729"/>
    <b v="0"/>
    <n v="96"/>
    <b v="1"/>
    <s v="music/rock"/>
    <n v="25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x v="1730"/>
    <b v="0"/>
    <n v="15"/>
    <b v="0"/>
    <s v="music/faith"/>
    <n v="159.33000000000001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x v="1731"/>
    <b v="0"/>
    <n v="22"/>
    <b v="1"/>
    <s v="theater/plays"/>
    <n v="108.5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x v="1732"/>
    <b v="0"/>
    <n v="41"/>
    <b v="1"/>
    <s v="film &amp; video/shorts"/>
    <n v="58.17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x v="1733"/>
    <b v="0"/>
    <n v="26"/>
    <b v="1"/>
    <s v="film &amp; video/shorts"/>
    <n v="91.23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x v="1734"/>
    <b v="0"/>
    <n v="23"/>
    <b v="1"/>
    <s v="film &amp; video/television"/>
    <n v="103.04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x v="1736"/>
    <b v="0"/>
    <n v="39"/>
    <b v="0"/>
    <s v="theater/plays"/>
    <n v="60.67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x v="1737"/>
    <b v="0"/>
    <n v="60"/>
    <b v="1"/>
    <s v="film &amp; video/shorts"/>
    <n v="39.380000000000003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x v="1738"/>
    <b v="1"/>
    <n v="57"/>
    <b v="1"/>
    <s v="theater/plays"/>
    <n v="41.42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x v="1739"/>
    <b v="0"/>
    <n v="32"/>
    <b v="0"/>
    <s v="music/indie rock"/>
    <n v="73.760000000000005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x v="1740"/>
    <b v="0"/>
    <n v="40"/>
    <b v="0"/>
    <s v="theater/musical"/>
    <n v="58.95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x v="1741"/>
    <b v="1"/>
    <n v="37"/>
    <b v="0"/>
    <s v="photography/photobooks"/>
    <n v="63.65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x v="1742"/>
    <b v="0"/>
    <n v="44"/>
    <b v="1"/>
    <s v="music/indie rock"/>
    <n v="53.52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x v="1743"/>
    <b v="0"/>
    <n v="21"/>
    <b v="1"/>
    <s v="theater/musical"/>
    <n v="112.14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x v="1744"/>
    <b v="0"/>
    <n v="40"/>
    <b v="1"/>
    <s v="music/rock"/>
    <n v="58.63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x v="1745"/>
    <b v="1"/>
    <n v="31"/>
    <b v="1"/>
    <s v="music/rock"/>
    <n v="75.48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x v="1746"/>
    <b v="0"/>
    <n v="38"/>
    <b v="1"/>
    <s v="music/rock"/>
    <n v="61.58"/>
    <n v="61.58"/>
    <x v="7"/>
    <s v="rock"/>
    <x v="1746"/>
    <d v="2012-11-26T04:59:00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x v="1747"/>
    <b v="0"/>
    <n v="28"/>
    <b v="0"/>
    <s v="photography/people"/>
    <n v="83.43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x v="1748"/>
    <b v="0"/>
    <n v="56"/>
    <b v="1"/>
    <s v="theater/musical"/>
    <n v="41.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x v="1749"/>
    <b v="0"/>
    <n v="60"/>
    <b v="1"/>
    <s v="music/classical music"/>
    <n v="38.880000000000003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x v="1750"/>
    <b v="1"/>
    <n v="67"/>
    <b v="1"/>
    <s v="theater/plays"/>
    <n v="34.79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x v="1751"/>
    <b v="0"/>
    <n v="20"/>
    <b v="1"/>
    <s v="film &amp; video/shorts"/>
    <n v="116.25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x v="1752"/>
    <b v="0"/>
    <n v="75"/>
    <b v="1"/>
    <s v="music/indie rock"/>
    <n v="31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x v="1753"/>
    <b v="0"/>
    <n v="29"/>
    <b v="1"/>
    <s v="theater/plays"/>
    <n v="80.03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x v="1754"/>
    <b v="0"/>
    <n v="114"/>
    <b v="0"/>
    <s v="technology/wearables"/>
    <n v="20.34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x v="1755"/>
    <b v="0"/>
    <n v="64"/>
    <b v="1"/>
    <s v="music/indie rock"/>
    <n v="36.11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x v="1756"/>
    <b v="0"/>
    <n v="45"/>
    <b v="1"/>
    <s v="theater/plays"/>
    <n v="51.22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x v="1757"/>
    <b v="1"/>
    <n v="29"/>
    <b v="1"/>
    <s v="theater/plays"/>
    <n v="79.31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x v="1758"/>
    <b v="0"/>
    <n v="6"/>
    <b v="0"/>
    <s v="theater/plays"/>
    <n v="383.33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x v="1759"/>
    <b v="0"/>
    <n v="197"/>
    <b v="1"/>
    <s v="games/tabletop games"/>
    <n v="11.67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x v="1760"/>
    <b v="1"/>
    <n v="74"/>
    <b v="1"/>
    <s v="music/electronic music"/>
    <n v="31.0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x v="1761"/>
    <b v="0"/>
    <n v="14"/>
    <b v="0"/>
    <s v="technology/wearables"/>
    <n v="164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x v="1762"/>
    <b v="0"/>
    <n v="35"/>
    <b v="0"/>
    <s v="publishing/art books"/>
    <n v="65.459999999999994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x v="1763"/>
    <b v="0"/>
    <n v="40"/>
    <b v="0"/>
    <s v="theater/plays"/>
    <n v="57.2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x v="1764"/>
    <b v="0"/>
    <n v="26"/>
    <b v="1"/>
    <s v="theater/plays"/>
    <n v="87.96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x v="1765"/>
    <b v="1"/>
    <n v="39"/>
    <b v="0"/>
    <s v="photography/photobooks"/>
    <n v="58.62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x v="1766"/>
    <b v="0"/>
    <n v="56"/>
    <b v="1"/>
    <s v="music/rock"/>
    <n v="40.75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x v="1767"/>
    <b v="0"/>
    <n v="62"/>
    <b v="1"/>
    <s v="technology/space exploration"/>
    <n v="36.770000000000003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x v="1768"/>
    <b v="0"/>
    <n v="64"/>
    <b v="1"/>
    <s v="film &amp; video/shorts"/>
    <n v="35.47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x v="1769"/>
    <b v="0"/>
    <n v="44"/>
    <b v="1"/>
    <s v="music/indie rock"/>
    <n v="51.48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x v="1770"/>
    <b v="0"/>
    <n v="57"/>
    <b v="1"/>
    <s v="theater/plays"/>
    <n v="39.6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x v="1771"/>
    <b v="0"/>
    <n v="28"/>
    <b v="0"/>
    <s v="technology/wearables"/>
    <n v="80.319999999999993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x v="1772"/>
    <b v="1"/>
    <n v="71"/>
    <b v="1"/>
    <s v="theater/plays"/>
    <n v="31.6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x v="1773"/>
    <b v="0"/>
    <n v="32"/>
    <b v="1"/>
    <s v="film &amp; video/shorts"/>
    <n v="69.72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x v="1774"/>
    <b v="0"/>
    <n v="51"/>
    <b v="1"/>
    <s v="music/rock"/>
    <n v="43.73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x v="1775"/>
    <b v="0"/>
    <n v="12"/>
    <b v="0"/>
    <s v="film &amp; video/drama"/>
    <n v="185.83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x v="1776"/>
    <b v="0"/>
    <n v="35"/>
    <b v="1"/>
    <s v="music/rock"/>
    <n v="63.49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x v="1777"/>
    <b v="0"/>
    <n v="43"/>
    <b v="1"/>
    <s v="music/indie rock"/>
    <n v="51.67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x v="1778"/>
    <b v="0"/>
    <n v="20"/>
    <b v="1"/>
    <s v="theater/plays"/>
    <n v="110.75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x v="1779"/>
    <b v="0"/>
    <n v="15"/>
    <b v="1"/>
    <s v="theater/plays"/>
    <n v="147.33000000000001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x v="1780"/>
    <b v="0"/>
    <n v="20"/>
    <b v="1"/>
    <s v="theater/plays"/>
    <n v="110.5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x v="1781"/>
    <b v="0"/>
    <n v="83"/>
    <b v="1"/>
    <s v="music/pop"/>
    <n v="26.55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x v="1782"/>
    <b v="0"/>
    <n v="30"/>
    <b v="1"/>
    <s v="theater/plays"/>
    <n v="73.400000000000006"/>
    <n v="73.400000000000006"/>
    <x v="6"/>
    <s v="plays"/>
    <x v="1782"/>
    <d v="2014-07-01T04:59:00"/>
    <x v="2"/>
  </r>
  <r>
    <n v="185"/>
    <s v="BLANK Short Movie"/>
    <s v="Love has no boundaries!"/>
    <x v="13"/>
    <n v="2200"/>
    <x v="2"/>
    <s v="NO"/>
    <s v="NOK"/>
    <n v="1471557139"/>
    <x v="1783"/>
    <b v="0"/>
    <n v="10"/>
    <b v="0"/>
    <s v="film &amp; video/drama"/>
    <n v="220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x v="1784"/>
    <b v="1"/>
    <n v="71"/>
    <b v="1"/>
    <s v="publishing/radio &amp; podcasts"/>
    <n v="30.96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85"/>
    <b v="0"/>
    <n v="16"/>
    <b v="0"/>
    <s v="music/faith"/>
    <n v="137.25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x v="1786"/>
    <b v="0"/>
    <n v="47"/>
    <b v="1"/>
    <s v="film &amp; video/shorts"/>
    <n v="46.7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x v="1787"/>
    <b v="0"/>
    <n v="42"/>
    <b v="1"/>
    <s v="theater/plays"/>
    <n v="52.21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x v="1788"/>
    <b v="0"/>
    <n v="50"/>
    <b v="1"/>
    <s v="music/electronic music"/>
    <n v="43.82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x v="1789"/>
    <b v="0"/>
    <n v="11"/>
    <b v="1"/>
    <s v="theater/plays"/>
    <n v="199.18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x v="1790"/>
    <b v="1"/>
    <n v="37"/>
    <b v="0"/>
    <s v="photography/photobooks"/>
    <n v="58.97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x v="1791"/>
    <b v="1"/>
    <n v="55"/>
    <b v="1"/>
    <s v="theater/plays"/>
    <n v="39.67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x v="1792"/>
    <b v="0"/>
    <n v="61"/>
    <b v="1"/>
    <s v="music/electronic music"/>
    <n v="35.74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x v="1793"/>
    <b v="0"/>
    <n v="34"/>
    <b v="1"/>
    <s v="photography/photobooks"/>
    <n v="63.97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x v="1794"/>
    <b v="0"/>
    <n v="72"/>
    <b v="1"/>
    <s v="theater/plays"/>
    <n v="30.15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x v="1795"/>
    <b v="0"/>
    <n v="47"/>
    <b v="1"/>
    <s v="theater/plays"/>
    <n v="45.98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x v="1796"/>
    <b v="0"/>
    <n v="30"/>
    <b v="1"/>
    <s v="theater/plays"/>
    <n v="72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x v="1797"/>
    <b v="0"/>
    <n v="38"/>
    <b v="1"/>
    <s v="film &amp; video/television"/>
    <n v="56.82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x v="1798"/>
    <b v="1"/>
    <n v="39"/>
    <b v="0"/>
    <s v="photography/photobooks"/>
    <n v="55.28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x v="1799"/>
    <b v="0"/>
    <n v="19"/>
    <b v="1"/>
    <s v="theater/plays"/>
    <n v="113.42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x v="1800"/>
    <b v="0"/>
    <n v="58"/>
    <b v="1"/>
    <s v="music/indie rock"/>
    <n v="37.15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x v="1801"/>
    <b v="0"/>
    <n v="29"/>
    <b v="0"/>
    <s v="games/video games"/>
    <n v="74.209999999999994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x v="1802"/>
    <b v="0"/>
    <n v="24"/>
    <b v="1"/>
    <s v="theater/plays"/>
    <n v="89.67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x v="1803"/>
    <b v="0"/>
    <n v="54"/>
    <b v="1"/>
    <s v="music/rock"/>
    <n v="39.82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x v="1804"/>
    <b v="0"/>
    <n v="35"/>
    <b v="1"/>
    <s v="music/classical music"/>
    <n v="61.34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x v="1805"/>
    <b v="0"/>
    <n v="46"/>
    <b v="1"/>
    <s v="music/rock"/>
    <n v="46.63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x v="1806"/>
    <b v="0"/>
    <n v="20"/>
    <b v="1"/>
    <s v="theater/plays"/>
    <n v="107.25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x v="1807"/>
    <b v="0"/>
    <n v="58"/>
    <b v="1"/>
    <s v="music/indie rock"/>
    <n v="36.9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x v="1808"/>
    <b v="0"/>
    <n v="48"/>
    <b v="1"/>
    <s v="music/pop"/>
    <n v="44.65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x v="1809"/>
    <b v="0"/>
    <n v="67"/>
    <b v="1"/>
    <s v="theater/plays"/>
    <n v="31.9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x v="1810"/>
    <b v="0"/>
    <n v="17"/>
    <b v="1"/>
    <s v="technology/wearables"/>
    <n v="125.94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x v="1811"/>
    <b v="0"/>
    <n v="13"/>
    <b v="1"/>
    <s v="theater/plays"/>
    <n v="164.62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x v="1812"/>
    <b v="0"/>
    <n v="13"/>
    <b v="1"/>
    <s v="theater/plays"/>
    <n v="164.6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x v="1813"/>
    <b v="0"/>
    <n v="98"/>
    <b v="1"/>
    <s v="film &amp; video/television"/>
    <n v="21.76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x v="1814"/>
    <b v="0"/>
    <n v="44"/>
    <b v="1"/>
    <s v="music/indie rock"/>
    <n v="48.45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x v="1815"/>
    <b v="0"/>
    <n v="13"/>
    <b v="0"/>
    <s v="film &amp; video/drama"/>
    <n v="163.8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x v="1816"/>
    <b v="0"/>
    <n v="39"/>
    <b v="1"/>
    <s v="music/indie rock"/>
    <n v="54.62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x v="1817"/>
    <b v="1"/>
    <n v="43"/>
    <b v="0"/>
    <s v="theater/plays"/>
    <n v="49.51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x v="1818"/>
    <b v="0"/>
    <n v="41"/>
    <b v="1"/>
    <s v="theater/plays"/>
    <n v="51.85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x v="1819"/>
    <b v="0"/>
    <n v="27"/>
    <b v="1"/>
    <s v="theater/plays"/>
    <n v="78.52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x v="1820"/>
    <b v="0"/>
    <n v="16"/>
    <b v="0"/>
    <s v="photography/nature"/>
    <n v="132.1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x v="1821"/>
    <b v="1"/>
    <n v="28"/>
    <b v="0"/>
    <s v="theater/plays"/>
    <n v="75.459999999999994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x v="1822"/>
    <b v="0"/>
    <n v="99"/>
    <b v="0"/>
    <s v="games/video games"/>
    <n v="21.34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x v="1823"/>
    <b v="1"/>
    <n v="22"/>
    <b v="1"/>
    <s v="music/rock"/>
    <n v="95.93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x v="1824"/>
    <b v="0"/>
    <n v="35"/>
    <b v="1"/>
    <s v="theater/plays"/>
    <n v="60.29"/>
    <n v="60.29"/>
    <x v="6"/>
    <s v="plays"/>
    <x v="1824"/>
    <d v="2015-07-01T06:59:00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x v="1825"/>
    <b v="0"/>
    <n v="17"/>
    <b v="1"/>
    <s v="theater/plays"/>
    <n v="123.94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x v="1826"/>
    <b v="0"/>
    <n v="5"/>
    <b v="0"/>
    <s v="theater/spaces"/>
    <n v="420.6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x v="1827"/>
    <b v="1"/>
    <n v="74"/>
    <b v="1"/>
    <s v="theater/plays"/>
    <n v="28.41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x v="1828"/>
    <b v="0"/>
    <n v="34"/>
    <b v="1"/>
    <s v="theater/plays"/>
    <n v="61.82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x v="1829"/>
    <b v="0"/>
    <n v="50"/>
    <b v="1"/>
    <s v="music/rock"/>
    <n v="42.02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x v="1830"/>
    <b v="0"/>
    <n v="14"/>
    <b v="1"/>
    <s v="music/classical music"/>
    <n v="150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x v="1831"/>
    <b v="1"/>
    <n v="23"/>
    <b v="0"/>
    <s v="technology/space exploration"/>
    <n v="91.3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x v="1832"/>
    <b v="0"/>
    <n v="41"/>
    <b v="1"/>
    <s v="theater/plays"/>
    <n v="51.22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x v="1833"/>
    <b v="0"/>
    <n v="39"/>
    <b v="1"/>
    <s v="theater/plays"/>
    <n v="53.85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x v="1834"/>
    <b v="1"/>
    <n v="75"/>
    <b v="1"/>
    <s v="music/indie rock"/>
    <n v="27.94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x v="1835"/>
    <b v="0"/>
    <n v="38"/>
    <b v="1"/>
    <s v="theater/plays"/>
    <n v="55.13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x v="1836"/>
    <b v="0"/>
    <n v="33"/>
    <b v="1"/>
    <s v="theater/plays"/>
    <n v="63.42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x v="1837"/>
    <b v="0"/>
    <n v="53"/>
    <b v="1"/>
    <s v="theater/plays"/>
    <n v="39.380000000000003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x v="1838"/>
    <b v="0"/>
    <n v="35"/>
    <b v="1"/>
    <s v="theater/plays"/>
    <n v="59.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x v="1839"/>
    <b v="0"/>
    <n v="33"/>
    <b v="0"/>
    <s v="publishing/children's books"/>
    <n v="63.1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x v="1840"/>
    <b v="0"/>
    <n v="24"/>
    <b v="1"/>
    <s v="film &amp; video/shorts"/>
    <n v="86.67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x v="1841"/>
    <b v="1"/>
    <n v="45"/>
    <b v="1"/>
    <s v="music/rock"/>
    <n v="46.13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x v="1842"/>
    <b v="0"/>
    <n v="39"/>
    <b v="1"/>
    <s v="theater/plays"/>
    <n v="53.23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x v="1843"/>
    <b v="0"/>
    <n v="49"/>
    <b v="1"/>
    <s v="publishing/nonfiction"/>
    <n v="42.35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x v="1844"/>
    <b v="0"/>
    <n v="38"/>
    <b v="1"/>
    <s v="theater/plays"/>
    <n v="54.55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x v="1845"/>
    <b v="0"/>
    <n v="25"/>
    <b v="0"/>
    <s v="food/food trucks"/>
    <n v="82.82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x v="1846"/>
    <b v="0"/>
    <n v="37"/>
    <b v="0"/>
    <s v="film &amp; video/science fiction"/>
    <n v="55.95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x v="1847"/>
    <b v="0"/>
    <n v="39"/>
    <b v="0"/>
    <s v="theater/musical"/>
    <n v="53.08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x v="1848"/>
    <b v="0"/>
    <n v="48"/>
    <b v="1"/>
    <s v="film &amp; video/documentary"/>
    <n v="43.02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x v="1849"/>
    <b v="0"/>
    <n v="41"/>
    <b v="1"/>
    <s v="music/indie rock"/>
    <n v="50.37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x v="1850"/>
    <b v="0"/>
    <n v="46"/>
    <b v="1"/>
    <s v="theater/plays"/>
    <n v="44.85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x v="1851"/>
    <b v="0"/>
    <n v="30"/>
    <b v="1"/>
    <s v="theater/plays"/>
    <n v="68.67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x v="1852"/>
    <b v="0"/>
    <n v="36"/>
    <b v="1"/>
    <s v="theater/plays"/>
    <n v="57.22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x v="1853"/>
    <b v="0"/>
    <n v="46"/>
    <b v="0"/>
    <s v="theater/musical"/>
    <n v="44.76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x v="1854"/>
    <b v="0"/>
    <n v="23"/>
    <b v="1"/>
    <s v="music/rock"/>
    <n v="89.42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x v="1855"/>
    <b v="0"/>
    <n v="29"/>
    <b v="1"/>
    <s v="theater/plays"/>
    <n v="70.86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x v="1856"/>
    <b v="0"/>
    <n v="51"/>
    <b v="1"/>
    <s v="theater/plays"/>
    <n v="40.29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x v="1857"/>
    <b v="0"/>
    <n v="45"/>
    <b v="1"/>
    <s v="music/rock"/>
    <n v="45.62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x v="1858"/>
    <b v="1"/>
    <n v="52"/>
    <b v="0"/>
    <s v="technology/space exploration"/>
    <n v="39.479999999999997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x v="186"/>
    <n v="2052"/>
    <x v="0"/>
    <s v="US"/>
    <s v="USD"/>
    <n v="1342243143"/>
    <x v="1859"/>
    <b v="0"/>
    <n v="38"/>
    <b v="1"/>
    <s v="music/indie rock"/>
    <n v="54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x v="1860"/>
    <b v="0"/>
    <n v="59"/>
    <b v="1"/>
    <s v="theater/plays"/>
    <n v="34.75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x v="1861"/>
    <b v="0"/>
    <n v="20"/>
    <b v="1"/>
    <s v="theater/plays"/>
    <n v="102.5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x v="1862"/>
    <b v="0"/>
    <n v="28"/>
    <b v="1"/>
    <s v="theater/plays"/>
    <n v="73.209999999999994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x v="1863"/>
    <b v="0"/>
    <n v="31"/>
    <b v="1"/>
    <s v="theater/plays"/>
    <n v="66.1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x v="1864"/>
    <b v="1"/>
    <n v="39"/>
    <b v="1"/>
    <s v="theater/plays"/>
    <n v="52.49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x v="1865"/>
    <b v="0"/>
    <n v="17"/>
    <b v="1"/>
    <s v="theater/plays"/>
    <n v="120.1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x v="1866"/>
    <b v="0"/>
    <n v="23"/>
    <b v="1"/>
    <s v="theater/plays"/>
    <n v="88.74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x v="1867"/>
    <b v="0"/>
    <n v="34"/>
    <b v="1"/>
    <s v="music/rock"/>
    <n v="59.85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x v="1868"/>
    <b v="0"/>
    <n v="40"/>
    <b v="1"/>
    <s v="music/rock"/>
    <n v="50.88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x v="1869"/>
    <b v="0"/>
    <n v="27"/>
    <b v="1"/>
    <s v="theater/musical"/>
    <n v="75.37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x v="1870"/>
    <b v="0"/>
    <n v="63"/>
    <b v="1"/>
    <s v="theater/plays"/>
    <n v="32.270000000000003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x v="1871"/>
    <b v="0"/>
    <n v="22"/>
    <b v="1"/>
    <s v="film &amp; video/documentary"/>
    <n v="92.3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x v="1872"/>
    <b v="0"/>
    <n v="26"/>
    <b v="0"/>
    <s v="theater/plays"/>
    <n v="78.08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x v="1873"/>
    <b v="0"/>
    <n v="19"/>
    <b v="1"/>
    <s v="theater/plays"/>
    <n v="106.84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x v="1874"/>
    <b v="0"/>
    <n v="11"/>
    <b v="0"/>
    <s v="technology/wearables"/>
    <n v="184.36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x v="1875"/>
    <b v="0"/>
    <n v="16"/>
    <b v="1"/>
    <s v="film &amp; video/television"/>
    <n v="126.69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x v="1876"/>
    <b v="0"/>
    <n v="28"/>
    <b v="1"/>
    <s v="theater/plays"/>
    <n v="72.39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x v="1877"/>
    <b v="1"/>
    <n v="52"/>
    <b v="1"/>
    <s v="music/rock"/>
    <n v="38.94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x v="1878"/>
    <b v="0"/>
    <n v="38"/>
    <b v="1"/>
    <s v="music/rock"/>
    <n v="53.29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x v="1879"/>
    <b v="0"/>
    <n v="38"/>
    <b v="1"/>
    <s v="theater/plays"/>
    <n v="53.29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x v="1880"/>
    <b v="0"/>
    <n v="32"/>
    <b v="1"/>
    <s v="theater/plays"/>
    <n v="63.28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x v="1881"/>
    <b v="0"/>
    <n v="31"/>
    <b v="1"/>
    <s v="theater/plays"/>
    <n v="65.16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x v="1882"/>
    <b v="0"/>
    <n v="3"/>
    <b v="0"/>
    <s v="publishing/translations"/>
    <n v="673.33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x v="151"/>
    <n v="2020"/>
    <x v="0"/>
    <s v="US"/>
    <s v="USD"/>
    <n v="1392675017"/>
    <x v="1883"/>
    <b v="0"/>
    <n v="38"/>
    <b v="1"/>
    <s v="music/rock"/>
    <n v="53.16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x v="1884"/>
    <b v="0"/>
    <n v="21"/>
    <b v="1"/>
    <s v="theater/plays"/>
    <n v="96.19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x v="1885"/>
    <b v="0"/>
    <n v="39"/>
    <b v="1"/>
    <s v="theater/plays"/>
    <n v="51.79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x v="1886"/>
    <b v="0"/>
    <n v="56"/>
    <b v="1"/>
    <s v="theater/plays"/>
    <n v="36.07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x v="1887"/>
    <b v="0"/>
    <n v="20"/>
    <b v="1"/>
    <s v="music/pop"/>
    <n v="100.75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x v="1888"/>
    <b v="0"/>
    <n v="22"/>
    <b v="1"/>
    <s v="music/indie rock"/>
    <n v="91.59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x v="1889"/>
    <b v="0"/>
    <n v="21"/>
    <b v="1"/>
    <s v="theater/plays"/>
    <n v="95.95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x v="1890"/>
    <b v="0"/>
    <n v="36"/>
    <b v="1"/>
    <s v="theater/plays"/>
    <n v="55.97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x v="1891"/>
    <b v="0"/>
    <n v="33"/>
    <b v="1"/>
    <s v="theater/plays"/>
    <n v="61.06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x v="1892"/>
    <b v="0"/>
    <n v="77"/>
    <b v="1"/>
    <s v="music/pop"/>
    <n v="26.15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x v="1893"/>
    <b v="0"/>
    <n v="32"/>
    <b v="1"/>
    <s v="music/rock"/>
    <n v="62.8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x v="1894"/>
    <b v="0"/>
    <n v="33"/>
    <b v="1"/>
    <s v="theater/plays"/>
    <n v="60.9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x v="1895"/>
    <b v="0"/>
    <n v="38"/>
    <b v="1"/>
    <s v="music/indie rock"/>
    <n v="52.82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x v="1896"/>
    <b v="0"/>
    <n v="44"/>
    <b v="1"/>
    <s v="publishing/nonfiction"/>
    <n v="45.57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x v="1897"/>
    <b v="0"/>
    <n v="4"/>
    <b v="0"/>
    <s v="food/food trucks"/>
    <n v="501.25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x v="1898"/>
    <b v="0"/>
    <n v="30"/>
    <b v="1"/>
    <s v="theater/plays"/>
    <n v="66.83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x v="1899"/>
    <b v="0"/>
    <n v="14"/>
    <b v="1"/>
    <s v="theater/musical"/>
    <n v="143.21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x v="1900"/>
    <b v="0"/>
    <n v="25"/>
    <b v="1"/>
    <s v="film &amp; video/television"/>
    <n v="80.16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x v="1901"/>
    <b v="0"/>
    <n v="17"/>
    <b v="1"/>
    <s v="theater/plays"/>
    <n v="117.88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x v="1902"/>
    <b v="1"/>
    <n v="52"/>
    <b v="1"/>
    <s v="theater/plays"/>
    <n v="38.5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x v="1903"/>
    <b v="0"/>
    <n v="24"/>
    <b v="0"/>
    <s v="music/indie rock"/>
    <n v="83.38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x v="1904"/>
    <b v="1"/>
    <n v="35"/>
    <b v="1"/>
    <s v="theater/plays"/>
    <n v="57.17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x v="1905"/>
    <b v="0"/>
    <n v="30"/>
    <b v="1"/>
    <s v="music/rock"/>
    <n v="66.69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x v="1906"/>
    <b v="0"/>
    <n v="19"/>
    <b v="1"/>
    <s v="film &amp; video/television"/>
    <n v="105.26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x v="1907"/>
    <b v="0"/>
    <n v="15"/>
    <b v="1"/>
    <s v="film &amp; video/television"/>
    <n v="133.33000000000001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x v="1908"/>
    <b v="0"/>
    <n v="23"/>
    <b v="1"/>
    <s v="music/rock"/>
    <n v="86.96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x v="1909"/>
    <b v="0"/>
    <n v="7"/>
    <b v="1"/>
    <s v="music/electronic music"/>
    <n v="285.70999999999998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x v="1910"/>
    <b v="0"/>
    <n v="47"/>
    <b v="1"/>
    <s v="music/indie rock"/>
    <n v="42.55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x v="1911"/>
    <b v="0"/>
    <n v="8"/>
    <b v="1"/>
    <s v="music/indie rock"/>
    <n v="250"/>
    <n v="250"/>
    <x v="7"/>
    <s v="indie rock"/>
    <x v="1911"/>
    <d v="2015-10-10T22:28:04"/>
    <x v="4"/>
  </r>
  <r>
    <n v="2937"/>
    <s v="UCAS"/>
    <s v="UCAS is a new British musical premiering at the Edinburgh Fringe Festival 2014."/>
    <x v="186"/>
    <n v="2000"/>
    <x v="0"/>
    <s v="GB"/>
    <s v="GBP"/>
    <n v="1405249113"/>
    <x v="1912"/>
    <b v="0"/>
    <n v="55"/>
    <b v="1"/>
    <s v="theater/musical"/>
    <n v="36.36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x v="1913"/>
    <b v="0"/>
    <n v="15"/>
    <b v="1"/>
    <s v="theater/plays"/>
    <n v="133.33000000000001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x v="1914"/>
    <b v="0"/>
    <n v="17"/>
    <b v="1"/>
    <s v="theater/plays"/>
    <n v="117.65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x v="1915"/>
    <b v="0"/>
    <n v="21"/>
    <b v="1"/>
    <s v="theater/plays"/>
    <n v="95.24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x v="1916"/>
    <b v="0"/>
    <n v="31"/>
    <b v="1"/>
    <s v="theater/plays"/>
    <n v="64.52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x v="1917"/>
    <b v="0"/>
    <n v="29"/>
    <b v="1"/>
    <s v="theater/plays"/>
    <n v="68.97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x v="1919"/>
    <b v="0"/>
    <n v="73"/>
    <b v="1"/>
    <s v="music/electronic music"/>
    <n v="27.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x v="1920"/>
    <b v="1"/>
    <n v="33"/>
    <b v="0"/>
    <s v="photography/photobooks"/>
    <n v="60.24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x v="1921"/>
    <b v="0"/>
    <n v="24"/>
    <b v="0"/>
    <s v="music/jazz"/>
    <n v="82.58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x v="1922"/>
    <b v="0"/>
    <n v="74"/>
    <b v="1"/>
    <s v="technology/space exploration"/>
    <n v="26.59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x v="1923"/>
    <b v="0"/>
    <n v="17"/>
    <b v="0"/>
    <s v="music/faith"/>
    <n v="115.71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x v="1924"/>
    <b v="0"/>
    <n v="30"/>
    <b v="1"/>
    <s v="theater/plays"/>
    <n v="65.17"/>
    <n v="65.17"/>
    <x v="6"/>
    <s v="plays"/>
    <x v="1924"/>
    <d v="2016-06-23T18:47:00"/>
    <x v="1"/>
  </r>
  <r>
    <n v="3271"/>
    <s v="Saxon Court at Southwark Playhouse"/>
    <s v="A razor sharp satire to darken your Christmas."/>
    <x v="186"/>
    <n v="1950"/>
    <x v="0"/>
    <s v="GB"/>
    <s v="GBP"/>
    <n v="1414927775"/>
    <x v="1925"/>
    <b v="1"/>
    <n v="51"/>
    <b v="1"/>
    <s v="theater/plays"/>
    <n v="38.24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x v="1926"/>
    <b v="0"/>
    <n v="32"/>
    <b v="1"/>
    <s v="music/rock"/>
    <n v="60.66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x v="1927"/>
    <b v="0"/>
    <n v="19"/>
    <b v="1"/>
    <s v="film &amp; video/television"/>
    <n v="102.11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x v="1928"/>
    <b v="0"/>
    <n v="40"/>
    <b v="0"/>
    <s v="music/world music"/>
    <n v="48.43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x v="1929"/>
    <b v="0"/>
    <n v="49"/>
    <b v="1"/>
    <s v="music/pop"/>
    <n v="39.18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x v="1930"/>
    <b v="0"/>
    <n v="37"/>
    <b v="1"/>
    <s v="theater/spaces"/>
    <n v="51.89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x v="1931"/>
    <b v="0"/>
    <n v="56"/>
    <b v="1"/>
    <s v="theater/plays"/>
    <n v="34.25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x v="1932"/>
    <b v="0"/>
    <n v="42"/>
    <b v="1"/>
    <s v="music/indie rock"/>
    <n v="45.55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x v="1933"/>
    <b v="0"/>
    <n v="26"/>
    <b v="0"/>
    <s v="film &amp; video/animation"/>
    <n v="73.459999999999994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x v="1934"/>
    <b v="0"/>
    <n v="5"/>
    <b v="0"/>
    <s v="theater/plays"/>
    <n v="381.6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x v="1935"/>
    <b v="1"/>
    <n v="29"/>
    <b v="0"/>
    <s v="technology/makerspaces"/>
    <n v="65.41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x v="1936"/>
    <b v="0"/>
    <n v="23"/>
    <b v="0"/>
    <s v="technology/wearables"/>
    <n v="82.09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x v="1937"/>
    <b v="1"/>
    <n v="53"/>
    <b v="1"/>
    <s v="technology/space exploration"/>
    <n v="35.549999999999997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x v="1938"/>
    <b v="1"/>
    <n v="50"/>
    <b v="1"/>
    <s v="music/indie rock"/>
    <n v="37.6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x v="1939"/>
    <b v="1"/>
    <n v="81"/>
    <b v="1"/>
    <s v="publishing/radio &amp; podcasts"/>
    <n v="23.17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x v="1940"/>
    <b v="1"/>
    <n v="19"/>
    <b v="0"/>
    <s v="photography/photobooks"/>
    <n v="98.79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x v="1941"/>
    <b v="0"/>
    <n v="11"/>
    <b v="0"/>
    <s v="film &amp; video/animation"/>
    <n v="170.55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x v="1942"/>
    <b v="0"/>
    <n v="52"/>
    <b v="1"/>
    <s v="theater/plays"/>
    <n v="36.08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x v="1943"/>
    <b v="0"/>
    <n v="50"/>
    <b v="1"/>
    <s v="technology/space exploration"/>
    <n v="37.46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x v="1944"/>
    <b v="0"/>
    <n v="93"/>
    <b v="1"/>
    <s v="theater/plays"/>
    <n v="20.12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x v="1945"/>
    <b v="0"/>
    <n v="52"/>
    <b v="1"/>
    <s v="theater/plays"/>
    <n v="35.96"/>
    <n v="35.96"/>
    <x v="6"/>
    <s v="plays"/>
    <x v="1945"/>
    <d v="2015-10-06T22:59:00"/>
    <x v="4"/>
  </r>
  <r>
    <n v="128"/>
    <s v="Ralphi3 (Canceled)"/>
    <s v="A Science Fiction film filled with entertainment and Excitement"/>
    <x v="4"/>
    <n v="1867"/>
    <x v="1"/>
    <s v="US"/>
    <s v="USD"/>
    <n v="1476941293"/>
    <x v="1946"/>
    <b v="0"/>
    <n v="6"/>
    <b v="0"/>
    <s v="film &amp; video/science fiction"/>
    <n v="311.17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x v="1947"/>
    <b v="0"/>
    <n v="41"/>
    <b v="1"/>
    <s v="theater/spaces"/>
    <n v="45.54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x v="1948"/>
    <b v="0"/>
    <n v="12"/>
    <b v="0"/>
    <s v="technology/wearables"/>
    <n v="155.33000000000001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x v="1949"/>
    <b v="0"/>
    <n v="31"/>
    <b v="0"/>
    <s v="theater/plays"/>
    <n v="60.06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x v="1950"/>
    <b v="0"/>
    <n v="14"/>
    <b v="1"/>
    <s v="music/rock"/>
    <n v="132.86000000000001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x v="1951"/>
    <b v="0"/>
    <n v="23"/>
    <b v="1"/>
    <s v="theater/plays"/>
    <n v="80.87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x v="1952"/>
    <b v="0"/>
    <n v="45"/>
    <b v="1"/>
    <s v="theater/plays"/>
    <n v="41.22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x v="1953"/>
    <b v="0"/>
    <n v="30"/>
    <b v="1"/>
    <s v="music/rock"/>
    <n v="61.3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x v="1954"/>
    <b v="1"/>
    <n v="41"/>
    <b v="1"/>
    <s v="technology/hardware"/>
    <n v="44.85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x v="1955"/>
    <b v="0"/>
    <n v="27"/>
    <b v="1"/>
    <s v="theater/plays"/>
    <n v="67.959999999999994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x v="1956"/>
    <b v="0"/>
    <n v="25"/>
    <b v="1"/>
    <s v="theater/plays"/>
    <n v="73.239999999999995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x v="1957"/>
    <b v="0"/>
    <n v="21"/>
    <b v="0"/>
    <s v="film &amp; video/animation"/>
    <n v="87.14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x v="1958"/>
    <b v="1"/>
    <n v="30"/>
    <b v="1"/>
    <s v="theater/plays"/>
    <n v="61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x v="1959"/>
    <b v="0"/>
    <n v="13"/>
    <b v="0"/>
    <s v="theater/spaces"/>
    <n v="140.54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x v="1960"/>
    <b v="0"/>
    <n v="26"/>
    <b v="1"/>
    <s v="theater/plays"/>
    <n v="70.23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x v="1961"/>
    <b v="0"/>
    <n v="19"/>
    <b v="0"/>
    <s v="food/food trucks"/>
    <n v="96.05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x v="1962"/>
    <b v="0"/>
    <n v="98"/>
    <b v="0"/>
    <s v="games/video games"/>
    <n v="18.579999999999998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x v="1963"/>
    <b v="0"/>
    <n v="13"/>
    <b v="1"/>
    <s v="theater/plays"/>
    <n v="140"/>
    <n v="140"/>
    <x v="6"/>
    <s v="plays"/>
    <x v="1963"/>
    <d v="2014-09-12T21:55:49"/>
    <x v="2"/>
  </r>
  <r>
    <n v="1473"/>
    <s v="ONE LOVES ONLY FORM"/>
    <s v="Public Radio Project"/>
    <x v="186"/>
    <n v="1807.74"/>
    <x v="0"/>
    <s v="US"/>
    <s v="USD"/>
    <n v="1330644639"/>
    <x v="1964"/>
    <b v="1"/>
    <n v="47"/>
    <b v="1"/>
    <s v="publishing/radio &amp; podcasts"/>
    <n v="38.46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x v="1965"/>
    <b v="1"/>
    <n v="12"/>
    <b v="1"/>
    <s v="theater/plays"/>
    <n v="150.41999999999999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x v="1966"/>
    <b v="0"/>
    <n v="22"/>
    <b v="0"/>
    <s v="games/video games"/>
    <n v="81.95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x v="1967"/>
    <b v="0"/>
    <n v="19"/>
    <b v="1"/>
    <s v="music/rock"/>
    <n v="94.74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x v="1968"/>
    <b v="0"/>
    <n v="6"/>
    <b v="0"/>
    <s v="theater/musical"/>
    <n v="30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x v="1969"/>
    <b v="0"/>
    <n v="31"/>
    <b v="1"/>
    <s v="theater/plays"/>
    <n v="58.06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x v="1970"/>
    <b v="0"/>
    <n v="37"/>
    <b v="1"/>
    <s v="theater/plays"/>
    <n v="48.34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x v="1971"/>
    <b v="0"/>
    <n v="20"/>
    <b v="0"/>
    <s v="theater/plays"/>
    <n v="89.4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x v="1972"/>
    <b v="0"/>
    <n v="15"/>
    <b v="0"/>
    <s v="film &amp; video/science fiction"/>
    <n v="119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x v="1973"/>
    <b v="1"/>
    <n v="41"/>
    <b v="1"/>
    <s v="music/rock"/>
    <n v="43.54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x v="1974"/>
    <b v="0"/>
    <n v="13"/>
    <b v="0"/>
    <s v="theater/plays"/>
    <n v="137.08000000000001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x v="1975"/>
    <b v="0"/>
    <n v="30"/>
    <b v="0"/>
    <s v="technology/wearables"/>
    <n v="59.2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x v="1976"/>
    <b v="0"/>
    <n v="49"/>
    <b v="1"/>
    <s v="music/pop"/>
    <n v="36.24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x v="1977"/>
    <b v="1"/>
    <n v="50"/>
    <b v="1"/>
    <s v="technology/space exploration"/>
    <n v="35.520000000000003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x v="1978"/>
    <b v="0"/>
    <n v="4"/>
    <b v="1"/>
    <s v="music/rock"/>
    <n v="443.75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x v="1979"/>
    <b v="0"/>
    <n v="35"/>
    <b v="1"/>
    <s v="music/indie rock"/>
    <n v="50.66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x v="1980"/>
    <b v="0"/>
    <n v="7"/>
    <b v="0"/>
    <s v="music/faith"/>
    <n v="253.1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x v="1981"/>
    <b v="0"/>
    <n v="33"/>
    <b v="0"/>
    <s v="food/restaurants"/>
    <n v="53.55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x v="1982"/>
    <b v="0"/>
    <n v="26"/>
    <b v="1"/>
    <s v="theater/plays"/>
    <n v="67.92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x v="1983"/>
    <b v="0"/>
    <n v="31"/>
    <b v="0"/>
    <s v="theater/musical"/>
    <n v="56.84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x v="1984"/>
    <b v="0"/>
    <n v="27"/>
    <b v="0"/>
    <s v="theater/spaces"/>
    <n v="65.11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x v="1985"/>
    <b v="0"/>
    <n v="24"/>
    <b v="1"/>
    <s v="music/electronic music"/>
    <n v="73.1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x v="1986"/>
    <b v="0"/>
    <n v="49"/>
    <b v="0"/>
    <s v="publishing/children's books"/>
    <n v="35.729999999999997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x v="1987"/>
    <b v="0"/>
    <n v="26"/>
    <b v="1"/>
    <s v="music/rock"/>
    <n v="67.31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x v="1988"/>
    <b v="0"/>
    <n v="15"/>
    <b v="0"/>
    <s v="technology/wearables"/>
    <n v="116.53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x v="1989"/>
    <b v="0"/>
    <n v="38"/>
    <b v="0"/>
    <s v="theater/plays"/>
    <n v="45.8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x v="1990"/>
    <b v="0"/>
    <n v="8"/>
    <b v="0"/>
    <s v="theater/spaces"/>
    <n v="217.38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x v="1991"/>
    <b v="0"/>
    <n v="76"/>
    <b v="1"/>
    <s v="music/metal"/>
    <n v="22.7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x v="1992"/>
    <b v="0"/>
    <n v="34"/>
    <b v="1"/>
    <s v="film &amp; video/shorts"/>
    <n v="50.59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x v="1993"/>
    <b v="0"/>
    <n v="42"/>
    <b v="0"/>
    <s v="theater/spaces"/>
    <n v="40.83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x v="1994"/>
    <b v="0"/>
    <n v="23"/>
    <b v="1"/>
    <s v="theater/plays"/>
    <n v="74.34999999999999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x v="1995"/>
    <b v="0"/>
    <n v="8"/>
    <b v="0"/>
    <s v="photography/photobooks"/>
    <n v="213.38"/>
    <n v="213.38"/>
    <x v="2"/>
    <s v="photobooks"/>
    <x v="1995"/>
    <d v="2015-04-01T01:01:30"/>
    <x v="4"/>
  </r>
  <r>
    <n v="2668"/>
    <s v="UOttawa Makermobile"/>
    <s v="Creativity on the go! |_x000a_CrÃ©ativitÃ© en mouvement !"/>
    <x v="114"/>
    <n v="1707"/>
    <x v="0"/>
    <s v="CA"/>
    <s v="CAD"/>
    <n v="1447079520"/>
    <x v="1996"/>
    <b v="0"/>
    <n v="28"/>
    <b v="1"/>
    <s v="technology/makerspaces"/>
    <n v="60.96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x v="1997"/>
    <b v="0"/>
    <n v="41"/>
    <b v="0"/>
    <s v="technology/wearables"/>
    <n v="41.59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x v="1998"/>
    <b v="0"/>
    <n v="45"/>
    <b v="1"/>
    <s v="theater/plays"/>
    <n v="37.78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x v="1999"/>
    <b v="0"/>
    <n v="26"/>
    <b v="1"/>
    <s v="film &amp; video/shorts"/>
    <n v="65.38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x v="2000"/>
    <b v="0"/>
    <n v="20"/>
    <b v="0"/>
    <s v="food/food trucks"/>
    <n v="84.9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x v="2001"/>
    <b v="1"/>
    <n v="18"/>
    <b v="0"/>
    <s v="photography/photobooks"/>
    <n v="94.2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x v="2002"/>
    <b v="1"/>
    <n v="9"/>
    <b v="0"/>
    <s v="theater/plays"/>
    <n v="188.5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x v="2003"/>
    <b v="0"/>
    <n v="38"/>
    <b v="0"/>
    <s v="music/world music"/>
    <n v="44.5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x v="2004"/>
    <b v="0"/>
    <n v="42"/>
    <b v="1"/>
    <s v="theater/plays"/>
    <n v="40.24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x v="2005"/>
    <b v="0"/>
    <n v="48"/>
    <b v="1"/>
    <s v="technology/wearables"/>
    <n v="35.130000000000003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x v="2006"/>
    <b v="0"/>
    <n v="58"/>
    <b v="1"/>
    <s v="theater/plays"/>
    <n v="29.07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x v="2007"/>
    <b v="0"/>
    <n v="49"/>
    <b v="1"/>
    <s v="theater/plays"/>
    <n v="34.409999999999997"/>
    <n v="34.409999999999997"/>
    <x v="6"/>
    <s v="plays"/>
    <x v="2007"/>
    <d v="2016-06-02T22:00:00"/>
    <x v="1"/>
  </r>
  <r>
    <n v="989"/>
    <s v="Power Rope"/>
    <s v="The most useful phone charger you will ever buy"/>
    <x v="26"/>
    <n v="1677"/>
    <x v="2"/>
    <s v="US"/>
    <s v="USD"/>
    <n v="1475101495"/>
    <x v="2008"/>
    <b v="0"/>
    <n v="32"/>
    <b v="0"/>
    <s v="technology/wearables"/>
    <n v="52.41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x v="2009"/>
    <b v="1"/>
    <n v="43"/>
    <b v="1"/>
    <s v="photography/photobooks"/>
    <n v="38.86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x v="2010"/>
    <b v="0"/>
    <n v="37"/>
    <b v="1"/>
    <s v="theater/plays"/>
    <n v="45.1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x v="2011"/>
    <b v="0"/>
    <n v="35"/>
    <b v="1"/>
    <s v="theater/plays"/>
    <n v="47.66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x v="2012"/>
    <b v="0"/>
    <n v="28"/>
    <b v="1"/>
    <s v="film &amp; video/television"/>
    <n v="59.46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x v="2013"/>
    <b v="0"/>
    <n v="38"/>
    <b v="1"/>
    <s v="music/indie rock"/>
    <n v="43.7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x v="2014"/>
    <b v="1"/>
    <n v="20"/>
    <b v="1"/>
    <s v="theater/plays"/>
    <n v="83.05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x v="2015"/>
    <b v="0"/>
    <n v="18"/>
    <b v="1"/>
    <s v="technology/makerspaces"/>
    <n v="92.22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x v="2016"/>
    <b v="0"/>
    <n v="30"/>
    <b v="1"/>
    <s v="theater/plays"/>
    <n v="55.33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x v="2017"/>
    <b v="0"/>
    <n v="52"/>
    <b v="0"/>
    <s v="publishing/fiction"/>
    <n v="31.85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x v="2018"/>
    <b v="0"/>
    <n v="52"/>
    <b v="1"/>
    <s v="music/indie rock"/>
    <n v="31.83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x v="2019"/>
    <b v="0"/>
    <n v="36"/>
    <b v="0"/>
    <s v="publishing/children's books"/>
    <n v="45.97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x v="2020"/>
    <b v="0"/>
    <n v="41"/>
    <b v="1"/>
    <s v="film &amp; video/shorts"/>
    <n v="40.270000000000003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x v="2021"/>
    <b v="0"/>
    <n v="33"/>
    <b v="1"/>
    <s v="theater/plays"/>
    <n v="50.02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x v="2022"/>
    <b v="0"/>
    <n v="18"/>
    <b v="1"/>
    <s v="theater/plays"/>
    <n v="91.67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x v="2023"/>
    <b v="0"/>
    <n v="69"/>
    <b v="1"/>
    <s v="theater/plays"/>
    <n v="23.87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x v="2024"/>
    <b v="1"/>
    <n v="15"/>
    <b v="0"/>
    <s v="photography/photobooks"/>
    <n v="109.07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x v="2025"/>
    <b v="0"/>
    <n v="39"/>
    <b v="1"/>
    <s v="theater/plays"/>
    <n v="41.92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x v="2026"/>
    <b v="0"/>
    <n v="56"/>
    <b v="0"/>
    <s v="games/video games"/>
    <n v="29.04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x v="2027"/>
    <b v="0"/>
    <n v="20"/>
    <b v="1"/>
    <s v="theater/plays"/>
    <n v="81.25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x v="2028"/>
    <b v="0"/>
    <n v="17"/>
    <b v="1"/>
    <s v="theater/plays"/>
    <n v="95.59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x v="2029"/>
    <b v="0"/>
    <n v="31"/>
    <b v="1"/>
    <s v="theater/plays"/>
    <n v="52.35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x v="2030"/>
    <b v="0"/>
    <n v="18"/>
    <b v="1"/>
    <s v="theater/plays"/>
    <n v="89.79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x v="2031"/>
    <b v="0"/>
    <n v="64"/>
    <b v="1"/>
    <s v="theater/plays"/>
    <n v="25.25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x v="2032"/>
    <b v="0"/>
    <n v="21"/>
    <b v="1"/>
    <s v="music/rock"/>
    <n v="76.86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x v="2033"/>
    <b v="0"/>
    <n v="37"/>
    <b v="1"/>
    <s v="music/classical music"/>
    <n v="43.62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x v="2034"/>
    <b v="0"/>
    <n v="25"/>
    <b v="1"/>
    <s v="music/rock"/>
    <n v="64.44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x v="2035"/>
    <b v="0"/>
    <n v="28"/>
    <b v="1"/>
    <s v="theater/plays"/>
    <n v="57.5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x v="2036"/>
    <b v="0"/>
    <n v="8"/>
    <b v="0"/>
    <s v="theater/spaces"/>
    <n v="200.63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x v="2037"/>
    <b v="0"/>
    <n v="20"/>
    <b v="1"/>
    <s v="theater/spaces"/>
    <n v="80.25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x v="2038"/>
    <b v="0"/>
    <n v="41"/>
    <b v="1"/>
    <s v="publishing/nonfiction"/>
    <n v="39.04999999999999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x v="2039"/>
    <b v="0"/>
    <n v="69"/>
    <b v="1"/>
    <s v="theater/plays"/>
    <n v="23.1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x v="2040"/>
    <b v="0"/>
    <n v="39"/>
    <b v="1"/>
    <s v="film &amp; video/shorts"/>
    <n v="40.78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x v="2041"/>
    <b v="0"/>
    <n v="44"/>
    <b v="1"/>
    <s v="theater/plays"/>
    <n v="36.07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x v="2042"/>
    <b v="0"/>
    <n v="12"/>
    <b v="0"/>
    <s v="photography/places"/>
    <n v="131.6699999999999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x v="2043"/>
    <b v="0"/>
    <n v="32"/>
    <b v="0"/>
    <s v="theater/plays"/>
    <n v="49.28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x v="2044"/>
    <b v="0"/>
    <n v="27"/>
    <b v="1"/>
    <s v="music/rock"/>
    <n v="58.37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x v="2045"/>
    <b v="0"/>
    <n v="27"/>
    <b v="1"/>
    <s v="music/rock"/>
    <n v="58.33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x v="2046"/>
    <b v="0"/>
    <n v="28"/>
    <b v="0"/>
    <s v="music/jazz"/>
    <n v="56.25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x v="2047"/>
    <b v="0"/>
    <n v="7"/>
    <b v="0"/>
    <s v="publishing/translations"/>
    <n v="225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x v="2048"/>
    <b v="0"/>
    <n v="44"/>
    <b v="1"/>
    <s v="theater/plays"/>
    <n v="35.799999999999997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x v="2049"/>
    <b v="0"/>
    <n v="18"/>
    <b v="0"/>
    <s v="film &amp; video/drama"/>
    <n v="87.31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x v="2050"/>
    <b v="0"/>
    <n v="7"/>
    <b v="0"/>
    <s v="technology/web"/>
    <n v="224.43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x v="2051"/>
    <b v="0"/>
    <n v="26"/>
    <b v="1"/>
    <s v="film &amp; video/shorts"/>
    <n v="60.38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x v="2052"/>
    <b v="0"/>
    <n v="46"/>
    <b v="0"/>
    <s v="theater/spaces"/>
    <n v="34.130000000000003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x v="2053"/>
    <b v="0"/>
    <n v="29"/>
    <b v="1"/>
    <s v="theater/plays"/>
    <n v="54.14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x v="2054"/>
    <b v="0"/>
    <n v="18"/>
    <b v="1"/>
    <s v="theater/plays"/>
    <n v="86.94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x v="2055"/>
    <b v="0"/>
    <n v="28"/>
    <b v="1"/>
    <s v="theater/plays"/>
    <n v="55.89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x v="2056"/>
    <b v="0"/>
    <n v="64"/>
    <b v="1"/>
    <s v="publishing/nonfiction"/>
    <n v="24.42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x v="2057"/>
    <b v="0"/>
    <n v="29"/>
    <b v="1"/>
    <s v="music/rock"/>
    <n v="53.83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x v="2058"/>
    <b v="1"/>
    <n v="17"/>
    <b v="1"/>
    <s v="technology/hardware"/>
    <n v="91.76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x v="2059"/>
    <b v="0"/>
    <n v="45"/>
    <b v="1"/>
    <s v="theater/plays"/>
    <n v="34.6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x v="2060"/>
    <b v="0"/>
    <n v="20"/>
    <b v="1"/>
    <s v="music/rock"/>
    <n v="77.75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x v="2061"/>
    <b v="0"/>
    <n v="61"/>
    <b v="0"/>
    <s v="food/small batch"/>
    <n v="25.49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x v="2062"/>
    <b v="0"/>
    <n v="25"/>
    <b v="1"/>
    <s v="music/indie rock"/>
    <n v="62.12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x v="2063"/>
    <b v="0"/>
    <n v="23"/>
    <b v="1"/>
    <s v="publishing/nonfiction"/>
    <n v="67.39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x v="2064"/>
    <b v="0"/>
    <n v="2"/>
    <b v="0"/>
    <s v="theater/spaces"/>
    <n v="775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x v="2065"/>
    <b v="0"/>
    <n v="24"/>
    <b v="1"/>
    <s v="theater/musical"/>
    <n v="64.459999999999994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x v="2066"/>
    <b v="0"/>
    <n v="14"/>
    <b v="0"/>
    <s v="technology/wearables"/>
    <n v="110.29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x v="2067"/>
    <b v="0"/>
    <n v="32"/>
    <b v="1"/>
    <s v="games/tabletop games"/>
    <n v="48.06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x v="2068"/>
    <b v="0"/>
    <n v="23"/>
    <b v="1"/>
    <s v="music/indie rock"/>
    <n v="66.83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x v="2069"/>
    <b v="0"/>
    <n v="22"/>
    <b v="1"/>
    <s v="theater/plays"/>
    <n v="69.819999999999993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x v="2070"/>
    <b v="0"/>
    <n v="22"/>
    <b v="1"/>
    <s v="film &amp; video/documentary"/>
    <n v="69.77"/>
    <n v="69.77"/>
    <x v="5"/>
    <s v="documentary"/>
    <x v="2070"/>
    <d v="2012-09-06T17:01:40"/>
    <x v="3"/>
  </r>
  <r>
    <n v="3758"/>
    <s v="Luigi's Ladies"/>
    <s v="LUIGI'S LADIES: an original one-woman musical comedy"/>
    <x v="186"/>
    <n v="1535"/>
    <x v="0"/>
    <s v="US"/>
    <s v="USD"/>
    <n v="1400475600"/>
    <x v="2071"/>
    <b v="0"/>
    <n v="26"/>
    <b v="1"/>
    <s v="theater/musical"/>
    <n v="59.04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x v="2072"/>
    <b v="0"/>
    <n v="14"/>
    <b v="1"/>
    <s v="theater/plays"/>
    <n v="109.57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x v="2073"/>
    <b v="1"/>
    <n v="24"/>
    <b v="0"/>
    <s v="photography/photobooks"/>
    <n v="63.88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x v="2074"/>
    <b v="0"/>
    <n v="37"/>
    <b v="1"/>
    <s v="theater/plays"/>
    <n v="41.41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x v="2075"/>
    <b v="0"/>
    <n v="18"/>
    <b v="0"/>
    <s v="technology/wearables"/>
    <n v="84.94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x v="2076"/>
    <b v="0"/>
    <n v="25"/>
    <b v="1"/>
    <s v="theater/plays"/>
    <n v="61.1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x v="2077"/>
    <b v="0"/>
    <n v="14"/>
    <b v="0"/>
    <s v="publishing/translations"/>
    <n v="109.07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x v="2078"/>
    <b v="0"/>
    <n v="10"/>
    <b v="1"/>
    <s v="theater/plays"/>
    <n v="152.5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x v="2079"/>
    <b v="0"/>
    <n v="20"/>
    <b v="1"/>
    <s v="music/rock"/>
    <n v="76.05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x v="2080"/>
    <b v="0"/>
    <n v="27"/>
    <b v="1"/>
    <s v="theater/plays"/>
    <n v="56.33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x v="2081"/>
    <b v="0"/>
    <n v="30"/>
    <b v="0"/>
    <s v="music/jazz"/>
    <n v="50.67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x v="2082"/>
    <b v="0"/>
    <n v="19"/>
    <b v="1"/>
    <s v="theater/plays"/>
    <n v="79.89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x v="2083"/>
    <b v="0"/>
    <n v="39"/>
    <b v="1"/>
    <s v="music/indie rock"/>
    <n v="38.85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x v="2084"/>
    <b v="1"/>
    <n v="7"/>
    <b v="1"/>
    <s v="film &amp; video/documentary"/>
    <n v="215.86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x v="2085"/>
    <b v="0"/>
    <n v="36"/>
    <b v="1"/>
    <s v="film &amp; video/television"/>
    <n v="41.94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x v="2086"/>
    <b v="0"/>
    <n v="31"/>
    <b v="1"/>
    <s v="music/rock"/>
    <n v="48.71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x v="2087"/>
    <b v="0"/>
    <n v="42"/>
    <b v="1"/>
    <s v="theater/plays"/>
    <n v="35.950000000000003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x v="186"/>
    <n v="1510"/>
    <x v="0"/>
    <s v="US"/>
    <s v="USD"/>
    <n v="1404273540"/>
    <x v="2088"/>
    <b v="0"/>
    <n v="20"/>
    <b v="1"/>
    <s v="theater/plays"/>
    <n v="75.5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x v="2089"/>
    <b v="0"/>
    <n v="21"/>
    <b v="1"/>
    <s v="film &amp; video/shorts"/>
    <n v="71.709999999999994"/>
    <n v="71.709999999999994"/>
    <x v="5"/>
    <s v="shorts"/>
    <x v="2089"/>
    <d v="2011-09-23T03:00:37"/>
    <x v="6"/>
  </r>
  <r>
    <n v="3076"/>
    <s v="10,000 Hours"/>
    <s v="Helping female comedians get in their 10,000 Hours of practice!"/>
    <x v="26"/>
    <n v="1506"/>
    <x v="2"/>
    <s v="US"/>
    <s v="USD"/>
    <n v="1444405123"/>
    <x v="2090"/>
    <b v="0"/>
    <n v="50"/>
    <b v="0"/>
    <s v="theater/spaces"/>
    <n v="30.12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x v="2091"/>
    <b v="0"/>
    <n v="39"/>
    <b v="1"/>
    <s v="theater/plays"/>
    <n v="38.590000000000003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x v="2092"/>
    <b v="0"/>
    <n v="34"/>
    <b v="1"/>
    <s v="music/rock"/>
    <n v="44.21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x v="2093"/>
    <b v="0"/>
    <n v="32"/>
    <b v="1"/>
    <s v="music/rock"/>
    <n v="46.95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x v="2094"/>
    <b v="0"/>
    <n v="14"/>
    <b v="1"/>
    <s v="music/rock"/>
    <n v="107.21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x v="2095"/>
    <b v="0"/>
    <n v="38"/>
    <b v="1"/>
    <s v="music/indie rock"/>
    <n v="39.49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x v="2096"/>
    <b v="0"/>
    <n v="37"/>
    <b v="1"/>
    <s v="theater/plays"/>
    <n v="40.549999999999997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x v="2097"/>
    <b v="0"/>
    <n v="47"/>
    <b v="1"/>
    <s v="music/metal"/>
    <n v="31.91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x v="2098"/>
    <b v="0"/>
    <n v="29"/>
    <b v="1"/>
    <s v="theater/spaces"/>
    <n v="51.72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x v="2099"/>
    <b v="0"/>
    <n v="30"/>
    <b v="1"/>
    <s v="theater/plays"/>
    <n v="50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x v="2100"/>
    <b v="0"/>
    <n v="29"/>
    <b v="1"/>
    <s v="theater/plays"/>
    <n v="51.72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x v="2101"/>
    <b v="0"/>
    <n v="29"/>
    <b v="1"/>
    <s v="theater/plays"/>
    <n v="51.72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x v="2102"/>
    <b v="0"/>
    <n v="45"/>
    <b v="1"/>
    <s v="theater/plays"/>
    <n v="33.33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x v="2103"/>
    <b v="0"/>
    <n v="27"/>
    <b v="1"/>
    <s v="theater/musical"/>
    <n v="55.56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x v="2104"/>
    <b v="0"/>
    <n v="10"/>
    <b v="0"/>
    <s v="theater/musical"/>
    <n v="150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x v="2105"/>
    <b v="0"/>
    <n v="83"/>
    <b v="0"/>
    <s v="games/video games"/>
    <n v="17.989999999999998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x v="2106"/>
    <b v="0"/>
    <n v="31"/>
    <b v="0"/>
    <s v="technology/wearables"/>
    <n v="47.94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x v="2107"/>
    <b v="0"/>
    <n v="28"/>
    <b v="1"/>
    <s v="film &amp; video/shorts"/>
    <n v="53.04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x v="2108"/>
    <b v="0"/>
    <n v="24"/>
    <b v="0"/>
    <s v="technology/wearables"/>
    <n v="61.29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x v="2109"/>
    <b v="0"/>
    <n v="42"/>
    <b v="1"/>
    <s v="technology/space exploration"/>
    <n v="34.9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x v="2110"/>
    <b v="0"/>
    <n v="19"/>
    <b v="0"/>
    <s v="film &amp; video/drama"/>
    <n v="77.11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x v="2111"/>
    <b v="0"/>
    <n v="24"/>
    <b v="0"/>
    <s v="music/world music"/>
    <n v="61.04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x v="2112"/>
    <b v="0"/>
    <n v="31"/>
    <b v="0"/>
    <s v="theater/plays"/>
    <n v="47.26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x v="2113"/>
    <b v="0"/>
    <n v="5"/>
    <b v="0"/>
    <s v="technology/web"/>
    <n v="292.2"/>
    <n v="292.2"/>
    <x v="0"/>
    <s v="web"/>
    <x v="2113"/>
    <d v="2015-06-15T22:06:20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x v="2114"/>
    <b v="0"/>
    <n v="38"/>
    <b v="1"/>
    <s v="theater/musical"/>
    <n v="38.42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x v="2115"/>
    <b v="1"/>
    <n v="36"/>
    <b v="1"/>
    <s v="film &amp; video/documentary"/>
    <n v="40.42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x v="2116"/>
    <b v="0"/>
    <n v="16"/>
    <b v="0"/>
    <s v="games/mobile games"/>
    <n v="90.94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x v="2117"/>
    <b v="0"/>
    <n v="21"/>
    <b v="1"/>
    <s v="music/indie rock"/>
    <n v="68.81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x v="2118"/>
    <b v="0"/>
    <n v="13"/>
    <b v="0"/>
    <s v="games/mobile games"/>
    <n v="110.62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x v="2119"/>
    <b v="1"/>
    <n v="45"/>
    <b v="1"/>
    <s v="theater/plays"/>
    <n v="31.93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x v="2120"/>
    <b v="0"/>
    <n v="33"/>
    <b v="1"/>
    <s v="music/rock"/>
    <n v="43.52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x v="2121"/>
    <b v="0"/>
    <n v="52"/>
    <b v="1"/>
    <s v="technology/space exploration"/>
    <n v="27.58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x v="2122"/>
    <b v="0"/>
    <n v="20"/>
    <b v="0"/>
    <s v="games/video games"/>
    <n v="71.55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x v="2123"/>
    <b v="0"/>
    <n v="21"/>
    <b v="1"/>
    <s v="film &amp; video/documentary"/>
    <n v="68.099999999999994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x v="2124"/>
    <b v="0"/>
    <n v="16"/>
    <b v="0"/>
    <s v="photography/people"/>
    <n v="88.69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x v="2125"/>
    <b v="1"/>
    <n v="24"/>
    <b v="0"/>
    <s v="photography/photobooks"/>
    <n v="59.04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x v="2126"/>
    <b v="0"/>
    <n v="22"/>
    <b v="0"/>
    <s v="technology/web"/>
    <n v="64.36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x v="2127"/>
    <b v="0"/>
    <n v="26"/>
    <b v="1"/>
    <s v="music/classical music"/>
    <n v="54.15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x v="2128"/>
    <b v="0"/>
    <n v="23"/>
    <b v="0"/>
    <s v="music/faith"/>
    <n v="61.09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x v="2129"/>
    <b v="0"/>
    <n v="15"/>
    <b v="0"/>
    <s v="publishing/children's books"/>
    <n v="93.67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x v="2130"/>
    <b v="0"/>
    <n v="24"/>
    <b v="0"/>
    <s v="technology/wearables"/>
    <n v="58.42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x v="2131"/>
    <b v="0"/>
    <n v="20"/>
    <b v="1"/>
    <s v="theater/plays"/>
    <n v="70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x v="2132"/>
    <b v="0"/>
    <n v="41"/>
    <b v="0"/>
    <s v="technology/gadgets"/>
    <n v="34.1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x v="2133"/>
    <b v="0"/>
    <n v="41"/>
    <b v="0"/>
    <s v="music/faith"/>
    <n v="34.02000000000000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x v="2134"/>
    <b v="0"/>
    <n v="34"/>
    <b v="1"/>
    <s v="theater/plays"/>
    <n v="41.03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x v="2135"/>
    <b v="0"/>
    <n v="38"/>
    <b v="1"/>
    <s v="music/rock"/>
    <n v="36.61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x v="2136"/>
    <b v="0"/>
    <n v="12"/>
    <b v="1"/>
    <s v="music/rock"/>
    <n v="115.83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x v="2137"/>
    <b v="0"/>
    <n v="12"/>
    <b v="0"/>
    <s v="technology/wearables"/>
    <n v="115.7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x v="2138"/>
    <b v="0"/>
    <n v="13"/>
    <b v="0"/>
    <s v="film &amp; video/science fiction"/>
    <n v="106.69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x v="2139"/>
    <b v="0"/>
    <n v="17"/>
    <b v="0"/>
    <s v="theater/plays"/>
    <n v="81.41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x v="2140"/>
    <b v="0"/>
    <n v="17"/>
    <b v="1"/>
    <s v="theater/plays"/>
    <n v="81.290000000000006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x v="2141"/>
    <b v="0"/>
    <n v="30"/>
    <b v="0"/>
    <s v="music/jazz"/>
    <n v="46.03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x v="2142"/>
    <b v="0"/>
    <n v="34"/>
    <b v="1"/>
    <s v="music/pop"/>
    <n v="40.42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x v="2143"/>
    <b v="0"/>
    <n v="59"/>
    <b v="1"/>
    <s v="theater/spaces"/>
    <n v="23.2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x v="2144"/>
    <b v="0"/>
    <n v="17"/>
    <b v="1"/>
    <s v="music/rock"/>
    <n v="80.59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x v="2145"/>
    <b v="0"/>
    <n v="49"/>
    <b v="1"/>
    <s v="film &amp; video/shorts"/>
    <n v="27.9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x v="2146"/>
    <b v="0"/>
    <n v="20"/>
    <b v="0"/>
    <s v="technology/web"/>
    <n v="68.3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x v="2147"/>
    <b v="0"/>
    <n v="27"/>
    <b v="1"/>
    <s v="music/electronic music"/>
    <n v="50.59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x v="2148"/>
    <b v="0"/>
    <n v="20"/>
    <b v="1"/>
    <s v="theater/plays"/>
    <n v="68.25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x v="2149"/>
    <b v="0"/>
    <n v="47"/>
    <b v="1"/>
    <s v="music/indie rock"/>
    <n v="29.02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x v="2150"/>
    <b v="0"/>
    <n v="20"/>
    <b v="0"/>
    <s v="theater/plays"/>
    <n v="68.099999999999994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x v="2151"/>
    <b v="0"/>
    <n v="18"/>
    <b v="1"/>
    <s v="music/classical music"/>
    <n v="75.61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x v="2152"/>
    <b v="0"/>
    <n v="38"/>
    <b v="1"/>
    <s v="music/indie rock"/>
    <n v="35.79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x v="2153"/>
    <b v="0"/>
    <n v="21"/>
    <b v="1"/>
    <s v="theater/plays"/>
    <n v="64.760000000000005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x v="2154"/>
    <b v="0"/>
    <n v="35"/>
    <b v="1"/>
    <s v="film &amp; video/shorts"/>
    <n v="38.6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x v="2155"/>
    <b v="0"/>
    <n v="29"/>
    <b v="0"/>
    <s v="music/jazz"/>
    <n v="46.59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x v="2156"/>
    <b v="0"/>
    <n v="26"/>
    <b v="1"/>
    <s v="music/indie rock"/>
    <n v="51.96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x v="114"/>
    <n v="1346.11"/>
    <x v="0"/>
    <s v="US"/>
    <s v="USD"/>
    <n v="1311538136"/>
    <x v="2157"/>
    <b v="0"/>
    <n v="17"/>
    <b v="1"/>
    <s v="music/indie rock"/>
    <n v="79.180000000000007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x v="2158"/>
    <b v="0"/>
    <n v="16"/>
    <b v="0"/>
    <s v="food/food trucks"/>
    <n v="84.06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x v="2159"/>
    <b v="0"/>
    <n v="47"/>
    <b v="1"/>
    <s v="music/metal"/>
    <n v="28.55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x v="2160"/>
    <b v="0"/>
    <n v="42"/>
    <b v="1"/>
    <s v="publishing/nonfiction"/>
    <n v="31.81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x v="2161"/>
    <b v="0"/>
    <n v="6"/>
    <b v="0"/>
    <s v="theater/plays"/>
    <n v="222.5"/>
    <n v="222.5"/>
    <x v="6"/>
    <s v="plays"/>
    <x v="2161"/>
    <d v="2016-12-21T17:03:14"/>
    <x v="1"/>
  </r>
  <r>
    <n v="2659"/>
    <s v="test (Canceled)"/>
    <s v="test"/>
    <x v="112"/>
    <n v="1333"/>
    <x v="1"/>
    <s v="US"/>
    <s v="USD"/>
    <n v="1429321210"/>
    <x v="2162"/>
    <b v="0"/>
    <n v="10"/>
    <b v="0"/>
    <s v="technology/space exploration"/>
    <n v="133.30000000000001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x v="2163"/>
    <b v="0"/>
    <n v="44"/>
    <b v="0"/>
    <s v="technology/wearables"/>
    <n v="30.27"/>
    <n v="30.27"/>
    <x v="0"/>
    <s v="wearables"/>
    <x v="2163"/>
    <d v="2016-04-26T06:55:00"/>
    <x v="1"/>
  </r>
  <r>
    <n v="528"/>
    <s v="Devastated No Matter What"/>
    <s v="A Festival Backed Production of a Full-Length Play."/>
    <x v="287"/>
    <n v="1330"/>
    <x v="0"/>
    <s v="US"/>
    <s v="USD"/>
    <n v="1434921600"/>
    <x v="2164"/>
    <b v="0"/>
    <n v="30"/>
    <b v="1"/>
    <s v="theater/plays"/>
    <n v="44.33"/>
    <n v="44.33"/>
    <x v="6"/>
    <s v="plays"/>
    <x v="2164"/>
    <d v="2015-06-21T21:20:00"/>
    <x v="4"/>
  </r>
  <r>
    <n v="1741"/>
    <s v="Caught off Guard"/>
    <s v="A photo journal documenting my experiences and travels across New Zealand"/>
    <x v="181"/>
    <n v="1330"/>
    <x v="0"/>
    <s v="GB"/>
    <s v="GBP"/>
    <n v="1433948671"/>
    <x v="2165"/>
    <b v="0"/>
    <n v="52"/>
    <b v="1"/>
    <s v="photography/photobooks"/>
    <n v="25.58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x v="2166"/>
    <b v="0"/>
    <n v="31"/>
    <b v="1"/>
    <s v="theater/plays"/>
    <n v="42.9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x v="2167"/>
    <b v="0"/>
    <n v="28"/>
    <b v="1"/>
    <s v="theater/musical"/>
    <n v="47.43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x v="2168"/>
    <b v="0"/>
    <n v="11"/>
    <b v="1"/>
    <s v="theater/musical"/>
    <n v="120.55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x v="2169"/>
    <b v="0"/>
    <n v="20"/>
    <b v="0"/>
    <s v="theater/spaces"/>
    <n v="66.099999999999994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x v="2170"/>
    <b v="0"/>
    <n v="34"/>
    <b v="1"/>
    <s v="music/pop"/>
    <n v="38.79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x v="2171"/>
    <b v="0"/>
    <n v="28"/>
    <b v="1"/>
    <s v="theater/plays"/>
    <n v="47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x v="2172"/>
    <b v="0"/>
    <n v="23"/>
    <b v="0"/>
    <s v="theater/plays"/>
    <n v="57.17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x v="2173"/>
    <b v="1"/>
    <n v="26"/>
    <b v="1"/>
    <s v="theater/plays"/>
    <n v="50.46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x v="2174"/>
    <b v="0"/>
    <n v="201"/>
    <b v="0"/>
    <s v="technology/wearables"/>
    <n v="6.5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x v="2175"/>
    <b v="0"/>
    <n v="6"/>
    <b v="0"/>
    <s v="theater/plays"/>
    <n v="217.5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x v="2176"/>
    <b v="0"/>
    <n v="11"/>
    <b v="0"/>
    <s v="music/faith"/>
    <n v="118.36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x v="2177"/>
    <b v="0"/>
    <n v="26"/>
    <b v="1"/>
    <s v="music/rock"/>
    <n v="50.04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x v="2178"/>
    <b v="0"/>
    <n v="17"/>
    <b v="0"/>
    <s v="film &amp; video/drama"/>
    <n v="76.47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x v="2179"/>
    <b v="1"/>
    <n v="25"/>
    <b v="1"/>
    <s v="theater/plays"/>
    <n v="52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x v="2180"/>
    <b v="0"/>
    <n v="26"/>
    <b v="0"/>
    <s v="film &amp; video/drama"/>
    <n v="49.88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x v="2181"/>
    <b v="0"/>
    <n v="20"/>
    <b v="0"/>
    <s v="theater/spaces"/>
    <n v="64.8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x v="2182"/>
    <b v="0"/>
    <n v="30"/>
    <b v="1"/>
    <s v="theater/plays"/>
    <n v="43.2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x v="2183"/>
    <b v="0"/>
    <n v="28"/>
    <b v="0"/>
    <s v="film &amp; video/science fiction"/>
    <n v="46.18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x v="2184"/>
    <b v="0"/>
    <n v="25"/>
    <b v="1"/>
    <s v="theater/spaces"/>
    <n v="51.6"/>
    <n v="51.6"/>
    <x v="6"/>
    <s v="spaces"/>
    <x v="2184"/>
    <d v="2017-03-03T11:01:32"/>
    <x v="5"/>
  </r>
  <r>
    <n v="876"/>
    <s v="Sound Of Dobells"/>
    <s v="What was the greatest record shop ever?  DOBELLS!"/>
    <x v="289"/>
    <n v="1286"/>
    <x v="2"/>
    <s v="GB"/>
    <s v="GBP"/>
    <n v="1359978927"/>
    <x v="2185"/>
    <b v="0"/>
    <n v="45"/>
    <b v="0"/>
    <s v="music/jazz"/>
    <n v="28.58"/>
    <n v="28.58"/>
    <x v="7"/>
    <s v="jazz"/>
    <x v="2185"/>
    <d v="2013-02-04T11:55:27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x v="2186"/>
    <b v="0"/>
    <n v="41"/>
    <b v="1"/>
    <s v="music/indie rock"/>
    <n v="31.34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x v="2187"/>
    <b v="0"/>
    <n v="7"/>
    <b v="1"/>
    <s v="film &amp; video/documentary"/>
    <n v="183.29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x v="2188"/>
    <b v="0"/>
    <n v="34"/>
    <b v="1"/>
    <s v="theater/musical"/>
    <n v="37.65"/>
    <n v="37.65"/>
    <x v="6"/>
    <s v="musical"/>
    <x v="2188"/>
    <d v="2014-10-13T04:59:00"/>
    <x v="2"/>
  </r>
  <r>
    <n v="3531"/>
    <s v="The Reinvention of Lily Johnson"/>
    <s v="A political comedy for a crazy election year"/>
    <x v="114"/>
    <n v="1280"/>
    <x v="0"/>
    <s v="US"/>
    <s v="USD"/>
    <n v="1467301334"/>
    <x v="2189"/>
    <b v="0"/>
    <n v="26"/>
    <b v="1"/>
    <s v="theater/plays"/>
    <n v="49.23"/>
    <n v="49.23"/>
    <x v="6"/>
    <s v="plays"/>
    <x v="2189"/>
    <d v="2016-06-30T15:42:14"/>
    <x v="1"/>
  </r>
  <r>
    <n v="3635"/>
    <s v="Mary's Son"/>
    <s v="Mary's Son is a pop opera about Jesus and the hope he brings to all people."/>
    <x v="113"/>
    <n v="1276"/>
    <x v="2"/>
    <s v="US"/>
    <s v="USD"/>
    <n v="1461186676"/>
    <x v="2190"/>
    <b v="0"/>
    <n v="10"/>
    <b v="0"/>
    <s v="theater/musical"/>
    <n v="127.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x v="2191"/>
    <b v="0"/>
    <n v="27"/>
    <b v="1"/>
    <s v="theater/plays"/>
    <n v="47.22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x v="2192"/>
    <b v="0"/>
    <n v="28"/>
    <b v="1"/>
    <s v="music/rock"/>
    <n v="45.46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x v="2193"/>
    <b v="1"/>
    <n v="94"/>
    <b v="1"/>
    <s v="food/small batch"/>
    <n v="13.54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x v="2194"/>
    <b v="0"/>
    <n v="25"/>
    <b v="1"/>
    <s v="theater/spaces"/>
    <n v="50.88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x v="2195"/>
    <b v="0"/>
    <n v="26"/>
    <b v="1"/>
    <s v="music/indie rock"/>
    <n v="48.85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x v="2196"/>
    <b v="0"/>
    <n v="48"/>
    <b v="1"/>
    <s v="music/indie rock"/>
    <n v="26.27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x v="2197"/>
    <b v="0"/>
    <n v="32"/>
    <b v="1"/>
    <s v="theater/plays"/>
    <n v="39.380000000000003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x v="2198"/>
    <b v="0"/>
    <n v="17"/>
    <b v="1"/>
    <s v="theater/plays"/>
    <n v="74.12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x v="2199"/>
    <b v="0"/>
    <n v="49"/>
    <b v="1"/>
    <s v="theater/plays"/>
    <n v="25.69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x v="2200"/>
    <b v="0"/>
    <n v="9"/>
    <b v="1"/>
    <s v="theater/plays"/>
    <n v="139.56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x v="2201"/>
    <b v="0"/>
    <n v="19"/>
    <b v="1"/>
    <s v="music/indie rock"/>
    <n v="65.8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x v="2202"/>
    <b v="0"/>
    <n v="11"/>
    <b v="0"/>
    <s v="film &amp; video/animation"/>
    <n v="113.64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x v="2203"/>
    <b v="1"/>
    <n v="21"/>
    <b v="1"/>
    <s v="theater/plays"/>
    <n v="59.52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x v="2204"/>
    <b v="0"/>
    <n v="20"/>
    <b v="1"/>
    <s v="theater/plays"/>
    <n v="62.5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x v="2205"/>
    <b v="0"/>
    <n v="24"/>
    <b v="1"/>
    <s v="theater/plays"/>
    <n v="51.92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x v="2206"/>
    <b v="0"/>
    <n v="25"/>
    <b v="0"/>
    <s v="technology/web"/>
    <n v="49.8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x v="2207"/>
    <b v="0"/>
    <n v="46"/>
    <b v="1"/>
    <s v="theater/plays"/>
    <n v="27.07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x v="2208"/>
    <b v="0"/>
    <n v="14"/>
    <b v="0"/>
    <s v="theater/musical"/>
    <n v="88.64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x v="2209"/>
    <b v="0"/>
    <n v="22"/>
    <b v="1"/>
    <s v="film &amp; video/television"/>
    <n v="56.14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x v="2210"/>
    <b v="0"/>
    <n v="29"/>
    <b v="1"/>
    <s v="music/indie rock"/>
    <n v="42.24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x v="2211"/>
    <b v="0"/>
    <n v="18"/>
    <b v="1"/>
    <s v="theater/plays"/>
    <n v="68.06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x v="2212"/>
    <b v="0"/>
    <n v="7"/>
    <b v="0"/>
    <s v="theater/plays"/>
    <n v="175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x v="2213"/>
    <b v="0"/>
    <n v="4"/>
    <b v="0"/>
    <s v="food/food trucks"/>
    <n v="306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x v="2214"/>
    <b v="1"/>
    <n v="21"/>
    <b v="1"/>
    <s v="theater/plays"/>
    <n v="58.1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x v="2215"/>
    <b v="0"/>
    <n v="20"/>
    <b v="1"/>
    <s v="theater/plays"/>
    <n v="60.9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x v="2216"/>
    <b v="0"/>
    <n v="28"/>
    <b v="1"/>
    <s v="theater/plays"/>
    <n v="43.5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x v="2217"/>
    <b v="0"/>
    <n v="17"/>
    <b v="0"/>
    <s v="games/mobile games"/>
    <n v="71.59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x v="2218"/>
    <b v="0"/>
    <n v="6"/>
    <b v="0"/>
    <s v="food/food trucks"/>
    <n v="202.83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x v="2219"/>
    <b v="0"/>
    <n v="27"/>
    <b v="1"/>
    <s v="theater/plays"/>
    <n v="45.0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x v="2220"/>
    <b v="0"/>
    <n v="23"/>
    <b v="1"/>
    <s v="music/rock"/>
    <n v="52.83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x v="2221"/>
    <b v="0"/>
    <n v="25"/>
    <b v="1"/>
    <s v="film &amp; video/documentary"/>
    <n v="48.09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x v="2222"/>
    <b v="0"/>
    <n v="11"/>
    <b v="0"/>
    <s v="music/jazz"/>
    <n v="109.18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x v="2223"/>
    <b v="0"/>
    <n v="24"/>
    <b v="1"/>
    <s v="music/metal"/>
    <n v="5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x v="2224"/>
    <b v="0"/>
    <n v="23"/>
    <b v="1"/>
    <s v="theater/plays"/>
    <n v="52.17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x v="2225"/>
    <b v="0"/>
    <n v="28"/>
    <b v="1"/>
    <s v="music/pop"/>
    <n v="42.86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x v="2226"/>
    <b v="0"/>
    <n v="42"/>
    <b v="1"/>
    <s v="music/indie rock"/>
    <n v="28.57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x v="2227"/>
    <b v="0"/>
    <n v="18"/>
    <b v="1"/>
    <s v="theater/plays"/>
    <n v="66.67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x v="2228"/>
    <b v="0"/>
    <n v="23"/>
    <b v="1"/>
    <s v="theater/plays"/>
    <n v="52.17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x v="181"/>
    <n v="1200"/>
    <x v="0"/>
    <s v="US"/>
    <s v="USD"/>
    <n v="1406185200"/>
    <x v="2229"/>
    <b v="0"/>
    <n v="38"/>
    <b v="1"/>
    <s v="theater/plays"/>
    <n v="31.58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x v="2230"/>
    <b v="0"/>
    <n v="38"/>
    <b v="1"/>
    <s v="theater/plays"/>
    <n v="31.5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x v="2231"/>
    <b v="0"/>
    <n v="46"/>
    <b v="1"/>
    <s v="theater/plays"/>
    <n v="26.02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x v="2232"/>
    <b v="0"/>
    <n v="43"/>
    <b v="1"/>
    <s v="music/indie rock"/>
    <n v="27.56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x v="2233"/>
    <b v="0"/>
    <n v="5"/>
    <b v="0"/>
    <s v="theater/spaces"/>
    <n v="237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x v="2234"/>
    <b v="0"/>
    <n v="15"/>
    <b v="1"/>
    <s v="theater/plays"/>
    <n v="79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x v="2235"/>
    <b v="0"/>
    <n v="21"/>
    <b v="0"/>
    <s v="theater/spaces"/>
    <n v="56.34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x v="2236"/>
    <b v="0"/>
    <n v="25"/>
    <b v="1"/>
    <s v="music/rock"/>
    <n v="47.2"/>
    <n v="47.2"/>
    <x v="7"/>
    <s v="rock"/>
    <x v="2236"/>
    <d v="2013-01-09T08:48:55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x v="2237"/>
    <b v="0"/>
    <n v="25"/>
    <b v="1"/>
    <s v="music/pop"/>
    <n v="47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x v="2238"/>
    <b v="0"/>
    <n v="12"/>
    <b v="1"/>
    <s v="theater/plays"/>
    <n v="97.92"/>
    <n v="97.92"/>
    <x v="6"/>
    <s v="plays"/>
    <x v="2238"/>
    <d v="2014-12-31T17:50:08"/>
    <x v="2"/>
  </r>
  <r>
    <n v="1089"/>
    <s v="Farabel"/>
    <s v="Farabel is a single player turn-based fantasy strategy game for Mac/PC/Linux"/>
    <x v="51"/>
    <n v="1174"/>
    <x v="2"/>
    <s v="FR"/>
    <s v="EUR"/>
    <n v="1435293175"/>
    <x v="2239"/>
    <b v="0"/>
    <n v="49"/>
    <b v="0"/>
    <s v="games/video games"/>
    <n v="23.96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x v="2240"/>
    <b v="0"/>
    <n v="14"/>
    <b v="0"/>
    <s v="food/food trucks"/>
    <n v="83.57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x v="2241"/>
    <b v="0"/>
    <n v="26"/>
    <b v="1"/>
    <s v="theater/plays"/>
    <n v="44.92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x v="2242"/>
    <b v="0"/>
    <n v="28"/>
    <b v="1"/>
    <s v="games/tabletop games"/>
    <n v="41.61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x v="2243"/>
    <b v="0"/>
    <n v="31"/>
    <b v="0"/>
    <s v="technology/wearables"/>
    <n v="37.450000000000003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x v="2244"/>
    <b v="0"/>
    <n v="14"/>
    <b v="0"/>
    <s v="theater/plays"/>
    <n v="82.5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x v="2245"/>
    <b v="0"/>
    <n v="19"/>
    <b v="0"/>
    <s v="food/food trucks"/>
    <n v="60.79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x v="2246"/>
    <b v="0"/>
    <n v="23"/>
    <b v="1"/>
    <s v="theater/plays"/>
    <n v="50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x v="2248"/>
    <b v="1"/>
    <n v="13"/>
    <b v="0"/>
    <s v="photography/photobooks"/>
    <n v="88.31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x v="2249"/>
    <b v="0"/>
    <n v="27"/>
    <b v="1"/>
    <s v="photography/photobooks"/>
    <n v="42.48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x v="114"/>
    <n v="1145"/>
    <x v="0"/>
    <s v="US"/>
    <s v="USD"/>
    <n v="1329082983"/>
    <x v="2250"/>
    <b v="0"/>
    <n v="20"/>
    <b v="1"/>
    <s v="music/indie rock"/>
    <n v="57.2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x v="2251"/>
    <b v="0"/>
    <n v="7"/>
    <b v="0"/>
    <s v="theater/spaces"/>
    <n v="163.57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x v="2252"/>
    <b v="0"/>
    <n v="61"/>
    <b v="1"/>
    <s v="theater/plays"/>
    <n v="18.77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x v="2253"/>
    <b v="0"/>
    <n v="4"/>
    <b v="0"/>
    <s v="theater/musical"/>
    <n v="286.25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x v="2254"/>
    <b v="0"/>
    <n v="14"/>
    <b v="0"/>
    <s v="theater/plays"/>
    <n v="81.569999999999993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x v="2255"/>
    <b v="0"/>
    <n v="27"/>
    <b v="1"/>
    <s v="theater/plays"/>
    <n v="42.3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x v="2256"/>
    <b v="0"/>
    <n v="27"/>
    <b v="1"/>
    <s v="music/electronic music"/>
    <n v="42.2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x v="2257"/>
    <b v="0"/>
    <n v="38"/>
    <b v="0"/>
    <s v="technology/wearables"/>
    <n v="29.89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x v="2258"/>
    <b v="0"/>
    <n v="11"/>
    <b v="0"/>
    <s v="technology/wearables"/>
    <n v="102.73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x v="2259"/>
    <b v="0"/>
    <n v="17"/>
    <b v="1"/>
    <s v="music/rock"/>
    <n v="66.47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x v="2260"/>
    <b v="0"/>
    <n v="34"/>
    <b v="1"/>
    <s v="music/electronic music"/>
    <n v="33.24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x v="2261"/>
    <b v="0"/>
    <n v="17"/>
    <b v="1"/>
    <s v="theater/plays"/>
    <n v="66.47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x v="2262"/>
    <b v="0"/>
    <n v="20"/>
    <b v="0"/>
    <s v="food/food trucks"/>
    <n v="56.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x v="2263"/>
    <b v="0"/>
    <n v="13"/>
    <b v="0"/>
    <s v="theater/plays"/>
    <n v="86.62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x v="2264"/>
    <b v="0"/>
    <n v="19"/>
    <b v="1"/>
    <s v="theater/plays"/>
    <n v="59.21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x v="2265"/>
    <b v="0"/>
    <n v="29"/>
    <b v="1"/>
    <s v="music/indie rock"/>
    <n v="38.74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x v="2266"/>
    <b v="0"/>
    <n v="19"/>
    <b v="1"/>
    <s v="theater/plays"/>
    <n v="58.95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x v="2267"/>
    <b v="0"/>
    <n v="18"/>
    <b v="1"/>
    <s v="theater/plays"/>
    <n v="62.17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x v="2268"/>
    <b v="0"/>
    <n v="18"/>
    <b v="1"/>
    <s v="theater/plays"/>
    <n v="61.94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x v="2269"/>
    <b v="0"/>
    <n v="18"/>
    <b v="1"/>
    <s v="theater/plays"/>
    <n v="61.94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x v="2270"/>
    <b v="0"/>
    <n v="31"/>
    <b v="1"/>
    <s v="music/indie rock"/>
    <n v="35.840000000000003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x v="2271"/>
    <b v="0"/>
    <n v="19"/>
    <b v="1"/>
    <s v="theater/plays"/>
    <n v="58.42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x v="2272"/>
    <b v="0"/>
    <n v="17"/>
    <b v="0"/>
    <s v="technology/wearables"/>
    <n v="65.180000000000007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x v="2273"/>
    <b v="0"/>
    <n v="15"/>
    <b v="1"/>
    <s v="film &amp; video/shorts"/>
    <n v="73.73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x v="2274"/>
    <b v="0"/>
    <n v="18"/>
    <b v="1"/>
    <s v="theater/plays"/>
    <n v="61.39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x v="2275"/>
    <b v="0"/>
    <n v="12"/>
    <b v="0"/>
    <s v="theater/plays"/>
    <n v="91.83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x v="2276"/>
    <b v="0"/>
    <n v="3"/>
    <b v="0"/>
    <s v="technology/web"/>
    <n v="367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x v="2277"/>
    <b v="0"/>
    <n v="27"/>
    <b v="1"/>
    <s v="theater/plays"/>
    <n v="40.78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x v="2278"/>
    <b v="0"/>
    <n v="11"/>
    <b v="1"/>
    <s v="music/classical music"/>
    <n v="10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x v="2279"/>
    <b v="0"/>
    <n v="2"/>
    <b v="0"/>
    <s v="technology/makerspaces"/>
    <n v="55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x v="2280"/>
    <b v="0"/>
    <n v="15"/>
    <b v="1"/>
    <s v="theater/musical"/>
    <n v="73.33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x v="2281"/>
    <b v="1"/>
    <n v="23"/>
    <b v="0"/>
    <s v="theater/plays"/>
    <n v="47.7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x v="2282"/>
    <b v="0"/>
    <n v="58"/>
    <b v="0"/>
    <s v="theater/spaces"/>
    <n v="18.899999999999999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x v="2283"/>
    <b v="0"/>
    <n v="25"/>
    <b v="1"/>
    <s v="publishing/nonfiction"/>
    <n v="43.64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x v="2284"/>
    <b v="0"/>
    <n v="20"/>
    <b v="1"/>
    <s v="theater/plays"/>
    <n v="54.5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x v="2285"/>
    <b v="0"/>
    <n v="41"/>
    <b v="1"/>
    <s v="theater/plays"/>
    <n v="26.54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x v="2286"/>
    <b v="0"/>
    <n v="35"/>
    <b v="1"/>
    <s v="theater/plays"/>
    <n v="30.93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x v="2287"/>
    <b v="1"/>
    <n v="34"/>
    <b v="1"/>
    <s v="music/rock"/>
    <n v="31.82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x v="2288"/>
    <b v="0"/>
    <n v="25"/>
    <b v="1"/>
    <s v="theater/plays"/>
    <n v="43.2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x v="2289"/>
    <b v="1"/>
    <n v="22"/>
    <b v="0"/>
    <s v="photography/photobooks"/>
    <n v="49.14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x v="2290"/>
    <b v="0"/>
    <n v="32"/>
    <b v="1"/>
    <s v="music/pop"/>
    <n v="33.75"/>
    <n v="33.75"/>
    <x v="7"/>
    <s v="pop"/>
    <x v="2290"/>
    <d v="2015-02-01T00:31:47"/>
    <x v="4"/>
  </r>
  <r>
    <n v="3007"/>
    <s v="Bethlem"/>
    <s v="Consuite for 2015 CoreCon.  An adventure into insanity."/>
    <x v="260"/>
    <n v="1080"/>
    <x v="0"/>
    <s v="US"/>
    <s v="USD"/>
    <n v="1429938683"/>
    <x v="2291"/>
    <b v="0"/>
    <n v="20"/>
    <b v="1"/>
    <s v="theater/spaces"/>
    <n v="54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x v="2292"/>
    <b v="0"/>
    <n v="14"/>
    <b v="1"/>
    <s v="theater/plays"/>
    <n v="77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x v="2293"/>
    <b v="0"/>
    <n v="30"/>
    <b v="1"/>
    <s v="theater/plays"/>
    <n v="35.770000000000003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x v="2294"/>
    <b v="0"/>
    <n v="13"/>
    <b v="0"/>
    <s v="theater/spaces"/>
    <n v="82.46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x v="2295"/>
    <b v="0"/>
    <n v="50"/>
    <b v="1"/>
    <s v="games/tabletop games"/>
    <n v="21.38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x v="2296"/>
    <b v="0"/>
    <n v="20"/>
    <b v="1"/>
    <s v="theater/plays"/>
    <n v="53.34"/>
    <n v="53.34"/>
    <x v="6"/>
    <s v="plays"/>
    <x v="2296"/>
    <d v="2016-05-15T01:22:19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x v="2297"/>
    <b v="0"/>
    <n v="36"/>
    <b v="1"/>
    <s v="music/classical music"/>
    <n v="29.61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x v="2298"/>
    <b v="0"/>
    <n v="32"/>
    <b v="1"/>
    <s v="theater/spaces"/>
    <n v="33.31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x v="2299"/>
    <b v="0"/>
    <n v="25"/>
    <b v="1"/>
    <s v="music/rock"/>
    <n v="42.61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x v="2300"/>
    <b v="1"/>
    <n v="19"/>
    <b v="0"/>
    <s v="theater/plays"/>
    <n v="56.05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x v="2301"/>
    <b v="0"/>
    <n v="26"/>
    <b v="1"/>
    <s v="theater/plays"/>
    <n v="40.92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x v="2302"/>
    <b v="0"/>
    <n v="42"/>
    <b v="1"/>
    <s v="theater/plays"/>
    <n v="25.31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x v="2303"/>
    <b v="0"/>
    <n v="18"/>
    <b v="0"/>
    <s v="music/world music"/>
    <n v="58.89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x v="2304"/>
    <b v="0"/>
    <n v="13"/>
    <b v="0"/>
    <s v="theater/plays"/>
    <n v="81.540000000000006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x v="2305"/>
    <b v="0"/>
    <n v="9"/>
    <b v="0"/>
    <s v="technology/makerspaces"/>
    <n v="117.56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x v="2306"/>
    <b v="0"/>
    <n v="20"/>
    <b v="1"/>
    <s v="music/indie rock"/>
    <n v="52.8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x v="2307"/>
    <b v="0"/>
    <n v="27"/>
    <b v="1"/>
    <s v="technology/wearables"/>
    <n v="39.07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x v="2308"/>
    <b v="0"/>
    <n v="18"/>
    <b v="1"/>
    <s v="theater/plays"/>
    <n v="58.6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x v="2309"/>
    <b v="0"/>
    <n v="14"/>
    <b v="1"/>
    <s v="music/rock"/>
    <n v="75.040000000000006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x v="114"/>
    <n v="1050"/>
    <x v="0"/>
    <s v="US"/>
    <s v="USD"/>
    <n v="1362086700"/>
    <x v="2310"/>
    <b v="0"/>
    <n v="27"/>
    <b v="1"/>
    <s v="music/rock"/>
    <n v="38.89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x v="2311"/>
    <b v="0"/>
    <n v="2"/>
    <b v="0"/>
    <s v="music/faith"/>
    <n v="525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x v="2312"/>
    <b v="0"/>
    <n v="25"/>
    <b v="1"/>
    <s v="music/rock"/>
    <n v="42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x v="2313"/>
    <b v="0"/>
    <n v="33"/>
    <b v="0"/>
    <s v="publishing/children's books"/>
    <n v="31.76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x v="2314"/>
    <b v="0"/>
    <n v="32"/>
    <b v="1"/>
    <s v="music/indie rock"/>
    <n v="32.72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x v="2315"/>
    <b v="0"/>
    <n v="23"/>
    <b v="1"/>
    <s v="theater/plays"/>
    <n v="45.48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x v="2316"/>
    <b v="0"/>
    <n v="23"/>
    <b v="1"/>
    <s v="theater/plays"/>
    <n v="45.35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x v="2317"/>
    <b v="1"/>
    <n v="36"/>
    <b v="1"/>
    <s v="film &amp; video/documentary"/>
    <n v="28.92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x v="2318"/>
    <b v="0"/>
    <n v="27"/>
    <b v="1"/>
    <s v="music/rock"/>
    <n v="38.520000000000003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x v="2319"/>
    <b v="0"/>
    <n v="12"/>
    <b v="1"/>
    <s v="music/rock"/>
    <n v="86.67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x v="2320"/>
    <b v="0"/>
    <n v="3"/>
    <b v="0"/>
    <s v="music/jazz"/>
    <n v="346.67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x v="2321"/>
    <b v="0"/>
    <n v="17"/>
    <b v="0"/>
    <s v="theater/spaces"/>
    <n v="61.18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x v="2322"/>
    <b v="0"/>
    <n v="37"/>
    <b v="1"/>
    <s v="music/indie rock"/>
    <n v="28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x v="2323"/>
    <b v="0"/>
    <n v="32"/>
    <b v="1"/>
    <s v="photography/photobooks"/>
    <n v="32.340000000000003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x v="2324"/>
    <b v="0"/>
    <n v="27"/>
    <b v="1"/>
    <s v="theater/plays"/>
    <n v="38.33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x v="2325"/>
    <b v="0"/>
    <n v="24"/>
    <b v="1"/>
    <s v="theater/plays"/>
    <n v="43.13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x v="2326"/>
    <b v="0"/>
    <n v="28"/>
    <b v="1"/>
    <s v="theater/plays"/>
    <n v="36.96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x v="2327"/>
    <b v="0"/>
    <n v="36"/>
    <b v="1"/>
    <s v="music/indie rock"/>
    <n v="28.66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x v="2328"/>
    <b v="0"/>
    <n v="14"/>
    <b v="1"/>
    <s v="music/rock"/>
    <n v="73.56999999999999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x v="2329"/>
    <b v="0"/>
    <n v="16"/>
    <b v="1"/>
    <s v="theater/plays"/>
    <n v="64.38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x v="2330"/>
    <b v="0"/>
    <n v="9"/>
    <b v="0"/>
    <s v="games/video games"/>
    <n v="114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x v="2331"/>
    <b v="0"/>
    <n v="23"/>
    <b v="1"/>
    <s v="music/pop"/>
    <n v="44.61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x v="2332"/>
    <b v="0"/>
    <n v="3"/>
    <b v="0"/>
    <s v="technology/web"/>
    <n v="342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x v="2333"/>
    <b v="0"/>
    <n v="10"/>
    <b v="1"/>
    <s v="music/rock"/>
    <n v="102.5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x v="2334"/>
    <b v="0"/>
    <n v="27"/>
    <b v="1"/>
    <s v="theater/plays"/>
    <n v="37.96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x v="2335"/>
    <b v="0"/>
    <n v="5"/>
    <b v="0"/>
    <s v="theater/musical"/>
    <n v="205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x v="2336"/>
    <b v="0"/>
    <n v="21"/>
    <b v="1"/>
    <s v="music/electronic music"/>
    <n v="48.6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x v="2337"/>
    <b v="0"/>
    <n v="3"/>
    <b v="0"/>
    <s v="food/food trucks"/>
    <n v="340"/>
    <n v="340"/>
    <x v="4"/>
    <s v="food trucks"/>
    <x v="2337"/>
    <d v="2016-09-22T01:17:45"/>
    <x v="1"/>
  </r>
  <r>
    <n v="1590"/>
    <s v="An Italian Adventure"/>
    <s v="Discover Italy through photography."/>
    <x v="24"/>
    <n v="1020"/>
    <x v="2"/>
    <s v="IT"/>
    <s v="EUR"/>
    <n v="1443040464"/>
    <x v="2338"/>
    <b v="0"/>
    <n v="2"/>
    <b v="0"/>
    <s v="photography/places"/>
    <n v="510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x v="2339"/>
    <b v="0"/>
    <n v="42"/>
    <b v="1"/>
    <s v="theater/plays"/>
    <n v="24.29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x v="2340"/>
    <b v="0"/>
    <n v="24"/>
    <b v="1"/>
    <s v="music/electronic music"/>
    <n v="42.33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x v="2341"/>
    <b v="0"/>
    <n v="26"/>
    <b v="1"/>
    <s v="music/rock"/>
    <n v="39.04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x v="2342"/>
    <b v="0"/>
    <n v="19"/>
    <b v="1"/>
    <s v="music/electronic music"/>
    <n v="53.4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x v="2343"/>
    <b v="0"/>
    <n v="6"/>
    <b v="1"/>
    <s v="photography/photobooks"/>
    <n v="168.5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x v="2344"/>
    <b v="0"/>
    <n v="17"/>
    <b v="1"/>
    <s v="theater/plays"/>
    <n v="59.41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x v="2345"/>
    <b v="0"/>
    <n v="16"/>
    <b v="0"/>
    <s v="theater/plays"/>
    <n v="63.13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x v="2346"/>
    <b v="0"/>
    <n v="19"/>
    <b v="1"/>
    <s v="music/rock"/>
    <n v="52.95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x v="2347"/>
    <b v="0"/>
    <n v="27"/>
    <b v="1"/>
    <s v="theater/spaces"/>
    <n v="37.22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x v="2348"/>
    <b v="0"/>
    <n v="17"/>
    <b v="1"/>
    <s v="theater/plays"/>
    <n v="59.12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x v="2349"/>
    <b v="0"/>
    <n v="24"/>
    <b v="0"/>
    <s v="games/mobile games"/>
    <n v="41.83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x v="2350"/>
    <b v="0"/>
    <n v="36"/>
    <b v="1"/>
    <s v="music/pop"/>
    <n v="27.86"/>
    <n v="27.86"/>
    <x v="7"/>
    <s v="pop"/>
    <x v="2350"/>
    <d v="2016-04-30T21:59:00"/>
    <x v="1"/>
  </r>
  <r>
    <n v="2993"/>
    <s v="TRUE WEST: Think, Dog! Productions"/>
    <s v="Help us build the Kitchen from Hell!"/>
    <x v="114"/>
    <n v="1003"/>
    <x v="0"/>
    <s v="US"/>
    <s v="USD"/>
    <n v="1455998867"/>
    <x v="2351"/>
    <b v="0"/>
    <n v="22"/>
    <b v="1"/>
    <s v="theater/spaces"/>
    <n v="45.59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x v="2352"/>
    <b v="0"/>
    <n v="34"/>
    <b v="0"/>
    <s v="publishing/children's books"/>
    <n v="29.47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x v="2353"/>
    <b v="0"/>
    <n v="28"/>
    <b v="1"/>
    <s v="music/rock"/>
    <n v="35.770000000000003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x v="267"/>
    <n v="1001"/>
    <x v="0"/>
    <s v="US"/>
    <s v="USD"/>
    <n v="1370390432"/>
    <x v="2354"/>
    <b v="0"/>
    <n v="27"/>
    <b v="1"/>
    <s v="music/rock"/>
    <n v="37.07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x v="2355"/>
    <b v="0"/>
    <n v="19"/>
    <b v="1"/>
    <s v="music/rock"/>
    <n v="52.68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x v="2356"/>
    <b v="0"/>
    <n v="25"/>
    <b v="1"/>
    <s v="music/rock"/>
    <n v="40.04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x v="2357"/>
    <b v="0"/>
    <n v="25"/>
    <b v="1"/>
    <s v="music/indie rock"/>
    <n v="40.04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x v="2358"/>
    <b v="0"/>
    <n v="11"/>
    <b v="1"/>
    <s v="technology/makerspaces"/>
    <n v="91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x v="2359"/>
    <b v="0"/>
    <n v="21"/>
    <b v="1"/>
    <s v="theater/plays"/>
    <n v="47.67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x v="2360"/>
    <b v="0"/>
    <n v="20"/>
    <b v="1"/>
    <s v="theater/plays"/>
    <n v="5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x v="2361"/>
    <b v="0"/>
    <n v="14"/>
    <b v="1"/>
    <s v="film &amp; video/documentary"/>
    <n v="71.430000000000007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x v="2362"/>
    <b v="0"/>
    <n v="19"/>
    <b v="1"/>
    <s v="music/rock"/>
    <n v="52.63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x v="2363"/>
    <b v="0"/>
    <n v="13"/>
    <b v="1"/>
    <s v="music/rock"/>
    <n v="76.92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x v="2364"/>
    <b v="0"/>
    <n v="28"/>
    <b v="0"/>
    <s v="food/restaurants"/>
    <n v="35.7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x v="2365"/>
    <b v="0"/>
    <n v="35"/>
    <b v="1"/>
    <s v="theater/plays"/>
    <n v="28.57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x v="2366"/>
    <b v="0"/>
    <n v="24"/>
    <b v="1"/>
    <s v="theater/musical"/>
    <n v="41.67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x v="2367"/>
    <b v="0"/>
    <n v="28"/>
    <b v="1"/>
    <s v="theater/spaces"/>
    <n v="35.71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x v="2368"/>
    <b v="1"/>
    <n v="24"/>
    <b v="1"/>
    <s v="theater/plays"/>
    <n v="41.67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x v="2369"/>
    <b v="0"/>
    <n v="8"/>
    <b v="1"/>
    <s v="theater/plays"/>
    <n v="125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x v="2370"/>
    <b v="0"/>
    <n v="17"/>
    <b v="1"/>
    <s v="theater/plays"/>
    <n v="58.82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x v="2371"/>
    <b v="0"/>
    <n v="24"/>
    <b v="1"/>
    <s v="theater/plays"/>
    <n v="41.67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x v="2372"/>
    <b v="0"/>
    <n v="7"/>
    <b v="0"/>
    <s v="theater/plays"/>
    <n v="142.86000000000001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x v="2373"/>
    <b v="1"/>
    <n v="18"/>
    <b v="0"/>
    <s v="photography/photobooks"/>
    <n v="55.39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x v="2374"/>
    <b v="1"/>
    <n v="15"/>
    <b v="0"/>
    <s v="photography/photobooks"/>
    <n v="66.33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x v="2375"/>
    <b v="0"/>
    <n v="15"/>
    <b v="0"/>
    <s v="technology/wearables"/>
    <n v="66.06999999999999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x v="2376"/>
    <b v="0"/>
    <n v="25"/>
    <b v="1"/>
    <s v="technology/space exploration"/>
    <n v="39.44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x v="2377"/>
    <b v="0"/>
    <n v="13"/>
    <b v="1"/>
    <s v="music/rock"/>
    <n v="75.38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x v="2378"/>
    <b v="0"/>
    <n v="17"/>
    <b v="0"/>
    <s v="theater/musical"/>
    <n v="57.65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x v="2379"/>
    <b v="0"/>
    <n v="16"/>
    <b v="0"/>
    <s v="food/food trucks"/>
    <n v="61.19"/>
    <n v="61.19"/>
    <x v="4"/>
    <s v="food trucks"/>
    <x v="2379"/>
    <d v="2014-09-12T17:38:15"/>
    <x v="2"/>
  </r>
  <r>
    <n v="705"/>
    <s v="SomnoScope"/>
    <s v="The closest thing ever to the Holy Grail of wearables technology"/>
    <x v="4"/>
    <n v="977"/>
    <x v="2"/>
    <s v="NL"/>
    <s v="EUR"/>
    <n v="1484999278"/>
    <x v="2380"/>
    <b v="0"/>
    <n v="5"/>
    <b v="0"/>
    <s v="technology/wearables"/>
    <n v="195.4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x v="2381"/>
    <b v="0"/>
    <n v="16"/>
    <b v="1"/>
    <s v="theater/plays"/>
    <n v="60.6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x v="2382"/>
    <b v="0"/>
    <n v="45"/>
    <b v="1"/>
    <s v="technology/space exploration"/>
    <n v="21.56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x v="2383"/>
    <b v="0"/>
    <n v="34"/>
    <b v="1"/>
    <s v="theater/plays"/>
    <n v="28.41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x v="2384"/>
    <b v="0"/>
    <n v="8"/>
    <b v="0"/>
    <s v="theater/plays"/>
    <n v="119.13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x v="2385"/>
    <b v="0"/>
    <n v="19"/>
    <b v="1"/>
    <s v="theater/plays"/>
    <n v="5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x v="2386"/>
    <b v="0"/>
    <n v="12"/>
    <b v="0"/>
    <s v="food/restaurants"/>
    <n v="77.5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x v="300"/>
    <n v="926"/>
    <x v="0"/>
    <s v="US"/>
    <s v="USD"/>
    <n v="1417389067"/>
    <x v="2387"/>
    <b v="0"/>
    <n v="21"/>
    <b v="1"/>
    <s v="technology/space exploration"/>
    <n v="44.1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x v="2388"/>
    <b v="0"/>
    <n v="14"/>
    <b v="0"/>
    <s v="theater/musical"/>
    <n v="66.14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x v="2389"/>
    <b v="0"/>
    <n v="21"/>
    <b v="1"/>
    <s v="theater/plays"/>
    <n v="44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x v="2390"/>
    <b v="0"/>
    <n v="27"/>
    <b v="1"/>
    <s v="music/rock"/>
    <n v="34.07"/>
    <n v="34.07"/>
    <x v="7"/>
    <s v="rock"/>
    <x v="2390"/>
    <d v="2012-09-25T03:59:00"/>
    <x v="3"/>
  </r>
  <r>
    <n v="3395"/>
    <s v="MIRAMAR"/>
    <s v="Miramar is a a darkly funny play exploring what it is we call â€˜homeâ€™."/>
    <x v="207"/>
    <n v="920"/>
    <x v="0"/>
    <s v="GB"/>
    <s v="GBP"/>
    <n v="1433009400"/>
    <x v="2391"/>
    <b v="0"/>
    <n v="38"/>
    <b v="1"/>
    <s v="theater/plays"/>
    <n v="24.21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x v="2392"/>
    <b v="0"/>
    <n v="17"/>
    <b v="1"/>
    <s v="music/rock"/>
    <n v="53.88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x v="2393"/>
    <b v="0"/>
    <n v="33"/>
    <b v="1"/>
    <s v="music/rock"/>
    <n v="27.61"/>
    <n v="27.61"/>
    <x v="7"/>
    <s v="rock"/>
    <x v="2393"/>
    <d v="2013-03-01T13:58:00"/>
    <x v="0"/>
  </r>
  <r>
    <n v="1152"/>
    <s v="Peruvian King Food Truck"/>
    <s v="Peruvian food truck with an LA twist."/>
    <x v="76"/>
    <n v="911"/>
    <x v="2"/>
    <s v="US"/>
    <s v="USD"/>
    <n v="1431709312"/>
    <x v="2394"/>
    <b v="0"/>
    <n v="15"/>
    <b v="0"/>
    <s v="food/food trucks"/>
    <n v="60.73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x v="2395"/>
    <b v="0"/>
    <n v="17"/>
    <b v="0"/>
    <s v="theater/spaces"/>
    <n v="53.5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x v="2396"/>
    <b v="0"/>
    <n v="12"/>
    <b v="0"/>
    <s v="technology/wearables"/>
    <n v="75.75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x v="2397"/>
    <b v="0"/>
    <n v="27"/>
    <b v="0"/>
    <s v="theater/plays"/>
    <n v="33.67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x v="2398"/>
    <b v="1"/>
    <n v="29"/>
    <b v="0"/>
    <s v="photography/photobooks"/>
    <n v="31.21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x v="2399"/>
    <b v="0"/>
    <n v="15"/>
    <b v="1"/>
    <s v="theater/plays"/>
    <n v="60.33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x v="2400"/>
    <b v="0"/>
    <n v="29"/>
    <b v="0"/>
    <s v="technology/wearables"/>
    <n v="31.17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x v="2401"/>
    <b v="0"/>
    <n v="29"/>
    <b v="1"/>
    <s v="music/rock"/>
    <n v="31.14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x v="2402"/>
    <b v="0"/>
    <n v="18"/>
    <b v="1"/>
    <s v="film &amp; video/shorts"/>
    <n v="5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x v="2403"/>
    <b v="0"/>
    <n v="14"/>
    <b v="1"/>
    <s v="theater/plays"/>
    <n v="64.290000000000006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x v="2404"/>
    <b v="0"/>
    <n v="25"/>
    <b v="1"/>
    <s v="games/tabletop games"/>
    <n v="35.92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x v="2405"/>
    <b v="0"/>
    <n v="19"/>
    <b v="0"/>
    <s v="publishing/fiction"/>
    <n v="47.1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x v="2406"/>
    <b v="1"/>
    <n v="25"/>
    <b v="0"/>
    <s v="photography/photobooks"/>
    <n v="35.799999999999997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x v="2407"/>
    <b v="0"/>
    <n v="26"/>
    <b v="0"/>
    <s v="technology/wearables"/>
    <n v="34.270000000000003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x v="2408"/>
    <b v="0"/>
    <n v="25"/>
    <b v="1"/>
    <s v="music/classical music"/>
    <n v="35.6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x v="2409"/>
    <b v="0"/>
    <n v="30"/>
    <b v="1"/>
    <s v="theater/plays"/>
    <n v="29.67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x v="2410"/>
    <b v="0"/>
    <n v="19"/>
    <b v="0"/>
    <s v="food/food trucks"/>
    <n v="46.63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x v="2411"/>
    <b v="1"/>
    <n v="25"/>
    <b v="1"/>
    <s v="publishing/radio &amp; podcasts"/>
    <n v="35.44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x v="292"/>
    <n v="885"/>
    <x v="0"/>
    <s v="US"/>
    <s v="USD"/>
    <n v="1457739245"/>
    <x v="2412"/>
    <b v="0"/>
    <n v="25"/>
    <b v="1"/>
    <s v="photography/photobooks"/>
    <n v="35.4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x v="2413"/>
    <b v="0"/>
    <n v="11"/>
    <b v="0"/>
    <s v="technology/space exploration"/>
    <n v="80.45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x v="2414"/>
    <b v="0"/>
    <n v="17"/>
    <b v="0"/>
    <s v="technology/wearables"/>
    <n v="51.82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x v="2415"/>
    <b v="0"/>
    <n v="16"/>
    <b v="0"/>
    <s v="theater/musical"/>
    <n v="55.06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x v="2416"/>
    <b v="0"/>
    <n v="21"/>
    <b v="0"/>
    <s v="theater/plays"/>
    <n v="41.95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x v="2417"/>
    <b v="0"/>
    <n v="51"/>
    <b v="1"/>
    <s v="theater/plays"/>
    <n v="17.25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x v="2418"/>
    <b v="0"/>
    <n v="29"/>
    <b v="0"/>
    <s v="technology/wearables"/>
    <n v="30.3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x v="2419"/>
    <b v="0"/>
    <n v="9"/>
    <b v="0"/>
    <s v="technology/wearables"/>
    <n v="97.33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x v="272"/>
    <n v="875"/>
    <x v="0"/>
    <s v="US"/>
    <s v="USD"/>
    <n v="1438183889"/>
    <x v="2420"/>
    <b v="0"/>
    <n v="14"/>
    <b v="1"/>
    <s v="music/rock"/>
    <n v="62.5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x v="2421"/>
    <b v="0"/>
    <n v="19"/>
    <b v="1"/>
    <s v="theater/plays"/>
    <n v="46.05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x v="2422"/>
    <b v="1"/>
    <n v="34"/>
    <b v="0"/>
    <s v="theater/plays"/>
    <n v="25.65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x v="2423"/>
    <b v="0"/>
    <n v="20"/>
    <b v="1"/>
    <s v="theater/plays"/>
    <n v="43.35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2424"/>
    <b v="0"/>
    <n v="23"/>
    <b v="0"/>
    <s v="photography/photobooks"/>
    <n v="37.61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x v="2425"/>
    <b v="0"/>
    <n v="14"/>
    <b v="0"/>
    <s v="film &amp; video/animation"/>
    <n v="61.5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x v="2426"/>
    <b v="0"/>
    <n v="17"/>
    <b v="0"/>
    <s v="technology/wearables"/>
    <n v="50.65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x v="302"/>
    <n v="860"/>
    <x v="0"/>
    <s v="US"/>
    <s v="USD"/>
    <n v="1331621940"/>
    <x v="2427"/>
    <b v="0"/>
    <n v="33"/>
    <b v="1"/>
    <s v="music/electronic music"/>
    <n v="26.0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x v="2428"/>
    <b v="1"/>
    <n v="19"/>
    <b v="0"/>
    <s v="photography/photobooks"/>
    <n v="45.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x v="2429"/>
    <b v="0"/>
    <n v="7"/>
    <b v="0"/>
    <s v="music/faith"/>
    <n v="122.14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x v="2430"/>
    <b v="0"/>
    <n v="27"/>
    <b v="0"/>
    <s v="games/video games"/>
    <n v="31.56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x v="2431"/>
    <b v="1"/>
    <n v="24"/>
    <b v="0"/>
    <s v="theater/plays"/>
    <n v="35.5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x v="2432"/>
    <b v="0"/>
    <n v="7"/>
    <b v="0"/>
    <s v="technology/web"/>
    <n v="121.43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x v="2433"/>
    <b v="0"/>
    <n v="21"/>
    <b v="0"/>
    <s v="games/video games"/>
    <n v="40.479999999999997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x v="2434"/>
    <b v="0"/>
    <n v="15"/>
    <b v="0"/>
    <s v="music/faith"/>
    <n v="56.67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x v="2435"/>
    <b v="0"/>
    <n v="25"/>
    <b v="1"/>
    <s v="music/indie rock"/>
    <n v="34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x v="2436"/>
    <b v="0"/>
    <n v="21"/>
    <b v="1"/>
    <s v="theater/plays"/>
    <n v="40.479999999999997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x v="2437"/>
    <b v="1"/>
    <n v="12"/>
    <b v="0"/>
    <s v="theater/plays"/>
    <n v="70.17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x v="2438"/>
    <b v="0"/>
    <n v="47"/>
    <b v="1"/>
    <s v="theater/plays"/>
    <n v="17.829999999999998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x v="2439"/>
    <b v="0"/>
    <n v="7"/>
    <b v="0"/>
    <s v="technology/wearables"/>
    <n v="119.57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x v="2440"/>
    <b v="0"/>
    <n v="22"/>
    <b v="0"/>
    <s v="publishing/children's books"/>
    <n v="37.950000000000003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x v="2441"/>
    <b v="0"/>
    <n v="26"/>
    <b v="1"/>
    <s v="technology/space exploration"/>
    <n v="31.9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x v="2442"/>
    <b v="1"/>
    <n v="35"/>
    <b v="0"/>
    <s v="theater/spaces"/>
    <n v="23.63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x v="2443"/>
    <b v="0"/>
    <n v="19"/>
    <b v="1"/>
    <s v="theater/plays"/>
    <n v="43.42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x v="2444"/>
    <b v="0"/>
    <n v="22"/>
    <b v="1"/>
    <s v="publishing/nonfiction"/>
    <n v="37.450000000000003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x v="2445"/>
    <b v="0"/>
    <n v="49"/>
    <b v="0"/>
    <s v="film &amp; video/animation"/>
    <n v="16.760000000000002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x v="2446"/>
    <b v="0"/>
    <n v="12"/>
    <b v="0"/>
    <s v="theater/musical"/>
    <n v="68.42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x v="2447"/>
    <b v="0"/>
    <n v="27"/>
    <b v="1"/>
    <s v="music/indie rock"/>
    <n v="30.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x v="2448"/>
    <b v="0"/>
    <n v="14"/>
    <b v="1"/>
    <s v="music/rock"/>
    <n v="58.21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x v="2449"/>
    <b v="0"/>
    <n v="15"/>
    <b v="1"/>
    <s v="publishing/nonfiction"/>
    <n v="54.27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x v="2450"/>
    <b v="0"/>
    <n v="16"/>
    <b v="0"/>
    <s v="theater/plays"/>
    <n v="50.88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x v="2451"/>
    <b v="0"/>
    <n v="30"/>
    <b v="1"/>
    <s v="games/tabletop games"/>
    <n v="27.1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x v="2452"/>
    <b v="0"/>
    <n v="33"/>
    <b v="1"/>
    <s v="music/rock"/>
    <n v="24.58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x v="2453"/>
    <b v="0"/>
    <n v="7"/>
    <b v="1"/>
    <s v="music/rock"/>
    <n v="115.7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x v="2454"/>
    <b v="0"/>
    <n v="33"/>
    <b v="1"/>
    <s v="theater/plays"/>
    <n v="24.55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x v="2455"/>
    <b v="0"/>
    <n v="22"/>
    <b v="0"/>
    <s v="publishing/translations"/>
    <n v="36.68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x v="2456"/>
    <b v="1"/>
    <n v="23"/>
    <b v="1"/>
    <s v="technology/hardware"/>
    <n v="35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x v="2457"/>
    <b v="0"/>
    <n v="10"/>
    <b v="0"/>
    <s v="publishing/translations"/>
    <n v="80.5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x v="2458"/>
    <b v="0"/>
    <n v="8"/>
    <b v="0"/>
    <s v="theater/plays"/>
    <n v="100.63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x v="2459"/>
    <b v="0"/>
    <n v="15"/>
    <b v="1"/>
    <s v="food/small batch"/>
    <n v="53.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x v="2460"/>
    <b v="0"/>
    <n v="19"/>
    <b v="0"/>
    <s v="publishing/children's books"/>
    <n v="42.16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x v="2461"/>
    <b v="0"/>
    <n v="14"/>
    <b v="1"/>
    <s v="film &amp; video/television"/>
    <n v="57.14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x v="2462"/>
    <b v="0"/>
    <n v="5"/>
    <b v="0"/>
    <s v="film &amp; video/drama"/>
    <n v="160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x v="2463"/>
    <b v="0"/>
    <n v="9"/>
    <b v="0"/>
    <s v="publishing/translations"/>
    <n v="88.89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x v="2464"/>
    <b v="0"/>
    <n v="4"/>
    <b v="0"/>
    <s v="food/food trucks"/>
    <n v="200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x v="2465"/>
    <b v="0"/>
    <n v="27"/>
    <b v="1"/>
    <s v="theater/plays"/>
    <n v="29.63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x v="2466"/>
    <b v="0"/>
    <n v="1"/>
    <b v="0"/>
    <s v="theater/plays"/>
    <n v="800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x v="2467"/>
    <b v="0"/>
    <n v="30"/>
    <b v="1"/>
    <s v="music/indie rock"/>
    <n v="26.57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x v="2468"/>
    <b v="0"/>
    <n v="9"/>
    <b v="0"/>
    <s v="theater/spaces"/>
    <n v="88.44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x v="2469"/>
    <b v="0"/>
    <n v="9"/>
    <b v="1"/>
    <s v="theater/musical"/>
    <n v="88.33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x v="2470"/>
    <b v="0"/>
    <n v="14"/>
    <b v="0"/>
    <s v="theater/spaces"/>
    <n v="56.79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x v="2471"/>
    <b v="0"/>
    <n v="9"/>
    <b v="0"/>
    <s v="theater/plays"/>
    <n v="88.3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x v="2472"/>
    <b v="0"/>
    <n v="10"/>
    <b v="1"/>
    <s v="theater/plays"/>
    <n v="79.099999999999994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x v="2473"/>
    <b v="0"/>
    <n v="7"/>
    <b v="0"/>
    <s v="technology/web"/>
    <n v="112.57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x v="2474"/>
    <b v="0"/>
    <n v="34"/>
    <b v="1"/>
    <s v="music/classical music"/>
    <n v="23.12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x v="2475"/>
    <b v="0"/>
    <n v="27"/>
    <b v="1"/>
    <s v="theater/plays"/>
    <n v="29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x v="2476"/>
    <b v="0"/>
    <n v="33"/>
    <b v="1"/>
    <s v="theater/plays"/>
    <n v="23.64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x v="2477"/>
    <b v="0"/>
    <n v="27"/>
    <b v="1"/>
    <s v="theater/plays"/>
    <n v="28.89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x v="2478"/>
    <b v="0"/>
    <n v="8"/>
    <b v="1"/>
    <s v="theater/plays"/>
    <n v="97.5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x v="2479"/>
    <b v="0"/>
    <n v="6"/>
    <b v="0"/>
    <s v="theater/plays"/>
    <n v="129.16999999999999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x v="2480"/>
    <b v="0"/>
    <n v="20"/>
    <b v="1"/>
    <s v="theater/plays"/>
    <n v="38.65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x v="2481"/>
    <b v="0"/>
    <n v="16"/>
    <b v="0"/>
    <s v="film &amp; video/animation"/>
    <n v="47.88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x v="2482"/>
    <b v="0"/>
    <n v="19"/>
    <b v="1"/>
    <s v="publishing/nonfiction"/>
    <n v="40.21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x v="2483"/>
    <b v="0"/>
    <n v="36"/>
    <b v="1"/>
    <s v="film &amp; video/shorts"/>
    <n v="21.19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x v="2484"/>
    <b v="0"/>
    <n v="10"/>
    <b v="0"/>
    <s v="music/faith"/>
    <n v="76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x v="2485"/>
    <b v="0"/>
    <n v="15"/>
    <b v="1"/>
    <s v="theater/plays"/>
    <n v="50.6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x v="2486"/>
    <b v="0"/>
    <n v="39"/>
    <b v="1"/>
    <s v="theater/plays"/>
    <n v="19.489999999999998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x v="2487"/>
    <b v="0"/>
    <n v="6"/>
    <b v="0"/>
    <s v="theater/plays"/>
    <n v="126.5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x v="2488"/>
    <b v="0"/>
    <n v="18"/>
    <b v="1"/>
    <s v="music/rock"/>
    <n v="42.1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x v="2489"/>
    <b v="0"/>
    <n v="15"/>
    <b v="1"/>
    <s v="music/electronic music"/>
    <n v="50.27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x v="2490"/>
    <b v="0"/>
    <n v="17"/>
    <b v="1"/>
    <s v="theater/plays"/>
    <n v="44.24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x v="2491"/>
    <b v="0"/>
    <n v="21"/>
    <b v="0"/>
    <s v="music/indie rock"/>
    <n v="35.71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x v="2492"/>
    <b v="0"/>
    <n v="27"/>
    <b v="1"/>
    <s v="music/indie rock"/>
    <n v="27.78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x v="2493"/>
    <b v="0"/>
    <n v="9"/>
    <b v="0"/>
    <s v="theater/plays"/>
    <n v="83.33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x v="2494"/>
    <b v="0"/>
    <n v="8"/>
    <b v="0"/>
    <s v="film &amp; video/drama"/>
    <n v="93.25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x v="2495"/>
    <b v="0"/>
    <n v="20"/>
    <b v="1"/>
    <s v="theater/spaces"/>
    <n v="37.25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x v="2496"/>
    <b v="0"/>
    <n v="21"/>
    <b v="0"/>
    <s v="theater/plays"/>
    <n v="35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x v="2497"/>
    <b v="0"/>
    <n v="21"/>
    <b v="0"/>
    <s v="games/video games"/>
    <n v="34.88000000000000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x v="2498"/>
    <b v="0"/>
    <n v="18"/>
    <b v="0"/>
    <s v="publishing/children's books"/>
    <n v="40.61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x v="2499"/>
    <b v="0"/>
    <n v="21"/>
    <b v="0"/>
    <s v="music/jazz"/>
    <n v="34.76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x v="2500"/>
    <b v="0"/>
    <n v="20"/>
    <b v="1"/>
    <s v="theater/plays"/>
    <n v="36.5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x v="2501"/>
    <b v="0"/>
    <n v="8"/>
    <b v="0"/>
    <s v="theater/plays"/>
    <n v="91.25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x v="2502"/>
    <b v="0"/>
    <n v="34"/>
    <b v="1"/>
    <s v="music/rock"/>
    <n v="21.38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x v="2503"/>
    <b v="0"/>
    <n v="9"/>
    <b v="0"/>
    <s v="technology/wearables"/>
    <n v="80.6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x v="2504"/>
    <b v="0"/>
    <n v="13"/>
    <b v="1"/>
    <s v="music/classical music"/>
    <n v="55.77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x v="2505"/>
    <b v="0"/>
    <n v="4"/>
    <b v="0"/>
    <s v="film &amp; video/drama"/>
    <n v="180.5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x v="2506"/>
    <b v="0"/>
    <n v="6"/>
    <b v="1"/>
    <s v="theater/spaces"/>
    <n v="120.17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x v="2507"/>
    <b v="0"/>
    <n v="27"/>
    <b v="1"/>
    <s v="theater/plays"/>
    <n v="26.67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x v="2508"/>
    <b v="0"/>
    <n v="13"/>
    <b v="1"/>
    <s v="theater/plays"/>
    <n v="55.23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x v="2509"/>
    <b v="0"/>
    <n v="16"/>
    <b v="0"/>
    <s v="technology/wearables"/>
    <n v="44.69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x v="2510"/>
    <b v="0"/>
    <n v="11"/>
    <b v="0"/>
    <s v="theater/spaces"/>
    <n v="65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x v="2511"/>
    <b v="0"/>
    <n v="26"/>
    <b v="1"/>
    <s v="theater/plays"/>
    <n v="27.5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x v="2512"/>
    <b v="0"/>
    <n v="12"/>
    <b v="0"/>
    <s v="theater/plays"/>
    <n v="59.58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x v="2513"/>
    <b v="0"/>
    <n v="14"/>
    <b v="1"/>
    <s v="theater/plays"/>
    <n v="51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x v="2514"/>
    <b v="0"/>
    <n v="28"/>
    <b v="1"/>
    <s v="theater/musical"/>
    <n v="25.46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x v="2515"/>
    <b v="0"/>
    <n v="37"/>
    <b v="0"/>
    <s v="technology/wearables"/>
    <n v="19.23999999999999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x v="2516"/>
    <b v="0"/>
    <n v="24"/>
    <b v="1"/>
    <s v="theater/plays"/>
    <n v="29.5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x v="2517"/>
    <b v="0"/>
    <n v="21"/>
    <b v="1"/>
    <s v="theater/plays"/>
    <n v="33.57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x v="2518"/>
    <b v="0"/>
    <n v="15"/>
    <b v="0"/>
    <s v="publishing/fiction"/>
    <n v="46.73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x v="2519"/>
    <b v="0"/>
    <n v="7"/>
    <b v="0"/>
    <s v="technology/wearables"/>
    <n v="10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x v="2520"/>
    <b v="0"/>
    <n v="14"/>
    <b v="1"/>
    <s v="music/rock"/>
    <n v="5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x v="2521"/>
    <b v="0"/>
    <n v="12"/>
    <b v="1"/>
    <s v="theater/plays"/>
    <n v="57.92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x v="2522"/>
    <b v="0"/>
    <n v="9"/>
    <b v="0"/>
    <s v="technology/web"/>
    <n v="76.67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x v="2523"/>
    <b v="0"/>
    <n v="15"/>
    <b v="1"/>
    <s v="film &amp; video/documentary"/>
    <n v="45.6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x v="2524"/>
    <b v="0"/>
    <n v="25"/>
    <b v="0"/>
    <s v="technology/wearables"/>
    <n v="27.36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x v="2525"/>
    <b v="0"/>
    <n v="26"/>
    <b v="1"/>
    <s v="music/indie rock"/>
    <n v="26.2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x v="2526"/>
    <b v="0"/>
    <n v="29"/>
    <b v="1"/>
    <s v="music/indie rock"/>
    <n v="23.45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x v="2527"/>
    <b v="0"/>
    <n v="17"/>
    <b v="1"/>
    <s v="music/rock"/>
    <n v="39.97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x v="2528"/>
    <b v="0"/>
    <n v="18"/>
    <b v="0"/>
    <s v="games/video games"/>
    <n v="37.67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x v="2529"/>
    <b v="0"/>
    <n v="12"/>
    <b v="0"/>
    <s v="photography/nature"/>
    <n v="56.42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x v="2530"/>
    <b v="0"/>
    <n v="13"/>
    <b v="0"/>
    <s v="film &amp; video/animation"/>
    <n v="52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x v="2531"/>
    <b v="0"/>
    <n v="13"/>
    <b v="1"/>
    <s v="photography/photobooks"/>
    <n v="51.92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x v="2532"/>
    <b v="0"/>
    <n v="13"/>
    <b v="0"/>
    <s v="theater/plays"/>
    <n v="51.62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x v="2533"/>
    <b v="0"/>
    <n v="14"/>
    <b v="0"/>
    <s v="technology/web"/>
    <n v="47.86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x v="2534"/>
    <b v="0"/>
    <n v="16"/>
    <b v="0"/>
    <s v="technology/wearables"/>
    <n v="41.75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x v="2535"/>
    <b v="0"/>
    <n v="13"/>
    <b v="1"/>
    <s v="theater/plays"/>
    <n v="51.2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x v="2536"/>
    <b v="0"/>
    <n v="25"/>
    <b v="1"/>
    <s v="theater/plays"/>
    <n v="26.61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x v="2537"/>
    <b v="0"/>
    <n v="18"/>
    <b v="1"/>
    <s v="theater/plays"/>
    <n v="36.67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x v="2538"/>
    <b v="0"/>
    <n v="16"/>
    <b v="1"/>
    <s v="theater/plays"/>
    <n v="41.13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x v="2539"/>
    <b v="0"/>
    <n v="14"/>
    <b v="0"/>
    <s v="theater/plays"/>
    <n v="46.93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x v="2540"/>
    <b v="0"/>
    <n v="3"/>
    <b v="0"/>
    <s v="photography/people"/>
    <n v="218.33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x v="2541"/>
    <b v="1"/>
    <n v="10"/>
    <b v="0"/>
    <s v="photography/photobooks"/>
    <n v="65.09999999999999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x v="2542"/>
    <b v="0"/>
    <n v="7"/>
    <b v="0"/>
    <s v="theater/plays"/>
    <n v="9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x v="2543"/>
    <b v="0"/>
    <n v="10"/>
    <b v="0"/>
    <s v="publishing/art books"/>
    <n v="65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x v="2544"/>
    <b v="0"/>
    <n v="3"/>
    <b v="0"/>
    <s v="music/faith"/>
    <n v="216.6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x v="2545"/>
    <b v="0"/>
    <n v="6"/>
    <b v="0"/>
    <s v="theater/plays"/>
    <n v="108.33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x v="2546"/>
    <b v="0"/>
    <n v="13"/>
    <b v="1"/>
    <s v="theater/plays"/>
    <n v="5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x v="2547"/>
    <b v="0"/>
    <n v="14"/>
    <b v="1"/>
    <s v="theater/plays"/>
    <n v="46.43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x v="2548"/>
    <b v="0"/>
    <n v="14"/>
    <b v="0"/>
    <s v="theater/plays"/>
    <n v="46.43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x v="2549"/>
    <b v="0"/>
    <n v="7"/>
    <b v="0"/>
    <s v="theater/spaces"/>
    <n v="92.14"/>
    <n v="92.14"/>
    <x v="6"/>
    <s v="spaces"/>
    <x v="2549"/>
    <d v="2015-06-14T19:19:00"/>
    <x v="4"/>
  </r>
  <r>
    <n v="3131"/>
    <s v="SNAKE EYES"/>
    <s v="A Staged Reading of &quot;Snake Eyes,&quot; a new play by Alex Rafala"/>
    <x v="311"/>
    <n v="645"/>
    <x v="3"/>
    <s v="US"/>
    <s v="USD"/>
    <n v="1491656045"/>
    <x v="2550"/>
    <b v="0"/>
    <n v="12"/>
    <b v="0"/>
    <s v="theater/plays"/>
    <n v="53.75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x v="2551"/>
    <b v="0"/>
    <n v="30"/>
    <b v="0"/>
    <s v="music/jazz"/>
    <n v="21.47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x v="2552"/>
    <b v="0"/>
    <n v="30"/>
    <b v="1"/>
    <s v="music/electronic music"/>
    <n v="21.37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x v="2553"/>
    <b v="0"/>
    <n v="16"/>
    <b v="0"/>
    <s v="theater/plays"/>
    <n v="40.06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x v="2554"/>
    <b v="0"/>
    <n v="19"/>
    <b v="0"/>
    <s v="theater/plays"/>
    <n v="33.74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x v="2555"/>
    <b v="0"/>
    <n v="14"/>
    <b v="0"/>
    <s v="theater/plays"/>
    <n v="45.79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x v="2556"/>
    <b v="0"/>
    <n v="7"/>
    <b v="0"/>
    <s v="film &amp; video/drama"/>
    <n v="91.43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x v="2557"/>
    <b v="0"/>
    <n v="10"/>
    <b v="0"/>
    <s v="film &amp; video/animation"/>
    <n v="64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x v="2558"/>
    <b v="0"/>
    <n v="11"/>
    <b v="0"/>
    <s v="music/jazz"/>
    <n v="58.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x v="2559"/>
    <b v="0"/>
    <n v="17"/>
    <b v="1"/>
    <s v="music/indie rock"/>
    <n v="37.65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x v="2560"/>
    <b v="0"/>
    <n v="22"/>
    <b v="0"/>
    <s v="theater/plays"/>
    <n v="29.05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x v="2561"/>
    <b v="0"/>
    <n v="26"/>
    <b v="0"/>
    <s v="technology/gadgets"/>
    <n v="24.5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x v="2562"/>
    <b v="0"/>
    <n v="17"/>
    <b v="1"/>
    <s v="film &amp; video/shorts"/>
    <n v="37.40999999999999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x v="2563"/>
    <b v="0"/>
    <n v="7"/>
    <b v="0"/>
    <s v="technology/wearables"/>
    <n v="90.86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x v="2564"/>
    <b v="0"/>
    <n v="9"/>
    <b v="1"/>
    <s v="theater/spaces"/>
    <n v="70.67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x v="2565"/>
    <b v="0"/>
    <n v="11"/>
    <b v="0"/>
    <s v="music/faith"/>
    <n v="57.73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x v="2566"/>
    <b v="0"/>
    <n v="19"/>
    <b v="1"/>
    <s v="music/rock"/>
    <n v="33.32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x v="2567"/>
    <b v="0"/>
    <n v="28"/>
    <b v="1"/>
    <s v="theater/plays"/>
    <n v="22.61"/>
    <n v="22.61"/>
    <x v="6"/>
    <s v="plays"/>
    <x v="2567"/>
    <d v="2016-06-27T19:00:00"/>
    <x v="1"/>
  </r>
  <r>
    <n v="115"/>
    <s v="The World's Greatest Lover"/>
    <s v="Never judge a book (or a lover) by their cover."/>
    <x v="314"/>
    <n v="632"/>
    <x v="0"/>
    <s v="US"/>
    <s v="USD"/>
    <n v="1328377444"/>
    <x v="2568"/>
    <b v="0"/>
    <n v="22"/>
    <b v="1"/>
    <s v="film &amp; video/shorts"/>
    <n v="28.73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x v="2569"/>
    <b v="0"/>
    <n v="36"/>
    <b v="1"/>
    <s v="theater/plays"/>
    <n v="17.53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x v="2570"/>
    <b v="0"/>
    <n v="8"/>
    <b v="1"/>
    <s v="theater/plays"/>
    <n v="78.88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x v="2571"/>
    <b v="0"/>
    <n v="20"/>
    <b v="1"/>
    <s v="film &amp; video/television"/>
    <n v="31.5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x v="2572"/>
    <b v="0"/>
    <n v="10"/>
    <b v="1"/>
    <s v="technology/hardware"/>
    <n v="62.8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x v="2573"/>
    <b v="0"/>
    <n v="25"/>
    <b v="0"/>
    <s v="photography/people"/>
    <n v="25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x v="2574"/>
    <b v="0"/>
    <n v="12"/>
    <b v="0"/>
    <s v="theater/plays"/>
    <n v="52.08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x v="2575"/>
    <b v="0"/>
    <n v="17"/>
    <b v="0"/>
    <s v="theater/plays"/>
    <n v="36.590000000000003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x v="2576"/>
    <b v="0"/>
    <n v="7"/>
    <b v="0"/>
    <s v="technology/wearables"/>
    <n v="88.71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x v="207"/>
    <n v="620"/>
    <x v="0"/>
    <s v="US"/>
    <s v="USD"/>
    <n v="1342115132"/>
    <x v="2577"/>
    <b v="0"/>
    <n v="16"/>
    <b v="1"/>
    <s v="music/rock"/>
    <n v="38.75"/>
    <n v="38.75"/>
    <x v="7"/>
    <s v="rock"/>
    <x v="2577"/>
    <d v="2012-07-12T17:45:32"/>
    <x v="3"/>
  </r>
  <r>
    <n v="1927"/>
    <s v="GBS Detroit Presents Hampshire"/>
    <s v="Hampshire is headed to GBS Detroit."/>
    <x v="260"/>
    <n v="620"/>
    <x v="0"/>
    <s v="US"/>
    <s v="USD"/>
    <n v="1331182740"/>
    <x v="2578"/>
    <b v="0"/>
    <n v="11"/>
    <b v="1"/>
    <s v="music/indie rock"/>
    <n v="56.36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x v="2579"/>
    <b v="0"/>
    <n v="12"/>
    <b v="0"/>
    <s v="theater/plays"/>
    <n v="51.67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x v="2580"/>
    <b v="0"/>
    <n v="10"/>
    <b v="0"/>
    <s v="theater/plays"/>
    <n v="62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x v="2581"/>
    <b v="0"/>
    <n v="21"/>
    <b v="1"/>
    <s v="theater/plays"/>
    <n v="29.43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x v="2582"/>
    <b v="0"/>
    <n v="3"/>
    <b v="1"/>
    <s v="technology/hardware"/>
    <n v="205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x v="2583"/>
    <b v="0"/>
    <n v="3"/>
    <b v="0"/>
    <s v="theater/plays"/>
    <n v="203.67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x v="2584"/>
    <b v="0"/>
    <n v="22"/>
    <b v="1"/>
    <s v="theater/plays"/>
    <n v="27.73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x v="2585"/>
    <b v="0"/>
    <n v="14"/>
    <b v="1"/>
    <s v="music/indie rock"/>
    <n v="43.57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x v="2586"/>
    <b v="0"/>
    <n v="9"/>
    <b v="0"/>
    <s v="theater/spaces"/>
    <n v="67.78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x v="2587"/>
    <b v="0"/>
    <n v="3"/>
    <b v="1"/>
    <s v="theater/plays"/>
    <n v="203.33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x v="2588"/>
    <b v="0"/>
    <n v="24"/>
    <b v="0"/>
    <s v="games/video games"/>
    <n v="25.29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x v="2589"/>
    <b v="0"/>
    <n v="16"/>
    <b v="1"/>
    <s v="music/indie rock"/>
    <n v="37.94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x v="207"/>
    <n v="606"/>
    <x v="0"/>
    <s v="US"/>
    <s v="USD"/>
    <n v="1412092800"/>
    <x v="2590"/>
    <b v="0"/>
    <n v="18"/>
    <b v="1"/>
    <s v="theater/plays"/>
    <n v="33.67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x v="2591"/>
    <b v="0"/>
    <n v="25"/>
    <b v="1"/>
    <s v="theater/plays"/>
    <n v="24.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x v="2592"/>
    <b v="0"/>
    <n v="14"/>
    <b v="1"/>
    <s v="theater/plays"/>
    <n v="43.21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x v="2593"/>
    <b v="0"/>
    <n v="3"/>
    <b v="0"/>
    <s v="theater/spaces"/>
    <n v="201.67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x v="2594"/>
    <b v="0"/>
    <n v="13"/>
    <b v="1"/>
    <s v="film &amp; video/documentary"/>
    <n v="46.23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x v="2595"/>
    <b v="0"/>
    <n v="12"/>
    <b v="0"/>
    <s v="games/video games"/>
    <n v="50.08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x v="2596"/>
    <b v="0"/>
    <n v="22"/>
    <b v="1"/>
    <s v="film &amp; video/television"/>
    <n v="27.27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x v="2597"/>
    <b v="0"/>
    <n v="10"/>
    <b v="1"/>
    <s v="film &amp; video/shorts"/>
    <n v="6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x v="2598"/>
    <b v="0"/>
    <n v="14"/>
    <b v="1"/>
    <s v="film &amp; video/documentary"/>
    <n v="42.86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x v="2599"/>
    <b v="0"/>
    <n v="8"/>
    <b v="0"/>
    <s v="publishing/translations"/>
    <n v="75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x v="2600"/>
    <b v="0"/>
    <n v="17"/>
    <b v="1"/>
    <s v="games/tabletop games"/>
    <n v="35.119999999999997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x v="2601"/>
    <b v="0"/>
    <n v="18"/>
    <b v="1"/>
    <s v="publishing/nonfiction"/>
    <n v="33.06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x v="2602"/>
    <b v="0"/>
    <n v="13"/>
    <b v="1"/>
    <s v="theater/plays"/>
    <n v="45.62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x v="2603"/>
    <b v="0"/>
    <n v="21"/>
    <b v="1"/>
    <s v="theater/plays"/>
    <n v="28.19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x v="2604"/>
    <b v="1"/>
    <n v="8"/>
    <b v="0"/>
    <s v="photography/photobooks"/>
    <n v="73.88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x v="2605"/>
    <b v="0"/>
    <n v="13"/>
    <b v="0"/>
    <s v="technology/web"/>
    <n v="45.39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x v="2606"/>
    <b v="0"/>
    <n v="7"/>
    <b v="0"/>
    <s v="technology/wearables"/>
    <n v="84.29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x v="121"/>
    <n v="587"/>
    <x v="2"/>
    <s v="US"/>
    <s v="USD"/>
    <n v="1477174138"/>
    <x v="2607"/>
    <b v="0"/>
    <n v="23"/>
    <b v="0"/>
    <s v="theater/spaces"/>
    <n v="25.52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x v="2608"/>
    <b v="0"/>
    <n v="24"/>
    <b v="0"/>
    <s v="theater/musical"/>
    <n v="24.46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x v="2609"/>
    <b v="0"/>
    <n v="34"/>
    <b v="1"/>
    <s v="music/rock"/>
    <n v="17.239999999999998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x v="2610"/>
    <b v="0"/>
    <n v="23"/>
    <b v="0"/>
    <s v="games/mobile games"/>
    <n v="25.43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x v="2611"/>
    <b v="0"/>
    <n v="9"/>
    <b v="0"/>
    <s v="food/food trucks"/>
    <n v="65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x v="2612"/>
    <b v="0"/>
    <n v="20"/>
    <b v="1"/>
    <s v="theater/plays"/>
    <n v="29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x v="2613"/>
    <b v="0"/>
    <n v="13"/>
    <b v="0"/>
    <s v="theater/plays"/>
    <n v="44.31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x v="2614"/>
    <b v="0"/>
    <n v="8"/>
    <b v="0"/>
    <s v="film &amp; video/animation"/>
    <n v="71.25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x v="2615"/>
    <b v="0"/>
    <n v="13"/>
    <b v="0"/>
    <s v="publishing/children's books"/>
    <n v="43.85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x v="2616"/>
    <b v="0"/>
    <n v="14"/>
    <b v="1"/>
    <s v="theater/plays"/>
    <n v="40.71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x v="2617"/>
    <b v="0"/>
    <n v="21"/>
    <b v="1"/>
    <s v="theater/plays"/>
    <n v="27.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x v="2618"/>
    <b v="0"/>
    <n v="10"/>
    <b v="1"/>
    <s v="theater/plays"/>
    <n v="57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x v="2619"/>
    <b v="0"/>
    <n v="7"/>
    <b v="0"/>
    <s v="theater/plays"/>
    <n v="80.709999999999994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x v="2620"/>
    <b v="0"/>
    <n v="15"/>
    <b v="1"/>
    <s v="theater/musical"/>
    <n v="37.67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x v="2621"/>
    <b v="0"/>
    <n v="29"/>
    <b v="1"/>
    <s v="film &amp; video/shorts"/>
    <n v="19.47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x v="2622"/>
    <b v="0"/>
    <n v="45"/>
    <b v="1"/>
    <s v="music/pop"/>
    <n v="12.5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x v="2623"/>
    <b v="0"/>
    <n v="11"/>
    <b v="0"/>
    <s v="theater/plays"/>
    <n v="51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x v="2624"/>
    <b v="0"/>
    <n v="10"/>
    <b v="0"/>
    <s v="film &amp; video/drama"/>
    <n v="56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x v="2625"/>
    <b v="0"/>
    <n v="9"/>
    <b v="0"/>
    <s v="music/faith"/>
    <n v="62.22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x v="2626"/>
    <b v="0"/>
    <n v="11"/>
    <b v="0"/>
    <s v="games/video games"/>
    <n v="50.91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x v="2627"/>
    <b v="0"/>
    <n v="13"/>
    <b v="1"/>
    <s v="music/indie rock"/>
    <n v="43"/>
    <n v="43"/>
    <x v="7"/>
    <s v="indie rock"/>
    <x v="2627"/>
    <d v="2012-04-12T17:02:45"/>
    <x v="3"/>
  </r>
  <r>
    <n v="3309"/>
    <s v="Collision Course"/>
    <s v="Two unlikely friends, a garage, tinned beans &amp; the end of the world."/>
    <x v="313"/>
    <n v="558"/>
    <x v="0"/>
    <s v="GB"/>
    <s v="GBP"/>
    <n v="1476632178"/>
    <x v="2628"/>
    <b v="0"/>
    <n v="31"/>
    <b v="1"/>
    <s v="theater/plays"/>
    <n v="18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x v="2629"/>
    <b v="0"/>
    <n v="11"/>
    <b v="1"/>
    <s v="music/rock"/>
    <n v="50.4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x v="2630"/>
    <b v="0"/>
    <n v="10"/>
    <b v="0"/>
    <s v="technology/wearables"/>
    <n v="55.3"/>
    <n v="55.3"/>
    <x v="0"/>
    <s v="wearables"/>
    <x v="2630"/>
    <d v="2015-01-12T20:47:52"/>
    <x v="2"/>
  </r>
  <r>
    <n v="1807"/>
    <s v="Anywhere but Here"/>
    <s v="I want to explore alternative cultures and lifestyles in America."/>
    <x v="1"/>
    <n v="553"/>
    <x v="2"/>
    <s v="US"/>
    <s v="USD"/>
    <n v="1411868313"/>
    <x v="2631"/>
    <b v="1"/>
    <n v="8"/>
    <b v="0"/>
    <s v="photography/photobooks"/>
    <n v="69.13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x v="2632"/>
    <b v="0"/>
    <n v="13"/>
    <b v="1"/>
    <s v="music/rock"/>
    <n v="42.38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x v="2633"/>
    <b v="0"/>
    <n v="11"/>
    <b v="1"/>
    <s v="music/rock"/>
    <n v="5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x v="2634"/>
    <b v="0"/>
    <n v="14"/>
    <b v="0"/>
    <s v="publishing/children's books"/>
    <n v="39.29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x v="2635"/>
    <b v="0"/>
    <n v="3"/>
    <b v="0"/>
    <s v="theater/plays"/>
    <n v="183.33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x v="2636"/>
    <b v="0"/>
    <n v="10"/>
    <b v="1"/>
    <s v="theater/plays"/>
    <n v="55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x v="2637"/>
    <b v="0"/>
    <n v="12"/>
    <b v="0"/>
    <s v="theater/plays"/>
    <n v="45.83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x v="2638"/>
    <b v="0"/>
    <n v="16"/>
    <b v="1"/>
    <s v="food/small batch"/>
    <n v="34.130000000000003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x v="2639"/>
    <b v="0"/>
    <n v="19"/>
    <b v="1"/>
    <s v="music/rock"/>
    <n v="28.68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x v="2640"/>
    <b v="0"/>
    <n v="28"/>
    <b v="1"/>
    <s v="music/metal"/>
    <n v="19.46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x v="2641"/>
    <b v="1"/>
    <n v="15"/>
    <b v="1"/>
    <s v="theater/plays"/>
    <n v="36.33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x v="2642"/>
    <b v="0"/>
    <n v="14"/>
    <b v="0"/>
    <s v="theater/plays"/>
    <n v="38.71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x v="2643"/>
    <b v="0"/>
    <n v="9"/>
    <b v="0"/>
    <s v="theater/plays"/>
    <n v="60.11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x v="2644"/>
    <b v="0"/>
    <n v="16"/>
    <b v="0"/>
    <s v="theater/plays"/>
    <n v="33.75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x v="2645"/>
    <b v="0"/>
    <n v="16"/>
    <b v="1"/>
    <s v="theater/plays"/>
    <n v="33.75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x v="2646"/>
    <b v="0"/>
    <n v="15"/>
    <b v="1"/>
    <s v="theater/plays"/>
    <n v="35.79999999999999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x v="2647"/>
    <b v="0"/>
    <n v="9"/>
    <b v="1"/>
    <s v="theater/plays"/>
    <n v="58.9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x v="2648"/>
    <b v="0"/>
    <n v="12"/>
    <b v="0"/>
    <s v="food/food trucks"/>
    <n v="44.17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x v="2649"/>
    <b v="0"/>
    <n v="11"/>
    <b v="0"/>
    <s v="food/food trucks"/>
    <n v="48.18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x v="2650"/>
    <b v="0"/>
    <n v="7"/>
    <b v="1"/>
    <s v="theater/plays"/>
    <n v="75.709999999999994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x v="2651"/>
    <b v="0"/>
    <n v="25"/>
    <b v="1"/>
    <s v="theater/plays"/>
    <n v="21.1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x v="2652"/>
    <b v="0"/>
    <n v="11"/>
    <b v="0"/>
    <s v="theater/plays"/>
    <n v="47.9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x v="2653"/>
    <b v="0"/>
    <n v="35"/>
    <b v="1"/>
    <s v="film &amp; video/television"/>
    <n v="1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x v="2654"/>
    <b v="1"/>
    <n v="18"/>
    <b v="1"/>
    <s v="theater/plays"/>
    <n v="29.17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x v="2655"/>
    <b v="0"/>
    <n v="7"/>
    <b v="1"/>
    <s v="theater/musical"/>
    <n v="7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x v="2656"/>
    <b v="0"/>
    <n v="9"/>
    <b v="0"/>
    <s v="theater/spaces"/>
    <n v="57.89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x v="2657"/>
    <b v="0"/>
    <n v="16"/>
    <b v="1"/>
    <s v="music/rock"/>
    <n v="32.5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x v="2658"/>
    <b v="0"/>
    <n v="8"/>
    <b v="0"/>
    <s v="music/jazz"/>
    <n v="65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x v="2659"/>
    <b v="0"/>
    <n v="11"/>
    <b v="1"/>
    <s v="music/rock"/>
    <n v="47.27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x v="2660"/>
    <b v="0"/>
    <n v="9"/>
    <b v="1"/>
    <s v="theater/plays"/>
    <n v="57.78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x v="2661"/>
    <b v="0"/>
    <n v="11"/>
    <b v="0"/>
    <s v="theater/plays"/>
    <n v="47.27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x v="2662"/>
    <b v="0"/>
    <n v="15"/>
    <b v="1"/>
    <s v="music/rock"/>
    <n v="34.6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x v="2663"/>
    <b v="0"/>
    <n v="10"/>
    <b v="1"/>
    <s v="music/indie rock"/>
    <n v="51.6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x v="2664"/>
    <b v="0"/>
    <n v="6"/>
    <b v="0"/>
    <s v="photography/photobooks"/>
    <n v="84.83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x v="2665"/>
    <b v="0"/>
    <n v="5"/>
    <b v="0"/>
    <s v="photography/people"/>
    <n v="101.8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x v="2666"/>
    <b v="0"/>
    <n v="6"/>
    <b v="0"/>
    <s v="publishing/art books"/>
    <n v="84.33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x v="2667"/>
    <b v="0"/>
    <n v="17"/>
    <b v="1"/>
    <s v="theater/plays"/>
    <n v="29.71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x v="2668"/>
    <b v="0"/>
    <n v="10"/>
    <b v="0"/>
    <s v="theater/plays"/>
    <n v="50.4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x v="2669"/>
    <b v="0"/>
    <n v="22"/>
    <b v="1"/>
    <s v="theater/plays"/>
    <n v="22.91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x v="2670"/>
    <b v="0"/>
    <n v="20"/>
    <b v="1"/>
    <s v="theater/plays"/>
    <n v="25.16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x v="2671"/>
    <b v="0"/>
    <n v="3"/>
    <b v="0"/>
    <s v="technology/wearables"/>
    <n v="167.67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x v="2672"/>
    <b v="0"/>
    <n v="16"/>
    <b v="1"/>
    <s v="film &amp; video/shorts"/>
    <n v="31.38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x v="2673"/>
    <b v="0"/>
    <n v="8"/>
    <b v="1"/>
    <s v="theater/plays"/>
    <n v="62.63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x v="2674"/>
    <b v="0"/>
    <n v="7"/>
    <b v="1"/>
    <s v="film &amp; video/shorts"/>
    <n v="71.430000000000007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x v="2675"/>
    <b v="0"/>
    <n v="1"/>
    <b v="0"/>
    <s v="film &amp; video/science fiction"/>
    <n v="5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x v="2676"/>
    <b v="0"/>
    <n v="20"/>
    <b v="1"/>
    <s v="music/rock"/>
    <n v="25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x v="2677"/>
    <b v="0"/>
    <n v="17"/>
    <b v="0"/>
    <s v="theater/plays"/>
    <n v="29.41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x v="2678"/>
    <b v="0"/>
    <n v="6"/>
    <b v="1"/>
    <s v="theater/musical"/>
    <n v="83.33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x v="2679"/>
    <b v="0"/>
    <n v="8"/>
    <b v="1"/>
    <s v="theater/spaces"/>
    <n v="62.5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x v="2680"/>
    <b v="0"/>
    <n v="12"/>
    <b v="1"/>
    <s v="theater/plays"/>
    <n v="41.67"/>
    <n v="41.67"/>
    <x v="6"/>
    <s v="plays"/>
    <x v="2680"/>
    <d v="2016-05-06T20:17:35"/>
    <x v="1"/>
  </r>
  <r>
    <n v="3572"/>
    <s v="Monster"/>
    <s v="A darkly comic one woman show by Abram Rooney as part of The Camden Fringe 2015."/>
    <x v="207"/>
    <n v="500"/>
    <x v="0"/>
    <s v="GB"/>
    <s v="GBP"/>
    <n v="1434894082"/>
    <x v="2681"/>
    <b v="0"/>
    <n v="9"/>
    <b v="1"/>
    <s v="theater/plays"/>
    <n v="55.56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x v="2682"/>
    <b v="0"/>
    <n v="14"/>
    <b v="1"/>
    <s v="theater/plays"/>
    <n v="35.71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x v="2683"/>
    <b v="0"/>
    <n v="17"/>
    <b v="1"/>
    <s v="theater/plays"/>
    <n v="29.41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x v="2684"/>
    <b v="0"/>
    <n v="3"/>
    <b v="1"/>
    <s v="theater/musical"/>
    <n v="166.67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x v="2685"/>
    <b v="0"/>
    <n v="1"/>
    <b v="0"/>
    <s v="theater/musical"/>
    <n v="500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x v="2686"/>
    <b v="0"/>
    <n v="17"/>
    <b v="0"/>
    <s v="theater/plays"/>
    <n v="29.24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x v="2687"/>
    <b v="0"/>
    <n v="49"/>
    <b v="1"/>
    <s v="technology/space exploration"/>
    <n v="10.039999999999999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x v="2688"/>
    <b v="0"/>
    <n v="3"/>
    <b v="0"/>
    <s v="theater/plays"/>
    <n v="163.33000000000001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x v="2689"/>
    <b v="0"/>
    <n v="13"/>
    <b v="0"/>
    <s v="theater/plays"/>
    <n v="37.54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x v="2690"/>
    <b v="0"/>
    <n v="9"/>
    <b v="0"/>
    <s v="music/faith"/>
    <n v="54.11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x v="2691"/>
    <b v="0"/>
    <n v="8"/>
    <b v="0"/>
    <s v="technology/wearables"/>
    <n v="60.75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x v="2692"/>
    <b v="0"/>
    <n v="11"/>
    <b v="1"/>
    <s v="theater/plays"/>
    <n v="44.09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x v="2693"/>
    <b v="0"/>
    <n v="17"/>
    <b v="1"/>
    <s v="theater/plays"/>
    <n v="28.32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x v="2694"/>
    <b v="0"/>
    <n v="4"/>
    <b v="0"/>
    <s v="technology/wearables"/>
    <n v="120.25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x v="2695"/>
    <b v="0"/>
    <n v="8"/>
    <b v="0"/>
    <s v="theater/musical"/>
    <n v="60.13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x v="2696"/>
    <b v="0"/>
    <n v="12"/>
    <b v="0"/>
    <s v="film &amp; video/animation"/>
    <n v="40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x v="2697"/>
    <b v="0"/>
    <n v="8"/>
    <b v="0"/>
    <s v="technology/wearables"/>
    <n v="60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x v="2698"/>
    <b v="0"/>
    <n v="22"/>
    <b v="0"/>
    <s v="games/video games"/>
    <n v="21.73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x v="2699"/>
    <b v="0"/>
    <n v="6"/>
    <b v="0"/>
    <s v="theater/spaces"/>
    <n v="78.33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x v="2700"/>
    <b v="0"/>
    <n v="31"/>
    <b v="1"/>
    <s v="theater/plays"/>
    <n v="15.13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x v="2701"/>
    <b v="0"/>
    <n v="4"/>
    <b v="0"/>
    <s v="technology/wearables"/>
    <n v="116.75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x v="2702"/>
    <b v="0"/>
    <n v="13"/>
    <b v="0"/>
    <s v="theater/plays"/>
    <n v="35.92"/>
    <n v="35.92"/>
    <x v="6"/>
    <s v="plays"/>
    <x v="2702"/>
    <d v="2014-12-21T17:43:33"/>
    <x v="2"/>
  </r>
  <r>
    <n v="2161"/>
    <s v="CallMeGhost DEBUT ALBUM preorder!"/>
    <s v="We're trying to fund hard copies of our debut album!"/>
    <x v="272"/>
    <n v="463"/>
    <x v="0"/>
    <s v="US"/>
    <s v="USD"/>
    <n v="1443040059"/>
    <x v="2703"/>
    <b v="0"/>
    <n v="13"/>
    <b v="1"/>
    <s v="music/rock"/>
    <n v="35.619999999999997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x v="2704"/>
    <b v="0"/>
    <n v="8"/>
    <b v="0"/>
    <s v="technology/web"/>
    <n v="57.88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x v="2705"/>
    <b v="0"/>
    <n v="15"/>
    <b v="1"/>
    <s v="film &amp; video/shorts"/>
    <n v="30.67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x v="2706"/>
    <b v="0"/>
    <n v="21"/>
    <b v="1"/>
    <s v="film &amp; video/shorts"/>
    <n v="21.9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x v="2707"/>
    <b v="0"/>
    <n v="6"/>
    <b v="0"/>
    <s v="food/food trucks"/>
    <n v="76.67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x v="2708"/>
    <b v="0"/>
    <n v="13"/>
    <b v="0"/>
    <s v="food/food trucks"/>
    <n v="35.38000000000000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x v="2709"/>
    <b v="0"/>
    <n v="15"/>
    <b v="1"/>
    <s v="theater/plays"/>
    <n v="30.67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x v="2710"/>
    <b v="0"/>
    <n v="12"/>
    <b v="0"/>
    <s v="theater/plays"/>
    <n v="38.33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x v="2711"/>
    <b v="0"/>
    <n v="9"/>
    <b v="0"/>
    <s v="theater/musical"/>
    <n v="50.56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x v="2712"/>
    <b v="0"/>
    <n v="14"/>
    <b v="0"/>
    <s v="theater/plays"/>
    <n v="32.36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x v="2713"/>
    <b v="0"/>
    <n v="14"/>
    <b v="0"/>
    <s v="theater/plays"/>
    <n v="32.36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x v="2714"/>
    <b v="0"/>
    <n v="15"/>
    <b v="0"/>
    <s v="theater/musical"/>
    <n v="30.1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x v="2715"/>
    <b v="0"/>
    <n v="11"/>
    <b v="0"/>
    <s v="theater/spaces"/>
    <n v="41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x v="2716"/>
    <b v="0"/>
    <n v="15"/>
    <b v="1"/>
    <s v="theater/plays"/>
    <n v="30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x v="2717"/>
    <b v="0"/>
    <n v="7"/>
    <b v="0"/>
    <s v="theater/plays"/>
    <n v="64.290000000000006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x v="2718"/>
    <b v="0"/>
    <n v="10"/>
    <b v="0"/>
    <s v="publishing/translations"/>
    <n v="44.5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x v="2719"/>
    <b v="0"/>
    <n v="11"/>
    <b v="0"/>
    <s v="publishing/fiction"/>
    <n v="40.450000000000003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x v="2720"/>
    <b v="0"/>
    <n v="18"/>
    <b v="1"/>
    <s v="theater/plays"/>
    <n v="24.44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x v="2721"/>
    <b v="0"/>
    <n v="10"/>
    <b v="0"/>
    <s v="theater/plays"/>
    <n v="44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x v="2722"/>
    <b v="0"/>
    <n v="9"/>
    <b v="0"/>
    <s v="theater/plays"/>
    <n v="48.56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x v="2723"/>
    <b v="0"/>
    <n v="10"/>
    <b v="0"/>
    <s v="film &amp; video/drama"/>
    <n v="43.5"/>
    <n v="43.5"/>
    <x v="5"/>
    <s v="drama"/>
    <x v="2723"/>
    <d v="2014-08-16T23:42:00"/>
    <x v="2"/>
  </r>
  <r>
    <n v="819"/>
    <s v="Winter Tour"/>
    <s v="We are touring the Southeast in support of our new EP"/>
    <x v="272"/>
    <n v="435"/>
    <x v="0"/>
    <s v="US"/>
    <s v="USD"/>
    <n v="1387601040"/>
    <x v="2724"/>
    <b v="0"/>
    <n v="14"/>
    <b v="1"/>
    <s v="music/rock"/>
    <n v="31.07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x v="2725"/>
    <b v="0"/>
    <n v="3"/>
    <b v="0"/>
    <s v="technology/web"/>
    <n v="145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x v="2726"/>
    <b v="0"/>
    <n v="4"/>
    <b v="0"/>
    <s v="technology/gadgets"/>
    <n v="108.25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x v="2727"/>
    <b v="0"/>
    <n v="12"/>
    <b v="0"/>
    <s v="film &amp; video/animation"/>
    <n v="35.83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x v="2728"/>
    <b v="0"/>
    <n v="9"/>
    <b v="1"/>
    <s v="food/small batch"/>
    <n v="47.7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x v="2729"/>
    <b v="0"/>
    <n v="10"/>
    <b v="0"/>
    <s v="theater/spaces"/>
    <n v="43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x v="2730"/>
    <b v="0"/>
    <n v="14"/>
    <b v="1"/>
    <s v="theater/plays"/>
    <n v="30.71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x v="2731"/>
    <b v="0"/>
    <n v="20"/>
    <b v="1"/>
    <s v="theater/plays"/>
    <n v="21.5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x v="2732"/>
    <b v="0"/>
    <n v="13"/>
    <b v="0"/>
    <s v="theater/plays"/>
    <n v="33.08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x v="2733"/>
    <b v="0"/>
    <n v="7"/>
    <b v="0"/>
    <s v="theater/plays"/>
    <n v="61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x v="2734"/>
    <b v="0"/>
    <n v="8"/>
    <b v="0"/>
    <s v="technology/web"/>
    <n v="53.25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x v="2735"/>
    <b v="0"/>
    <n v="9"/>
    <b v="0"/>
    <s v="theater/musical"/>
    <n v="47.33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x v="2736"/>
    <b v="0"/>
    <n v="8"/>
    <b v="1"/>
    <s v="film &amp; video/shorts"/>
    <n v="53.13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x v="2737"/>
    <b v="0"/>
    <n v="24"/>
    <b v="0"/>
    <s v="games/video games"/>
    <n v="17.71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x v="2738"/>
    <b v="0"/>
    <n v="7"/>
    <b v="0"/>
    <s v="games/mobile games"/>
    <n v="60.71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x v="2739"/>
    <b v="0"/>
    <n v="9"/>
    <b v="1"/>
    <s v="music/electronic music"/>
    <n v="47.22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x v="2740"/>
    <b v="0"/>
    <n v="8"/>
    <b v="0"/>
    <s v="theater/plays"/>
    <n v="53.13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x v="2741"/>
    <b v="0"/>
    <n v="28"/>
    <b v="1"/>
    <s v="music/electronic music"/>
    <n v="15.04"/>
    <n v="15.04"/>
    <x v="7"/>
    <s v="electronic music"/>
    <x v="2741"/>
    <d v="2013-01-16T20:19:25"/>
    <x v="0"/>
  </r>
  <r>
    <n v="3719"/>
    <s v="Corium"/>
    <s v="A new piece of physical theatre about love, regret and longing."/>
    <x v="317"/>
    <n v="420"/>
    <x v="0"/>
    <s v="GB"/>
    <s v="GBP"/>
    <n v="1434994266"/>
    <x v="2742"/>
    <b v="0"/>
    <n v="4"/>
    <b v="1"/>
    <s v="theater/plays"/>
    <n v="105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x v="2743"/>
    <b v="0"/>
    <n v="4"/>
    <b v="0"/>
    <s v="publishing/translations"/>
    <n v="104.75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x v="2744"/>
    <b v="0"/>
    <n v="14"/>
    <b v="0"/>
    <s v="theater/plays"/>
    <n v="29.79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x v="2745"/>
    <b v="1"/>
    <n v="22"/>
    <b v="1"/>
    <s v="music/indie rock"/>
    <n v="18.91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x v="2746"/>
    <b v="0"/>
    <n v="8"/>
    <b v="0"/>
    <s v="film &amp; video/animation"/>
    <n v="51.88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x v="2747"/>
    <b v="0"/>
    <n v="7"/>
    <b v="0"/>
    <s v="theater/plays"/>
    <n v="59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x v="2748"/>
    <b v="0"/>
    <n v="8"/>
    <b v="0"/>
    <s v="technology/wearables"/>
    <n v="51.38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x v="2749"/>
    <b v="0"/>
    <n v="8"/>
    <b v="1"/>
    <s v="film &amp; video/television"/>
    <n v="51.25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x v="2750"/>
    <b v="0"/>
    <n v="1"/>
    <b v="0"/>
    <s v="games/video games"/>
    <n v="410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x v="2751"/>
    <b v="0"/>
    <n v="10"/>
    <b v="0"/>
    <s v="theater/plays"/>
    <n v="41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x v="2752"/>
    <b v="0"/>
    <n v="27"/>
    <b v="1"/>
    <s v="theater/plays"/>
    <n v="15.15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x v="2753"/>
    <b v="0"/>
    <n v="9"/>
    <b v="0"/>
    <s v="technology/wearables"/>
    <n v="45.33"/>
    <n v="45.33"/>
    <x v="0"/>
    <s v="wearables"/>
    <x v="2753"/>
    <d v="2014-12-02T06:19:05"/>
    <x v="2"/>
  </r>
  <r>
    <n v="2150"/>
    <s v="The Unknown Door"/>
    <s v="A pixel styled open world detective game."/>
    <x v="6"/>
    <n v="405"/>
    <x v="2"/>
    <s v="NO"/>
    <s v="NOK"/>
    <n v="1468392599"/>
    <x v="2754"/>
    <b v="0"/>
    <n v="4"/>
    <b v="0"/>
    <s v="games/video games"/>
    <n v="101.25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x v="2755"/>
    <b v="0"/>
    <n v="5"/>
    <b v="0"/>
    <s v="film &amp; video/science fiction"/>
    <n v="80.599999999999994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x v="2756"/>
    <b v="0"/>
    <n v="31"/>
    <b v="0"/>
    <s v="technology/wearables"/>
    <n v="1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x v="2757"/>
    <b v="0"/>
    <n v="5"/>
    <b v="0"/>
    <s v="publishing/translations"/>
    <n v="80.599999999999994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x v="2758"/>
    <b v="0"/>
    <n v="4"/>
    <b v="0"/>
    <s v="theater/musical"/>
    <n v="100.5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x v="2759"/>
    <b v="0"/>
    <n v="13"/>
    <b v="0"/>
    <s v="film &amp; video/drama"/>
    <n v="30.85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x v="2760"/>
    <b v="0"/>
    <n v="5"/>
    <b v="0"/>
    <s v="film &amp; video/drama"/>
    <n v="80.2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x v="2761"/>
    <b v="0"/>
    <n v="16"/>
    <b v="1"/>
    <s v="music/indie rock"/>
    <n v="25.02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x v="2762"/>
    <b v="0"/>
    <n v="3"/>
    <b v="0"/>
    <s v="film &amp; video/animation"/>
    <n v="133.3300000000000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x v="2763"/>
    <b v="0"/>
    <n v="6"/>
    <b v="0"/>
    <s v="publishing/fiction"/>
    <n v="66.67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x v="2764"/>
    <b v="0"/>
    <n v="13"/>
    <b v="1"/>
    <s v="theater/plays"/>
    <n v="30.77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x v="2765"/>
    <b v="0"/>
    <n v="6"/>
    <b v="0"/>
    <s v="theater/plays"/>
    <n v="66.67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x v="2766"/>
    <b v="0"/>
    <n v="5"/>
    <b v="0"/>
    <s v="theater/plays"/>
    <n v="80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x v="2767"/>
    <b v="0"/>
    <n v="5"/>
    <b v="0"/>
    <s v="theater/plays"/>
    <n v="79.400000000000006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x v="2768"/>
    <b v="0"/>
    <n v="7"/>
    <b v="0"/>
    <s v="film &amp; video/animation"/>
    <n v="56.57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x v="2769"/>
    <b v="0"/>
    <n v="13"/>
    <b v="1"/>
    <s v="music/classical music"/>
    <n v="30.08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x v="2770"/>
    <b v="0"/>
    <n v="14"/>
    <b v="1"/>
    <s v="theater/plays"/>
    <n v="27.5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x v="2771"/>
    <b v="0"/>
    <n v="6"/>
    <b v="0"/>
    <s v="theater/plays"/>
    <n v="64.17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x v="2772"/>
    <b v="0"/>
    <n v="12"/>
    <b v="0"/>
    <s v="photography/people"/>
    <n v="31.7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x v="2773"/>
    <b v="0"/>
    <n v="15"/>
    <b v="1"/>
    <s v="theater/plays"/>
    <n v="25.4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x v="2774"/>
    <b v="0"/>
    <n v="7"/>
    <b v="0"/>
    <s v="film &amp; video/drama"/>
    <n v="54.29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x v="2775"/>
    <b v="1"/>
    <n v="9"/>
    <b v="0"/>
    <s v="photography/photobooks"/>
    <n v="42.22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x v="2776"/>
    <b v="0"/>
    <n v="8"/>
    <b v="0"/>
    <s v="publishing/children's books"/>
    <n v="47.5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x v="23"/>
    <n v="377"/>
    <x v="2"/>
    <s v="US"/>
    <s v="USD"/>
    <n v="1476717319"/>
    <x v="2777"/>
    <b v="0"/>
    <n v="9"/>
    <b v="0"/>
    <s v="technology/wearables"/>
    <n v="41.89"/>
    <n v="41.89"/>
    <x v="0"/>
    <s v="wearables"/>
    <x v="2777"/>
    <d v="2016-10-17T15:15:19"/>
    <x v="1"/>
  </r>
  <r>
    <n v="372"/>
    <s v="Wild Equus"/>
    <s v="A short documentary exploring the uses of 'Natural Horsemanship' across Europe"/>
    <x v="284"/>
    <n v="376"/>
    <x v="0"/>
    <s v="GB"/>
    <s v="GBP"/>
    <n v="1459872000"/>
    <x v="2778"/>
    <b v="0"/>
    <n v="9"/>
    <b v="1"/>
    <s v="film &amp; video/documentary"/>
    <n v="41.78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x v="2779"/>
    <b v="0"/>
    <n v="7"/>
    <b v="0"/>
    <s v="theater/spaces"/>
    <n v="53.71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2780"/>
    <b v="0"/>
    <n v="9"/>
    <b v="0"/>
    <s v="music/jazz"/>
    <n v="41.67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x v="2781"/>
    <b v="0"/>
    <n v="7"/>
    <b v="1"/>
    <s v="publishing/nonfiction"/>
    <n v="53.57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x v="2782"/>
    <b v="0"/>
    <n v="4"/>
    <b v="0"/>
    <s v="theater/plays"/>
    <n v="93.75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x v="2783"/>
    <b v="0"/>
    <n v="9"/>
    <b v="1"/>
    <s v="theater/plays"/>
    <n v="41.67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x v="2784"/>
    <b v="0"/>
    <n v="25"/>
    <b v="1"/>
    <s v="theater/spaces"/>
    <n v="14.8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x v="2785"/>
    <b v="0"/>
    <n v="8"/>
    <b v="1"/>
    <s v="theater/plays"/>
    <n v="46.1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x v="2786"/>
    <b v="0"/>
    <n v="9"/>
    <b v="0"/>
    <s v="photography/places"/>
    <n v="40.78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x v="2787"/>
    <b v="0"/>
    <n v="5"/>
    <b v="0"/>
    <s v="theater/plays"/>
    <n v="72.400000000000006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x v="2788"/>
    <b v="0"/>
    <n v="11"/>
    <b v="0"/>
    <s v="games/mobile games"/>
    <n v="32.82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x v="2789"/>
    <b v="0"/>
    <n v="3"/>
    <b v="0"/>
    <s v="film &amp; video/drama"/>
    <n v="120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x v="2790"/>
    <b v="0"/>
    <n v="6"/>
    <b v="0"/>
    <s v="publishing/fiction"/>
    <n v="60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x v="2791"/>
    <b v="0"/>
    <n v="15"/>
    <b v="0"/>
    <s v="music/faith"/>
    <n v="24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x v="2792"/>
    <b v="0"/>
    <n v="10"/>
    <b v="0"/>
    <s v="film &amp; video/science fiction"/>
    <n v="35.9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x v="2793"/>
    <b v="0"/>
    <n v="5"/>
    <b v="0"/>
    <s v="technology/space exploration"/>
    <n v="71.599999999999994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x v="2794"/>
    <b v="0"/>
    <n v="14"/>
    <b v="0"/>
    <s v="theater/plays"/>
    <n v="25.57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x v="2795"/>
    <b v="0"/>
    <n v="6"/>
    <b v="1"/>
    <s v="theater/plays"/>
    <n v="59.17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x v="2796"/>
    <b v="0"/>
    <n v="14"/>
    <b v="1"/>
    <s v="technology/space exploration"/>
    <n v="25.21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x v="2797"/>
    <b v="0"/>
    <n v="9"/>
    <b v="0"/>
    <s v="publishing/fiction"/>
    <n v="39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x v="2798"/>
    <b v="0"/>
    <n v="10"/>
    <b v="1"/>
    <s v="theater/musical"/>
    <n v="35.1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x v="2799"/>
    <b v="0"/>
    <n v="3"/>
    <b v="0"/>
    <s v="technology/web"/>
    <n v="116.67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x v="2800"/>
    <b v="0"/>
    <n v="13"/>
    <b v="0"/>
    <s v="publishing/art books"/>
    <n v="26.92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x v="2801"/>
    <b v="0"/>
    <n v="10"/>
    <b v="1"/>
    <s v="theater/plays"/>
    <n v="35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x v="2802"/>
    <b v="0"/>
    <n v="12"/>
    <b v="0"/>
    <s v="theater/plays"/>
    <n v="29.17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x v="2803"/>
    <b v="0"/>
    <n v="9"/>
    <b v="0"/>
    <s v="technology/web"/>
    <n v="38.44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x v="2804"/>
    <b v="0"/>
    <n v="5"/>
    <b v="0"/>
    <s v="film &amp; video/drama"/>
    <n v="69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x v="2805"/>
    <b v="0"/>
    <n v="5"/>
    <b v="0"/>
    <s v="music/jazz"/>
    <n v="69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x v="2806"/>
    <b v="0"/>
    <n v="9"/>
    <b v="0"/>
    <s v="technology/web"/>
    <n v="37.89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x v="2807"/>
    <b v="0"/>
    <n v="17"/>
    <b v="1"/>
    <s v="theater/plays"/>
    <n v="20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x v="2808"/>
    <b v="0"/>
    <n v="9"/>
    <b v="0"/>
    <s v="film &amp; video/science fiction"/>
    <n v="37.56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x v="2809"/>
    <b v="0"/>
    <n v="5"/>
    <b v="0"/>
    <s v="film &amp; video/animation"/>
    <n v="67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x v="2810"/>
    <b v="1"/>
    <n v="4"/>
    <b v="0"/>
    <s v="photography/photobooks"/>
    <n v="83.75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x v="2811"/>
    <b v="0"/>
    <n v="6"/>
    <b v="0"/>
    <s v="food/food trucks"/>
    <n v="55.83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x v="2812"/>
    <b v="0"/>
    <n v="6"/>
    <b v="0"/>
    <s v="theater/spaces"/>
    <n v="55.83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x v="2813"/>
    <b v="0"/>
    <n v="16"/>
    <b v="0"/>
    <s v="theater/spaces"/>
    <n v="20.88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x v="2814"/>
    <b v="0"/>
    <n v="6"/>
    <b v="0"/>
    <s v="music/jazz"/>
    <n v="55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x v="2815"/>
    <b v="0"/>
    <n v="15"/>
    <b v="0"/>
    <s v="music/jazz"/>
    <n v="21.8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x v="2816"/>
    <b v="0"/>
    <n v="4"/>
    <b v="0"/>
    <s v="technology/web"/>
    <n v="81.58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x v="2817"/>
    <b v="0"/>
    <n v="3"/>
    <b v="0"/>
    <s v="film &amp; video/drama"/>
    <n v="108.33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x v="2818"/>
    <b v="0"/>
    <n v="10"/>
    <b v="0"/>
    <s v="film &amp; video/drama"/>
    <n v="32.5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x v="2819"/>
    <b v="0"/>
    <n v="12"/>
    <b v="0"/>
    <s v="music/jazz"/>
    <n v="27.08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x v="2820"/>
    <b v="0"/>
    <n v="3"/>
    <b v="0"/>
    <s v="food/food trucks"/>
    <n v="108.33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x v="2821"/>
    <b v="0"/>
    <n v="13"/>
    <b v="0"/>
    <s v="publishing/translations"/>
    <n v="24.62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x v="2822"/>
    <b v="0"/>
    <n v="8"/>
    <b v="1"/>
    <s v="theater/plays"/>
    <n v="4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x v="2823"/>
    <b v="0"/>
    <n v="11"/>
    <b v="0"/>
    <s v="theater/plays"/>
    <n v="29.09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x v="2824"/>
    <b v="0"/>
    <n v="14"/>
    <b v="1"/>
    <s v="music/electronic music"/>
    <n v="22.64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x v="2825"/>
    <b v="0"/>
    <n v="12"/>
    <b v="0"/>
    <s v="theater/plays"/>
    <n v="26.33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x v="2826"/>
    <b v="0"/>
    <n v="6"/>
    <b v="1"/>
    <s v="theater/plays"/>
    <n v="52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x v="2827"/>
    <b v="0"/>
    <n v="13"/>
    <b v="0"/>
    <s v="theater/plays"/>
    <n v="23.92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x v="2828"/>
    <b v="0"/>
    <n v="11"/>
    <b v="1"/>
    <s v="music/rock"/>
    <n v="28.18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x v="2829"/>
    <b v="0"/>
    <n v="3"/>
    <b v="0"/>
    <s v="games/video games"/>
    <n v="103.33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x v="17"/>
    <n v="310"/>
    <x v="2"/>
    <s v="US"/>
    <s v="USD"/>
    <n v="1414445108"/>
    <x v="2830"/>
    <b v="0"/>
    <n v="9"/>
    <b v="0"/>
    <s v="food/food trucks"/>
    <n v="34.44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x v="2831"/>
    <b v="0"/>
    <n v="17"/>
    <b v="1"/>
    <s v="technology/hardware"/>
    <n v="18.239999999999998"/>
    <n v="18.239999999999998"/>
    <x v="0"/>
    <s v="hardware"/>
    <x v="2831"/>
    <d v="2015-03-11T23:45:52"/>
    <x v="4"/>
  </r>
  <r>
    <n v="717"/>
    <s v="cool air belt"/>
    <s v="Cool air flowing under clothing keeps you cool."/>
    <x v="4"/>
    <n v="305"/>
    <x v="2"/>
    <s v="US"/>
    <s v="USD"/>
    <n v="1409949002"/>
    <x v="2832"/>
    <b v="0"/>
    <n v="4"/>
    <b v="0"/>
    <s v="technology/wearables"/>
    <n v="76.25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x v="2833"/>
    <b v="0"/>
    <n v="14"/>
    <b v="0"/>
    <s v="music/indie rock"/>
    <n v="21.57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x v="2834"/>
    <b v="0"/>
    <n v="6"/>
    <b v="0"/>
    <s v="film &amp; video/animation"/>
    <n v="50.17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x v="2835"/>
    <b v="0"/>
    <n v="2"/>
    <b v="0"/>
    <s v="technology/web"/>
    <n v="150.5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x v="2836"/>
    <b v="0"/>
    <n v="8"/>
    <b v="1"/>
    <s v="music/rock"/>
    <n v="37.630000000000003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x v="2837"/>
    <b v="0"/>
    <n v="13"/>
    <b v="1"/>
    <s v="music/indie rock"/>
    <n v="23.15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x v="2838"/>
    <b v="0"/>
    <n v="4"/>
    <b v="0"/>
    <s v="theater/plays"/>
    <n v="75.25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x v="2839"/>
    <b v="0"/>
    <n v="1"/>
    <b v="0"/>
    <s v="technology/web"/>
    <n v="300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x v="2840"/>
    <b v="0"/>
    <n v="16"/>
    <b v="1"/>
    <s v="music/metal"/>
    <n v="18.75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x v="2841"/>
    <b v="0"/>
    <n v="10"/>
    <b v="1"/>
    <s v="music/metal"/>
    <n v="3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x v="2842"/>
    <b v="0"/>
    <n v="11"/>
    <b v="1"/>
    <s v="music/rock"/>
    <n v="27.27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x v="2843"/>
    <b v="0"/>
    <n v="11"/>
    <b v="1"/>
    <s v="music/indie rock"/>
    <n v="27.27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x v="2844"/>
    <b v="0"/>
    <n v="1"/>
    <b v="0"/>
    <s v="technology/web"/>
    <n v="300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x v="2845"/>
    <b v="0"/>
    <n v="5"/>
    <b v="0"/>
    <s v="theater/plays"/>
    <n v="6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x v="2846"/>
    <b v="0"/>
    <n v="10"/>
    <b v="1"/>
    <s v="theater/musical"/>
    <n v="3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x v="2847"/>
    <b v="0"/>
    <n v="12"/>
    <b v="0"/>
    <s v="theater/spaces"/>
    <n v="25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x v="2848"/>
    <b v="0"/>
    <n v="1"/>
    <b v="0"/>
    <s v="theater/spaces"/>
    <n v="300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x v="2850"/>
    <b v="0"/>
    <n v="3"/>
    <b v="0"/>
    <s v="technology/wearables"/>
    <n v="99.33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x v="2851"/>
    <b v="0"/>
    <n v="6"/>
    <b v="0"/>
    <s v="technology/wearables"/>
    <n v="49.67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x v="2852"/>
    <b v="0"/>
    <n v="12"/>
    <b v="0"/>
    <s v="theater/plays"/>
    <n v="24.33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x v="2853"/>
    <b v="0"/>
    <n v="15"/>
    <b v="1"/>
    <s v="photography/photobooks"/>
    <n v="19.329999999999998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x v="2854"/>
    <b v="0"/>
    <n v="12"/>
    <b v="0"/>
    <s v="technology/wearables"/>
    <n v="24.08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x v="2855"/>
    <b v="0"/>
    <n v="11"/>
    <b v="0"/>
    <s v="photography/nature"/>
    <n v="26.27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x v="2856"/>
    <b v="0"/>
    <n v="15"/>
    <b v="1"/>
    <s v="theater/plays"/>
    <n v="19.27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x v="2857"/>
    <b v="0"/>
    <n v="5"/>
    <b v="0"/>
    <s v="technology/wearables"/>
    <n v="57.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x v="2858"/>
    <b v="0"/>
    <n v="4"/>
    <b v="0"/>
    <s v="theater/plays"/>
    <n v="71.25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x v="2859"/>
    <b v="0"/>
    <n v="5"/>
    <b v="0"/>
    <s v="theater/plays"/>
    <n v="57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x v="2860"/>
    <b v="0"/>
    <n v="10"/>
    <b v="0"/>
    <s v="games/video games"/>
    <n v="28.4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x v="2861"/>
    <b v="0"/>
    <n v="7"/>
    <b v="0"/>
    <s v="food/restaurants"/>
    <n v="40.14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x v="2862"/>
    <b v="0"/>
    <n v="8"/>
    <b v="0"/>
    <s v="music/indie rock"/>
    <n v="35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x v="2863"/>
    <b v="0"/>
    <n v="3"/>
    <b v="0"/>
    <s v="technology/wearables"/>
    <n v="93.33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x v="2864"/>
    <b v="0"/>
    <n v="7"/>
    <b v="0"/>
    <s v="photography/places"/>
    <n v="4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x v="2865"/>
    <b v="0"/>
    <n v="8"/>
    <b v="0"/>
    <s v="music/faith"/>
    <n v="35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x v="2866"/>
    <b v="0"/>
    <n v="3"/>
    <b v="0"/>
    <s v="theater/spaces"/>
    <n v="93.33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x v="2867"/>
    <b v="0"/>
    <n v="24"/>
    <b v="1"/>
    <s v="theater/plays"/>
    <n v="11.67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x v="2868"/>
    <b v="0"/>
    <n v="6"/>
    <b v="0"/>
    <s v="film &amp; video/drama"/>
    <n v="46.5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x v="2869"/>
    <b v="0"/>
    <n v="5"/>
    <b v="0"/>
    <s v="theater/spaces"/>
    <n v="55.6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x v="2870"/>
    <b v="0"/>
    <n v="12"/>
    <b v="0"/>
    <s v="food/food trucks"/>
    <n v="23.08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x v="2871"/>
    <b v="0"/>
    <n v="9"/>
    <b v="1"/>
    <s v="theater/plays"/>
    <n v="30.78"/>
    <n v="30.78"/>
    <x v="6"/>
    <s v="plays"/>
    <x v="2871"/>
    <d v="2015-12-02T20:59:25"/>
    <x v="4"/>
  </r>
  <r>
    <n v="2680"/>
    <s v="iHeart Pillow"/>
    <s v="iHeartPillow, Connecting loved ones"/>
    <x v="77"/>
    <n v="276"/>
    <x v="2"/>
    <s v="ES"/>
    <s v="EUR"/>
    <n v="1459915491"/>
    <x v="2872"/>
    <b v="0"/>
    <n v="4"/>
    <b v="0"/>
    <s v="technology/makerspaces"/>
    <n v="69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x v="2873"/>
    <b v="0"/>
    <n v="7"/>
    <b v="0"/>
    <s v="technology/wearables"/>
    <n v="39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x v="2874"/>
    <b v="0"/>
    <n v="10"/>
    <b v="0"/>
    <s v="theater/plays"/>
    <n v="27.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x v="2875"/>
    <b v="0"/>
    <n v="12"/>
    <b v="0"/>
    <s v="theater/musical"/>
    <n v="22.75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x v="2876"/>
    <b v="0"/>
    <n v="20"/>
    <b v="1"/>
    <s v="theater/plays"/>
    <n v="13.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x v="2877"/>
    <b v="0"/>
    <n v="3"/>
    <b v="0"/>
    <s v="theater/plays"/>
    <n v="90.33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x v="2878"/>
    <b v="0"/>
    <n v="6"/>
    <b v="0"/>
    <s v="games/mobile games"/>
    <n v="45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x v="2879"/>
    <b v="0"/>
    <n v="5"/>
    <b v="0"/>
    <s v="technology/web"/>
    <n v="54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x v="2880"/>
    <b v="0"/>
    <n v="6"/>
    <b v="0"/>
    <s v="theater/plays"/>
    <n v="45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x v="2881"/>
    <b v="0"/>
    <n v="7"/>
    <b v="1"/>
    <s v="theater/plays"/>
    <n v="38.57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x v="2882"/>
    <b v="0"/>
    <n v="8"/>
    <b v="0"/>
    <s v="journalism/audio"/>
    <n v="33.25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x v="2883"/>
    <b v="0"/>
    <n v="9"/>
    <b v="0"/>
    <s v="theater/plays"/>
    <n v="29.56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x v="2884"/>
    <b v="0"/>
    <n v="5"/>
    <b v="0"/>
    <s v="theater/plays"/>
    <n v="52.8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x v="2885"/>
    <b v="0"/>
    <n v="8"/>
    <b v="0"/>
    <s v="film &amp; video/drama"/>
    <n v="32.75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x v="2886"/>
    <b v="0"/>
    <n v="3"/>
    <b v="0"/>
    <s v="technology/web"/>
    <n v="87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x v="2887"/>
    <b v="0"/>
    <n v="12"/>
    <b v="1"/>
    <s v="film &amp; video/shorts"/>
    <n v="21.67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x v="2888"/>
    <b v="0"/>
    <n v="10"/>
    <b v="0"/>
    <s v="technology/wearables"/>
    <n v="26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x v="2889"/>
    <b v="0"/>
    <n v="9"/>
    <b v="0"/>
    <s v="music/indie rock"/>
    <n v="28.89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x v="2890"/>
    <b v="0"/>
    <n v="9"/>
    <b v="0"/>
    <s v="technology/gadgets"/>
    <n v="28.89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x v="2891"/>
    <b v="0"/>
    <n v="15"/>
    <b v="0"/>
    <s v="publishing/children's books"/>
    <n v="17.329999999999998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x v="2892"/>
    <b v="0"/>
    <n v="4"/>
    <b v="0"/>
    <s v="theater/plays"/>
    <n v="65"/>
    <n v="65"/>
    <x v="6"/>
    <s v="plays"/>
    <x v="2892"/>
    <d v="2014-08-01T17:12:00"/>
    <x v="2"/>
  </r>
  <r>
    <n v="3891"/>
    <s v="Out of the Box: A Mime Story"/>
    <s v="A comedy about a mime who dreams of becoming a stand up comedian."/>
    <x v="267"/>
    <n v="260"/>
    <x v="2"/>
    <s v="US"/>
    <s v="USD"/>
    <n v="1427086740"/>
    <x v="2893"/>
    <b v="0"/>
    <n v="7"/>
    <b v="0"/>
    <s v="theater/plays"/>
    <n v="37.14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x v="2894"/>
    <b v="0"/>
    <n v="4"/>
    <b v="0"/>
    <s v="technology/web"/>
    <n v="64.75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x v="2895"/>
    <b v="0"/>
    <n v="8"/>
    <b v="0"/>
    <s v="theater/plays"/>
    <n v="32.25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x v="2896"/>
    <b v="0"/>
    <n v="11"/>
    <b v="0"/>
    <s v="games/video games"/>
    <n v="23.18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x v="2897"/>
    <b v="0"/>
    <n v="6"/>
    <b v="0"/>
    <s v="food/food trucks"/>
    <n v="42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x v="2898"/>
    <b v="0"/>
    <n v="4"/>
    <b v="0"/>
    <s v="theater/plays"/>
    <n v="63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x v="2899"/>
    <b v="0"/>
    <n v="8"/>
    <b v="1"/>
    <s v="theater/plays"/>
    <n v="31.38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x v="2900"/>
    <b v="0"/>
    <n v="5"/>
    <b v="0"/>
    <s v="theater/plays"/>
    <n v="50.2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x v="2901"/>
    <b v="0"/>
    <n v="3"/>
    <b v="0"/>
    <s v="film &amp; video/drama"/>
    <n v="83.33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x v="2902"/>
    <b v="0"/>
    <n v="2"/>
    <b v="0"/>
    <s v="film &amp; video/drama"/>
    <n v="125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x v="2903"/>
    <b v="0"/>
    <n v="5"/>
    <b v="0"/>
    <s v="film &amp; video/drama"/>
    <n v="50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x v="2904"/>
    <b v="0"/>
    <n v="1"/>
    <b v="0"/>
    <s v="film &amp; video/animation"/>
    <n v="25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x v="2905"/>
    <b v="0"/>
    <n v="1"/>
    <b v="0"/>
    <s v="technology/web"/>
    <n v="250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x v="2906"/>
    <b v="0"/>
    <n v="1"/>
    <b v="0"/>
    <s v="technology/wearables"/>
    <n v="25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x v="2907"/>
    <b v="0"/>
    <n v="1"/>
    <b v="0"/>
    <s v="journalism/audio"/>
    <n v="25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x v="2908"/>
    <b v="0"/>
    <n v="4"/>
    <b v="0"/>
    <s v="food/food trucks"/>
    <n v="62.5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x v="2909"/>
    <b v="0"/>
    <n v="6"/>
    <b v="0"/>
    <s v="theater/musical"/>
    <n v="41.67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x v="2910"/>
    <b v="0"/>
    <n v="9"/>
    <b v="1"/>
    <s v="theater/plays"/>
    <n v="27.78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x v="2911"/>
    <b v="0"/>
    <n v="8"/>
    <b v="1"/>
    <s v="theater/plays"/>
    <n v="31.25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x v="2912"/>
    <b v="0"/>
    <n v="22"/>
    <b v="1"/>
    <s v="theater/plays"/>
    <n v="11.36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x v="2913"/>
    <b v="0"/>
    <n v="4"/>
    <b v="0"/>
    <s v="theater/plays"/>
    <n v="62.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x v="2914"/>
    <b v="0"/>
    <n v="7"/>
    <b v="0"/>
    <s v="theater/plays"/>
    <n v="35.71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x v="2915"/>
    <b v="0"/>
    <n v="5"/>
    <b v="0"/>
    <s v="technology/web"/>
    <n v="49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x v="2916"/>
    <b v="0"/>
    <n v="15"/>
    <b v="0"/>
    <s v="games/video games"/>
    <n v="16.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x v="2917"/>
    <b v="0"/>
    <n v="8"/>
    <b v="0"/>
    <s v="music/world music"/>
    <n v="30.1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x v="2918"/>
    <b v="1"/>
    <n v="5"/>
    <b v="0"/>
    <s v="publishing/translations"/>
    <n v="48.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x v="2919"/>
    <b v="0"/>
    <n v="12"/>
    <b v="1"/>
    <s v="theater/plays"/>
    <n v="20.079999999999998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x v="2920"/>
    <b v="0"/>
    <n v="6"/>
    <b v="0"/>
    <s v="technology/wearables"/>
    <n v="40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x v="2921"/>
    <b v="0"/>
    <n v="8"/>
    <b v="0"/>
    <s v="theater/plays"/>
    <n v="30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x v="2922"/>
    <b v="0"/>
    <n v="8"/>
    <b v="0"/>
    <s v="technology/gadgets"/>
    <n v="29.63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x v="2923"/>
    <b v="0"/>
    <n v="7"/>
    <b v="0"/>
    <s v="photography/people"/>
    <n v="33.7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x v="2924"/>
    <b v="0"/>
    <n v="12"/>
    <b v="0"/>
    <s v="games/video games"/>
    <n v="19.67000000000000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x v="2925"/>
    <b v="0"/>
    <n v="6"/>
    <b v="0"/>
    <s v="publishing/fiction"/>
    <n v="39.17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x v="2926"/>
    <b v="0"/>
    <n v="8"/>
    <b v="0"/>
    <s v="technology/wearables"/>
    <n v="29.25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x v="2927"/>
    <b v="0"/>
    <n v="6"/>
    <b v="0"/>
    <s v="publishing/children's books"/>
    <n v="39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x v="2928"/>
    <b v="0"/>
    <n v="9"/>
    <b v="1"/>
    <s v="theater/plays"/>
    <n v="26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x v="2929"/>
    <b v="0"/>
    <n v="7"/>
    <b v="0"/>
    <s v="technology/wearables"/>
    <n v="33.29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x v="2930"/>
    <b v="0"/>
    <n v="8"/>
    <b v="0"/>
    <s v="food/food trucks"/>
    <n v="29.13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x v="2931"/>
    <b v="0"/>
    <n v="4"/>
    <b v="0"/>
    <s v="film &amp; video/animation"/>
    <n v="57.5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x v="2932"/>
    <b v="0"/>
    <n v="17"/>
    <b v="1"/>
    <s v="theater/plays"/>
    <n v="13.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x v="2933"/>
    <b v="0"/>
    <n v="5"/>
    <b v="0"/>
    <s v="technology/wearables"/>
    <n v="45.2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x v="2934"/>
    <b v="0"/>
    <n v="8"/>
    <b v="0"/>
    <s v="music/faith"/>
    <n v="28.13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x v="2935"/>
    <b v="0"/>
    <n v="5"/>
    <b v="0"/>
    <s v="games/video games"/>
    <n v="45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x v="2936"/>
    <b v="0"/>
    <n v="12"/>
    <b v="0"/>
    <s v="theater/plays"/>
    <n v="18.75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x v="2937"/>
    <b v="0"/>
    <n v="3"/>
    <b v="1"/>
    <s v="theater/plays"/>
    <n v="7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x v="2938"/>
    <b v="0"/>
    <n v="4"/>
    <b v="0"/>
    <s v="theater/plays"/>
    <n v="56.25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x v="2939"/>
    <b v="0"/>
    <n v="9"/>
    <b v="0"/>
    <s v="technology/web"/>
    <n v="24.78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x v="2940"/>
    <b v="0"/>
    <n v="3"/>
    <b v="0"/>
    <s v="publishing/art books"/>
    <n v="74.33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x v="2941"/>
    <b v="0"/>
    <n v="4"/>
    <b v="0"/>
    <s v="technology/wearables"/>
    <n v="55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x v="2942"/>
    <b v="0"/>
    <n v="4"/>
    <b v="0"/>
    <s v="music/faith"/>
    <n v="5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x v="2943"/>
    <b v="0"/>
    <n v="2"/>
    <b v="0"/>
    <s v="theater/musical"/>
    <n v="108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x v="2944"/>
    <b v="0"/>
    <n v="3"/>
    <b v="0"/>
    <s v="theater/plays"/>
    <n v="72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x v="2945"/>
    <b v="0"/>
    <n v="3"/>
    <b v="0"/>
    <s v="film &amp; video/animation"/>
    <n v="71.67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2946"/>
    <b v="0"/>
    <n v="4"/>
    <b v="0"/>
    <s v="film &amp; video/animation"/>
    <n v="53.75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x v="2947"/>
    <b v="0"/>
    <n v="7"/>
    <b v="0"/>
    <s v="theater/plays"/>
    <n v="30.71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x v="2948"/>
    <b v="0"/>
    <n v="8"/>
    <b v="0"/>
    <s v="theater/plays"/>
    <n v="26.75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x v="2949"/>
    <b v="0"/>
    <n v="7"/>
    <b v="0"/>
    <s v="technology/wearables"/>
    <n v="30.29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x v="2950"/>
    <b v="0"/>
    <n v="4"/>
    <b v="0"/>
    <s v="journalism/audio"/>
    <n v="53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x v="2951"/>
    <b v="0"/>
    <n v="13"/>
    <b v="0"/>
    <s v="games/mobile games"/>
    <n v="16.309999999999999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x v="2952"/>
    <b v="0"/>
    <n v="6"/>
    <b v="0"/>
    <s v="theater/plays"/>
    <n v="35.1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x v="2953"/>
    <b v="0"/>
    <n v="8"/>
    <b v="0"/>
    <s v="theater/plays"/>
    <n v="26.38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x v="2954"/>
    <b v="0"/>
    <n v="6"/>
    <b v="0"/>
    <s v="music/world music"/>
    <n v="35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x v="2955"/>
    <b v="0"/>
    <n v="4"/>
    <b v="0"/>
    <s v="food/restaurants"/>
    <n v="52.5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x v="2956"/>
    <b v="0"/>
    <n v="13"/>
    <b v="1"/>
    <s v="film &amp; video/shorts"/>
    <n v="15.77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x v="2957"/>
    <b v="0"/>
    <n v="3"/>
    <b v="0"/>
    <s v="film &amp; video/animation"/>
    <n v="68.33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x v="2958"/>
    <b v="0"/>
    <n v="3"/>
    <b v="0"/>
    <s v="technology/wearables"/>
    <n v="68.33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x v="2959"/>
    <b v="0"/>
    <n v="7"/>
    <b v="0"/>
    <s v="music/indie rock"/>
    <n v="29.29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x v="2960"/>
    <b v="0"/>
    <n v="4"/>
    <b v="0"/>
    <s v="publishing/art books"/>
    <n v="51.25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x v="2961"/>
    <b v="0"/>
    <n v="10"/>
    <b v="0"/>
    <s v="photography/places"/>
    <n v="20.5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x v="2962"/>
    <b v="0"/>
    <n v="8"/>
    <b v="0"/>
    <s v="theater/plays"/>
    <n v="25.5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x v="2963"/>
    <b v="0"/>
    <n v="5"/>
    <b v="0"/>
    <s v="film &amp; video/animation"/>
    <n v="40.78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x v="2964"/>
    <b v="0"/>
    <n v="12"/>
    <b v="0"/>
    <s v="food/food trucks"/>
    <n v="16.829999999999998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x v="141"/>
    <n v="202"/>
    <x v="2"/>
    <s v="US"/>
    <s v="USD"/>
    <n v="1475918439"/>
    <x v="2965"/>
    <b v="0"/>
    <n v="1"/>
    <b v="0"/>
    <s v="theater/plays"/>
    <n v="20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x v="2966"/>
    <b v="0"/>
    <n v="9"/>
    <b v="0"/>
    <s v="food/food trucks"/>
    <n v="22.33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x v="2967"/>
    <b v="0"/>
    <n v="11"/>
    <b v="1"/>
    <s v="theater/plays"/>
    <n v="18.27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x v="2968"/>
    <b v="0"/>
    <n v="2"/>
    <b v="0"/>
    <s v="theater/plays"/>
    <n v="100.5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x v="2969"/>
    <b v="0"/>
    <n v="2"/>
    <b v="0"/>
    <s v="film &amp; video/drama"/>
    <n v="100"/>
    <n v="100"/>
    <x v="5"/>
    <s v="drama"/>
    <x v="2969"/>
    <d v="2016-03-04T01:55:55"/>
    <x v="1"/>
  </r>
  <r>
    <n v="556"/>
    <s v="Braille Academy"/>
    <s v="An educational platform for learning Unified English Braille Code"/>
    <x v="36"/>
    <n v="200"/>
    <x v="2"/>
    <s v="US"/>
    <s v="USD"/>
    <n v="1452112717"/>
    <x v="2970"/>
    <b v="0"/>
    <n v="1"/>
    <b v="0"/>
    <s v="technology/web"/>
    <n v="200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x v="2971"/>
    <b v="0"/>
    <n v="5"/>
    <b v="0"/>
    <s v="music/indie rock"/>
    <n v="4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x v="2972"/>
    <b v="0"/>
    <n v="5"/>
    <b v="1"/>
    <s v="publishing/nonfiction"/>
    <n v="4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x v="2973"/>
    <b v="0"/>
    <n v="2"/>
    <b v="0"/>
    <s v="publishing/translations"/>
    <n v="10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x v="2974"/>
    <b v="0"/>
    <n v="1"/>
    <b v="0"/>
    <s v="theater/spaces"/>
    <n v="200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x v="2975"/>
    <b v="0"/>
    <n v="9"/>
    <b v="1"/>
    <s v="theater/plays"/>
    <n v="22.22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x v="2976"/>
    <b v="0"/>
    <n v="2"/>
    <b v="0"/>
    <s v="theater/plays"/>
    <n v="100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x v="2977"/>
    <b v="0"/>
    <n v="1"/>
    <b v="0"/>
    <s v="technology/wearables"/>
    <n v="199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2978"/>
    <b v="0"/>
    <n v="6"/>
    <b v="0"/>
    <s v="music/jazz"/>
    <n v="32.67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x v="2979"/>
    <b v="0"/>
    <n v="10"/>
    <b v="0"/>
    <s v="music/jazz"/>
    <n v="19.600000000000001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x v="2980"/>
    <b v="0"/>
    <n v="7"/>
    <b v="0"/>
    <s v="music/indie rock"/>
    <n v="27.86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x v="2981"/>
    <b v="0"/>
    <n v="12"/>
    <b v="1"/>
    <s v="theater/plays"/>
    <n v="16.25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x v="2982"/>
    <b v="0"/>
    <n v="5"/>
    <b v="0"/>
    <s v="theater/plays"/>
    <n v="39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x v="2983"/>
    <b v="0"/>
    <n v="10"/>
    <b v="0"/>
    <s v="technology/wearables"/>
    <n v="19.399999999999999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x v="2984"/>
    <b v="0"/>
    <n v="4"/>
    <b v="0"/>
    <s v="film &amp; video/science fiction"/>
    <n v="47.5"/>
    <n v="47.5"/>
    <x v="5"/>
    <s v="science fiction"/>
    <x v="2984"/>
    <d v="2015-04-03T13:59:01"/>
    <x v="4"/>
  </r>
  <r>
    <n v="1062"/>
    <s v="RETURNING AT A LATER DATE"/>
    <s v="SEE US ON PATREON www.badgirlartwork.com"/>
    <x v="348"/>
    <n v="190"/>
    <x v="1"/>
    <s v="US"/>
    <s v="USD"/>
    <n v="1468351341"/>
    <x v="2985"/>
    <b v="0"/>
    <n v="4"/>
    <b v="0"/>
    <s v="journalism/audio"/>
    <n v="47.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x v="2986"/>
    <b v="1"/>
    <n v="8"/>
    <b v="0"/>
    <s v="theater/plays"/>
    <n v="23.6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x v="2987"/>
    <b v="0"/>
    <n v="8"/>
    <b v="0"/>
    <s v="food/food trucks"/>
    <n v="23.5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x v="2988"/>
    <b v="1"/>
    <n v="15"/>
    <b v="0"/>
    <s v="photography/photobooks"/>
    <n v="12.47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x v="2989"/>
    <b v="0"/>
    <n v="8"/>
    <b v="0"/>
    <s v="games/mobile games"/>
    <n v="23.25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x v="2990"/>
    <b v="0"/>
    <n v="4"/>
    <b v="0"/>
    <s v="theater/plays"/>
    <n v="46.25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x v="2991"/>
    <b v="0"/>
    <n v="3"/>
    <b v="0"/>
    <s v="theater/plays"/>
    <n v="61.67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x v="2992"/>
    <b v="0"/>
    <n v="7"/>
    <b v="0"/>
    <s v="film &amp; video/drama"/>
    <n v="25.71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x v="2993"/>
    <b v="0"/>
    <n v="6"/>
    <b v="0"/>
    <s v="publishing/translations"/>
    <n v="30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x v="2994"/>
    <b v="0"/>
    <n v="8"/>
    <b v="1"/>
    <s v="music/rock"/>
    <n v="22.5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x v="2995"/>
    <b v="0"/>
    <n v="6"/>
    <b v="0"/>
    <s v="technology/web"/>
    <n v="30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x v="2996"/>
    <b v="0"/>
    <n v="15"/>
    <b v="1"/>
    <s v="theater/plays"/>
    <n v="12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x v="2997"/>
    <b v="0"/>
    <n v="10"/>
    <b v="0"/>
    <s v="games/video games"/>
    <n v="17.850000000000001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x v="2998"/>
    <b v="0"/>
    <n v="3"/>
    <b v="0"/>
    <s v="music/world music"/>
    <n v="59.33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x v="2999"/>
    <b v="0"/>
    <n v="3"/>
    <b v="0"/>
    <s v="publishing/fiction"/>
    <n v="59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x v="3000"/>
    <b v="0"/>
    <n v="5"/>
    <b v="0"/>
    <s v="theater/plays"/>
    <n v="35.4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x v="3001"/>
    <b v="0"/>
    <n v="5"/>
    <b v="0"/>
    <s v="technology/web"/>
    <n v="35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x v="3002"/>
    <b v="0"/>
    <n v="2"/>
    <b v="0"/>
    <s v="theater/spaces"/>
    <n v="87.5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x v="3003"/>
    <b v="0"/>
    <n v="7"/>
    <b v="0"/>
    <s v="theater/plays"/>
    <n v="24.71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x v="3004"/>
    <b v="0"/>
    <n v="5"/>
    <b v="0"/>
    <s v="publishing/fiction"/>
    <n v="34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x v="3005"/>
    <b v="0"/>
    <n v="4"/>
    <b v="0"/>
    <s v="music/jazz"/>
    <n v="42.5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x v="3006"/>
    <b v="0"/>
    <n v="6"/>
    <b v="0"/>
    <s v="photography/nature"/>
    <n v="28.33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x v="3007"/>
    <b v="0"/>
    <n v="4"/>
    <b v="0"/>
    <s v="theater/plays"/>
    <n v="42.5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x v="3008"/>
    <b v="0"/>
    <n v="5"/>
    <b v="0"/>
    <s v="theater/plays"/>
    <n v="34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x v="3009"/>
    <b v="0"/>
    <n v="7"/>
    <b v="0"/>
    <s v="games/video games"/>
    <n v="23.57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x v="3010"/>
    <b v="0"/>
    <n v="6"/>
    <b v="0"/>
    <s v="theater/plays"/>
    <n v="27.5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x v="3011"/>
    <b v="0"/>
    <n v="7"/>
    <b v="0"/>
    <s v="theater/plays"/>
    <n v="23.14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x v="3012"/>
    <b v="0"/>
    <n v="4"/>
    <b v="0"/>
    <s v="music/jazz"/>
    <n v="40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x v="3013"/>
    <b v="0"/>
    <n v="5"/>
    <b v="0"/>
    <s v="music/jazz"/>
    <n v="32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x v="3014"/>
    <b v="0"/>
    <n v="4"/>
    <b v="0"/>
    <s v="technology/wearables"/>
    <n v="39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x v="3015"/>
    <b v="0"/>
    <n v="3"/>
    <b v="1"/>
    <s v="photography/photobooks"/>
    <n v="51.67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x v="3016"/>
    <b v="0"/>
    <n v="13"/>
    <b v="0"/>
    <s v="film &amp; video/animation"/>
    <n v="11.77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x v="3017"/>
    <b v="0"/>
    <n v="7"/>
    <b v="1"/>
    <s v="music/rock"/>
    <n v="21.86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x v="3018"/>
    <b v="0"/>
    <n v="4"/>
    <b v="0"/>
    <s v="theater/plays"/>
    <n v="38.2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x v="3019"/>
    <b v="0"/>
    <n v="6"/>
    <b v="0"/>
    <s v="film &amp; video/science fiction"/>
    <n v="25.17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x v="3020"/>
    <b v="0"/>
    <n v="3"/>
    <b v="0"/>
    <s v="music/jazz"/>
    <n v="50.33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x v="3021"/>
    <b v="0"/>
    <n v="3"/>
    <b v="0"/>
    <s v="food/food trucks"/>
    <n v="50.33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x v="3022"/>
    <b v="0"/>
    <n v="3"/>
    <b v="0"/>
    <s v="food/food trucks"/>
    <n v="50.33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x v="3023"/>
    <b v="0"/>
    <n v="4"/>
    <b v="0"/>
    <s v="theater/musical"/>
    <n v="37.75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x v="3024"/>
    <b v="0"/>
    <n v="13"/>
    <b v="0"/>
    <s v="theater/plays"/>
    <n v="11.62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x v="3025"/>
    <b v="0"/>
    <n v="5"/>
    <b v="0"/>
    <s v="film &amp; video/animation"/>
    <n v="30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x v="3026"/>
    <b v="0"/>
    <n v="3"/>
    <b v="0"/>
    <s v="publishing/fiction"/>
    <n v="50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x v="3027"/>
    <b v="0"/>
    <n v="3"/>
    <b v="0"/>
    <s v="music/faith"/>
    <n v="50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x v="3028"/>
    <b v="0"/>
    <n v="2"/>
    <b v="0"/>
    <s v="publishing/children's books"/>
    <n v="75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x v="3029"/>
    <b v="0"/>
    <n v="4"/>
    <b v="0"/>
    <s v="theater/plays"/>
    <n v="37.5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x v="3030"/>
    <b v="0"/>
    <n v="11"/>
    <b v="0"/>
    <s v="film &amp; video/animation"/>
    <n v="13.55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x v="3031"/>
    <b v="0"/>
    <n v="6"/>
    <b v="0"/>
    <s v="theater/plays"/>
    <n v="24.33"/>
    <n v="24.33"/>
    <x v="6"/>
    <s v="plays"/>
    <x v="3031"/>
    <d v="2015-08-08T21:34:00"/>
    <x v="4"/>
  </r>
  <r>
    <n v="1456"/>
    <s v="Sometimes you don't need love (Canceled)"/>
    <s v="English Version of my auto-published novel"/>
    <x v="1"/>
    <n v="145"/>
    <x v="1"/>
    <s v="IT"/>
    <s v="EUR"/>
    <n v="1483459365"/>
    <x v="3032"/>
    <b v="0"/>
    <n v="3"/>
    <b v="0"/>
    <s v="publishing/translations"/>
    <n v="48.3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3033"/>
    <b v="0"/>
    <n v="2"/>
    <b v="0"/>
    <s v="food/food trucks"/>
    <n v="72.5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x v="3034"/>
    <b v="0"/>
    <n v="7"/>
    <b v="0"/>
    <s v="theater/plays"/>
    <n v="20.71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x v="3035"/>
    <b v="0"/>
    <n v="1"/>
    <b v="0"/>
    <s v="technology/web"/>
    <n v="142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x v="3036"/>
    <b v="0"/>
    <n v="5"/>
    <b v="0"/>
    <s v="film &amp; video/animation"/>
    <n v="28.2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x v="3037"/>
    <b v="0"/>
    <n v="7"/>
    <b v="0"/>
    <s v="theater/spaces"/>
    <n v="20.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x v="3038"/>
    <b v="0"/>
    <n v="5"/>
    <b v="0"/>
    <s v="film &amp; video/science fiction"/>
    <n v="28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x v="3039"/>
    <b v="0"/>
    <n v="6"/>
    <b v="0"/>
    <s v="technology/web"/>
    <n v="23.33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x v="3040"/>
    <b v="0"/>
    <n v="3"/>
    <b v="0"/>
    <s v="photography/people"/>
    <n v="46.6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x v="3041"/>
    <b v="0"/>
    <n v="4"/>
    <b v="0"/>
    <s v="publishing/children's books"/>
    <n v="35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x v="3042"/>
    <b v="0"/>
    <n v="8"/>
    <b v="0"/>
    <s v="film &amp; video/animation"/>
    <n v="17.25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x v="3043"/>
    <b v="0"/>
    <n v="6"/>
    <b v="0"/>
    <s v="theater/plays"/>
    <n v="22.83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x v="3044"/>
    <b v="0"/>
    <n v="6"/>
    <b v="0"/>
    <s v="theater/plays"/>
    <n v="22.67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x v="3045"/>
    <b v="0"/>
    <n v="5"/>
    <b v="0"/>
    <s v="theater/plays"/>
    <n v="27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x v="3046"/>
    <b v="0"/>
    <n v="4"/>
    <b v="0"/>
    <s v="theater/plays"/>
    <n v="33.75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x v="3047"/>
    <b v="0"/>
    <n v="3"/>
    <b v="0"/>
    <s v="theater/plays"/>
    <n v="4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x v="3048"/>
    <b v="0"/>
    <n v="9"/>
    <b v="0"/>
    <s v="theater/plays"/>
    <n v="15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x v="3049"/>
    <b v="0"/>
    <n v="8"/>
    <b v="0"/>
    <s v="film &amp; video/animation"/>
    <n v="16.63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x v="3050"/>
    <b v="0"/>
    <n v="3"/>
    <b v="0"/>
    <s v="music/world music"/>
    <n v="4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x v="3051"/>
    <b v="0"/>
    <n v="3"/>
    <b v="0"/>
    <s v="technology/makerspaces"/>
    <n v="44"/>
    <n v="44"/>
    <x v="0"/>
    <s v="makerspaces"/>
    <x v="3051"/>
    <d v="2015-02-28T00:01:34"/>
    <x v="4"/>
  </r>
  <r>
    <n v="605"/>
    <s v="Teach Your Parents iPad (Canceled)"/>
    <s v="An iPad support care package for your parents / seniors."/>
    <x v="1"/>
    <n v="131"/>
    <x v="1"/>
    <s v="US"/>
    <s v="USD"/>
    <n v="1440318908"/>
    <x v="3052"/>
    <b v="0"/>
    <n v="8"/>
    <b v="0"/>
    <s v="technology/web"/>
    <n v="16.38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x v="3053"/>
    <b v="0"/>
    <n v="7"/>
    <b v="0"/>
    <s v="music/jazz"/>
    <n v="18.71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x v="3054"/>
    <b v="0"/>
    <n v="4"/>
    <b v="0"/>
    <s v="theater/plays"/>
    <n v="32.7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x v="3055"/>
    <b v="0"/>
    <n v="2"/>
    <b v="0"/>
    <s v="film &amp; video/drama"/>
    <n v="65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x v="3056"/>
    <b v="0"/>
    <n v="10"/>
    <b v="0"/>
    <s v="games/video games"/>
    <n v="13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x v="3057"/>
    <b v="0"/>
    <n v="5"/>
    <b v="0"/>
    <s v="theater/plays"/>
    <n v="26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x v="3058"/>
    <b v="0"/>
    <n v="9"/>
    <b v="0"/>
    <s v="theater/musical"/>
    <n v="14.44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x v="3059"/>
    <b v="0"/>
    <n v="4"/>
    <b v="0"/>
    <s v="theater/plays"/>
    <n v="32.5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x v="3060"/>
    <b v="0"/>
    <n v="3"/>
    <b v="1"/>
    <s v="theater/musical"/>
    <n v="43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x v="3061"/>
    <b v="0"/>
    <n v="12"/>
    <b v="0"/>
    <s v="games/video games"/>
    <n v="10.67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x v="3062"/>
    <b v="0"/>
    <n v="10"/>
    <b v="0"/>
    <s v="theater/spaces"/>
    <n v="12.8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x v="3063"/>
    <b v="0"/>
    <n v="5"/>
    <b v="0"/>
    <s v="technology/wearables"/>
    <n v="25.2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x v="3064"/>
    <b v="0"/>
    <n v="3"/>
    <b v="0"/>
    <s v="theater/spaces"/>
    <n v="42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x v="3065"/>
    <b v="0"/>
    <n v="3"/>
    <b v="0"/>
    <s v="theater/plays"/>
    <n v="42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x v="3066"/>
    <b v="0"/>
    <n v="2"/>
    <b v="0"/>
    <s v="film &amp; video/animation"/>
    <n v="62.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x v="3067"/>
    <b v="0"/>
    <n v="4"/>
    <b v="0"/>
    <s v="music/indie rock"/>
    <n v="31.25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x v="3068"/>
    <b v="0"/>
    <n v="4"/>
    <b v="0"/>
    <s v="games/mobile games"/>
    <n v="31.25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x v="3069"/>
    <b v="0"/>
    <n v="3"/>
    <b v="0"/>
    <s v="publishing/art books"/>
    <n v="41.67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x v="3070"/>
    <b v="0"/>
    <n v="2"/>
    <b v="0"/>
    <s v="games/mobile games"/>
    <n v="62.5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x v="3071"/>
    <b v="0"/>
    <n v="2"/>
    <b v="0"/>
    <s v="theater/spaces"/>
    <n v="62.5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x v="3072"/>
    <b v="0"/>
    <n v="2"/>
    <b v="0"/>
    <s v="theater/plays"/>
    <n v="62.5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x v="3073"/>
    <b v="0"/>
    <n v="2"/>
    <b v="0"/>
    <s v="theater/plays"/>
    <n v="62.5"/>
    <n v="62.5"/>
    <x v="6"/>
    <s v="plays"/>
    <x v="3073"/>
    <d v="2014-10-26T21:52:38"/>
    <x v="2"/>
  </r>
  <r>
    <n v="2649"/>
    <s v="The Mission - Please Check Back Soon (Canceled)"/>
    <s v="They have launched a Kickstarter."/>
    <x v="10"/>
    <n v="124"/>
    <x v="1"/>
    <s v="US"/>
    <s v="USD"/>
    <n v="1454370941"/>
    <x v="3074"/>
    <b v="0"/>
    <n v="3"/>
    <b v="0"/>
    <s v="technology/space exploration"/>
    <n v="41.33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x v="3075"/>
    <b v="0"/>
    <n v="14"/>
    <b v="1"/>
    <s v="theater/plays"/>
    <n v="8.86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x v="3076"/>
    <b v="0"/>
    <n v="6"/>
    <b v="0"/>
    <s v="technology/web"/>
    <n v="20.5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x v="3077"/>
    <b v="0"/>
    <n v="5"/>
    <b v="0"/>
    <s v="music/jazz"/>
    <n v="24.6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x v="3078"/>
    <b v="0"/>
    <n v="2"/>
    <b v="0"/>
    <s v="music/jazz"/>
    <n v="60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x v="3079"/>
    <b v="0"/>
    <n v="4"/>
    <b v="0"/>
    <s v="food/small batch"/>
    <n v="30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x v="3080"/>
    <b v="0"/>
    <n v="2"/>
    <b v="0"/>
    <s v="technology/web"/>
    <n v="60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x v="3081"/>
    <b v="0"/>
    <n v="2"/>
    <b v="0"/>
    <s v="food/food trucks"/>
    <n v="6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x v="3082"/>
    <b v="0"/>
    <n v="14"/>
    <b v="1"/>
    <s v="theater/plays"/>
    <n v="8.57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x v="3083"/>
    <b v="0"/>
    <n v="3"/>
    <b v="0"/>
    <s v="theater/plays"/>
    <n v="4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x v="3084"/>
    <b v="0"/>
    <n v="6"/>
    <b v="0"/>
    <s v="games/video games"/>
    <n v="19.670000000000002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x v="3085"/>
    <b v="0"/>
    <n v="9"/>
    <b v="0"/>
    <s v="theater/plays"/>
    <n v="13.1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x v="3086"/>
    <b v="0"/>
    <n v="6"/>
    <b v="0"/>
    <s v="music/world music"/>
    <n v="19.329999999999998"/>
    <n v="19.329999999999998"/>
    <x v="7"/>
    <s v="world music"/>
    <x v="3086"/>
    <d v="2012-02-21T22:46:14"/>
    <x v="3"/>
  </r>
  <r>
    <n v="3122"/>
    <s v="be back soon (Canceled)"/>
    <s v="cancelled until further notice"/>
    <x v="348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x v="3088"/>
    <b v="0"/>
    <n v="4"/>
    <b v="0"/>
    <s v="theater/musical"/>
    <n v="29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x v="3089"/>
    <b v="0"/>
    <n v="3"/>
    <b v="0"/>
    <s v="film &amp; video/science fiction"/>
    <n v="38.33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x v="3090"/>
    <b v="0"/>
    <n v="7"/>
    <b v="0"/>
    <s v="technology/web"/>
    <n v="16.4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x v="3091"/>
    <b v="0"/>
    <n v="5"/>
    <b v="0"/>
    <s v="games/video games"/>
    <n v="23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x v="3092"/>
    <b v="0"/>
    <n v="5"/>
    <b v="0"/>
    <s v="games/video games"/>
    <n v="23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3093"/>
    <b v="0"/>
    <n v="9"/>
    <b v="0"/>
    <s v="film &amp; video/animation"/>
    <n v="12.67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x v="3094"/>
    <b v="0"/>
    <n v="8"/>
    <b v="0"/>
    <s v="music/indie rock"/>
    <n v="14.1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x v="3095"/>
    <b v="0"/>
    <n v="7"/>
    <b v="0"/>
    <s v="film &amp; video/drama"/>
    <n v="15.71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x v="3096"/>
    <b v="0"/>
    <n v="2"/>
    <b v="0"/>
    <s v="music/faith"/>
    <n v="55"/>
    <n v="55"/>
    <x v="7"/>
    <s v="faith"/>
    <x v="3096"/>
    <d v="2016-08-07T19:32:25"/>
    <x v="1"/>
  </r>
  <r>
    <n v="2749"/>
    <s v="A Tree is a Tree, no matter what you see.  CHILDREN'S BOOK"/>
    <s v="Self-publishing my children's book."/>
    <x v="26"/>
    <n v="110"/>
    <x v="2"/>
    <s v="US"/>
    <s v="USD"/>
    <n v="1428171037"/>
    <x v="3097"/>
    <b v="0"/>
    <n v="2"/>
    <b v="0"/>
    <s v="publishing/children's books"/>
    <n v="55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x v="3098"/>
    <b v="0"/>
    <n v="3"/>
    <b v="0"/>
    <s v="theater/musical"/>
    <n v="36.67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x v="3099"/>
    <b v="0"/>
    <n v="6"/>
    <b v="0"/>
    <s v="theater/plays"/>
    <n v="18.329999999999998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x v="3100"/>
    <b v="0"/>
    <n v="4"/>
    <b v="0"/>
    <s v="theater/plays"/>
    <n v="27.5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x v="3101"/>
    <b v="0"/>
    <n v="2"/>
    <b v="0"/>
    <s v="theater/plays"/>
    <n v="55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x v="3102"/>
    <b v="0"/>
    <n v="3"/>
    <b v="0"/>
    <s v="games/video games"/>
    <n v="36.33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x v="3103"/>
    <b v="0"/>
    <n v="1"/>
    <b v="0"/>
    <s v="food/small batch"/>
    <n v="108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x v="3104"/>
    <b v="0"/>
    <n v="7"/>
    <b v="0"/>
    <s v="technology/web"/>
    <n v="15.43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x v="3105"/>
    <b v="1"/>
    <n v="4"/>
    <b v="0"/>
    <s v="photography/photobooks"/>
    <n v="26.75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x v="3106"/>
    <b v="0"/>
    <n v="2"/>
    <b v="0"/>
    <s v="technology/web"/>
    <n v="53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x v="3107"/>
    <b v="0"/>
    <n v="4"/>
    <b v="0"/>
    <s v="technology/wearables"/>
    <n v="26.5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x v="3108"/>
    <b v="0"/>
    <n v="3"/>
    <b v="0"/>
    <s v="technology/wearables"/>
    <n v="35.33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x v="3109"/>
    <b v="0"/>
    <n v="4"/>
    <b v="0"/>
    <s v="technology/wearables"/>
    <n v="26.5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x v="360"/>
    <n v="106"/>
    <x v="0"/>
    <s v="US"/>
    <s v="USD"/>
    <n v="1433815200"/>
    <x v="3110"/>
    <b v="0"/>
    <n v="5"/>
    <b v="1"/>
    <s v="music/rock"/>
    <n v="21.2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x v="3111"/>
    <b v="0"/>
    <n v="6"/>
    <b v="0"/>
    <s v="technology/space exploration"/>
    <n v="17.670000000000002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x v="3112"/>
    <b v="0"/>
    <n v="4"/>
    <b v="0"/>
    <s v="technology/wearables"/>
    <n v="26.25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x v="3113"/>
    <b v="1"/>
    <n v="17"/>
    <b v="0"/>
    <s v="publishing/translations"/>
    <n v="6.18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x v="3114"/>
    <b v="0"/>
    <n v="6"/>
    <b v="0"/>
    <s v="publishing/fiction"/>
    <n v="17.5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x v="3115"/>
    <b v="0"/>
    <n v="2"/>
    <b v="0"/>
    <s v="publishing/children's books"/>
    <n v="52.5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x v="3116"/>
    <b v="0"/>
    <n v="2"/>
    <b v="0"/>
    <s v="theater/spaces"/>
    <n v="52.5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x v="3117"/>
    <b v="0"/>
    <n v="2"/>
    <b v="0"/>
    <s v="theater/plays"/>
    <n v="52.5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x v="3118"/>
    <b v="0"/>
    <n v="3"/>
    <b v="0"/>
    <s v="games/video games"/>
    <n v="34.67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x v="3119"/>
    <b v="0"/>
    <n v="6"/>
    <b v="0"/>
    <s v="technology/gadgets"/>
    <n v="17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x v="3120"/>
    <b v="0"/>
    <n v="8"/>
    <b v="0"/>
    <s v="theater/musical"/>
    <n v="12.75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x v="3121"/>
    <b v="0"/>
    <n v="2"/>
    <b v="1"/>
    <s v="technology/wearables"/>
    <n v="50.5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x v="3122"/>
    <b v="0"/>
    <n v="2"/>
    <b v="0"/>
    <s v="music/jazz"/>
    <n v="50.5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x v="3123"/>
    <b v="0"/>
    <n v="7"/>
    <b v="0"/>
    <s v="photography/nature"/>
    <n v="14.4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x v="3124"/>
    <b v="0"/>
    <n v="2"/>
    <b v="0"/>
    <s v="theater/plays"/>
    <n v="50.5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x v="3125"/>
    <b v="0"/>
    <n v="1"/>
    <b v="0"/>
    <s v="film &amp; video/drama"/>
    <n v="100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x v="3126"/>
    <b v="0"/>
    <n v="1"/>
    <b v="0"/>
    <s v="technology/web"/>
    <n v="100"/>
    <n v="100"/>
    <x v="0"/>
    <s v="web"/>
    <x v="3126"/>
    <d v="2015-05-09T19:09:22"/>
    <x v="4"/>
  </r>
  <r>
    <n v="919"/>
    <s v="Jazz CD:  Out of The Blue"/>
    <s v="Cool jazz with a New Orleans flavor."/>
    <x v="16"/>
    <n v="100"/>
    <x v="2"/>
    <s v="US"/>
    <s v="USD"/>
    <n v="1355930645"/>
    <x v="3127"/>
    <b v="0"/>
    <n v="1"/>
    <b v="0"/>
    <s v="music/jazz"/>
    <n v="100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x v="3128"/>
    <b v="0"/>
    <n v="10"/>
    <b v="0"/>
    <s v="games/video games"/>
    <n v="10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x v="3129"/>
    <b v="0"/>
    <n v="1"/>
    <b v="0"/>
    <s v="food/food trucks"/>
    <n v="10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x v="3130"/>
    <b v="0"/>
    <n v="2"/>
    <b v="0"/>
    <s v="food/food trucks"/>
    <n v="5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x v="3131"/>
    <b v="0"/>
    <n v="3"/>
    <b v="0"/>
    <s v="food/food trucks"/>
    <n v="33.33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x v="3132"/>
    <b v="0"/>
    <n v="1"/>
    <b v="0"/>
    <s v="technology/wearables"/>
    <n v="10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x v="3133"/>
    <b v="0"/>
    <n v="1"/>
    <b v="0"/>
    <s v="publishing/translations"/>
    <n v="100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x v="3134"/>
    <b v="0"/>
    <n v="1"/>
    <b v="0"/>
    <s v="publishing/translations"/>
    <n v="10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x v="3135"/>
    <b v="0"/>
    <n v="1"/>
    <b v="0"/>
    <s v="publishing/fiction"/>
    <n v="100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x v="3136"/>
    <b v="0"/>
    <n v="1"/>
    <b v="0"/>
    <s v="photography/nature"/>
    <n v="100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x v="3137"/>
    <b v="0"/>
    <n v="1"/>
    <b v="0"/>
    <s v="publishing/art books"/>
    <n v="100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x v="3138"/>
    <b v="0"/>
    <n v="2"/>
    <b v="0"/>
    <s v="technology/web"/>
    <n v="5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x v="3139"/>
    <b v="0"/>
    <n v="1"/>
    <b v="0"/>
    <s v="food/food trucks"/>
    <n v="100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x v="3140"/>
    <b v="0"/>
    <n v="4"/>
    <b v="0"/>
    <s v="publishing/children's books"/>
    <n v="25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x v="3141"/>
    <b v="0"/>
    <n v="1"/>
    <b v="0"/>
    <s v="theater/spaces"/>
    <n v="100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x v="3142"/>
    <b v="0"/>
    <n v="5"/>
    <b v="1"/>
    <s v="theater/plays"/>
    <n v="2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x v="3143"/>
    <b v="0"/>
    <n v="1"/>
    <b v="0"/>
    <s v="theater/musical"/>
    <n v="10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x v="3144"/>
    <b v="0"/>
    <n v="1"/>
    <b v="0"/>
    <s v="theater/plays"/>
    <n v="10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x v="3145"/>
    <b v="0"/>
    <n v="4"/>
    <b v="0"/>
    <s v="theater/plays"/>
    <n v="25"/>
    <n v="25"/>
    <x v="6"/>
    <s v="plays"/>
    <x v="3145"/>
    <d v="2014-09-06T05:09:04"/>
    <x v="2"/>
  </r>
  <r>
    <n v="3861"/>
    <s v="READY OR NOT HERE I COME"/>
    <s v="THE COMING OF THE LORD!"/>
    <x v="151"/>
    <n v="100"/>
    <x v="2"/>
    <s v="US"/>
    <s v="USD"/>
    <n v="1415828820"/>
    <x v="3146"/>
    <b v="0"/>
    <n v="1"/>
    <b v="0"/>
    <s v="theater/plays"/>
    <n v="100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x v="3147"/>
    <b v="0"/>
    <n v="1"/>
    <b v="0"/>
    <s v="theater/plays"/>
    <n v="10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x v="3148"/>
    <b v="0"/>
    <n v="3"/>
    <b v="0"/>
    <s v="theater/plays"/>
    <n v="33.33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x v="3149"/>
    <b v="0"/>
    <n v="6"/>
    <b v="0"/>
    <s v="theater/plays"/>
    <n v="16.670000000000002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x v="3150"/>
    <b v="0"/>
    <n v="4"/>
    <b v="0"/>
    <s v="theater/plays"/>
    <n v="24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x v="3151"/>
    <b v="0"/>
    <n v="9"/>
    <b v="0"/>
    <s v="technology/wearables"/>
    <n v="10.56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x v="3152"/>
    <b v="0"/>
    <n v="6"/>
    <b v="0"/>
    <s v="theater/plays"/>
    <n v="15.83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x v="3153"/>
    <b v="0"/>
    <n v="10"/>
    <b v="0"/>
    <s v="theater/plays"/>
    <n v="9.5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x v="3154"/>
    <b v="0"/>
    <n v="4"/>
    <b v="0"/>
    <s v="theater/plays"/>
    <n v="23.75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x v="3155"/>
    <b v="0"/>
    <n v="4"/>
    <b v="0"/>
    <s v="photography/nature"/>
    <n v="23.5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x v="3156"/>
    <b v="0"/>
    <n v="6"/>
    <b v="0"/>
    <s v="theater/plays"/>
    <n v="15.67"/>
    <n v="15.67"/>
    <x v="6"/>
    <s v="plays"/>
    <x v="3156"/>
    <d v="2015-02-24T03:15:40"/>
    <x v="4"/>
  </r>
  <r>
    <n v="1582"/>
    <s v="Scenes from New Orleans"/>
    <s v="I create canvas prints of images from in and around New Orleans"/>
    <x v="114"/>
    <n v="93"/>
    <x v="2"/>
    <s v="US"/>
    <s v="USD"/>
    <n v="1445894400"/>
    <x v="3157"/>
    <b v="0"/>
    <n v="3"/>
    <b v="0"/>
    <s v="photography/places"/>
    <n v="31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x v="3158"/>
    <b v="0"/>
    <n v="6"/>
    <b v="0"/>
    <s v="film &amp; video/science fiction"/>
    <n v="15.33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x v="3159"/>
    <b v="0"/>
    <n v="4"/>
    <b v="0"/>
    <s v="technology/space exploration"/>
    <n v="22.75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x v="3160"/>
    <b v="0"/>
    <n v="1"/>
    <b v="0"/>
    <s v="technology/web"/>
    <n v="9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x v="3161"/>
    <b v="0"/>
    <n v="4"/>
    <b v="0"/>
    <s v="technology/wearables"/>
    <n v="22.5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x v="3162"/>
    <b v="0"/>
    <n v="5"/>
    <b v="0"/>
    <s v="music/jazz"/>
    <n v="18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x v="3163"/>
    <b v="0"/>
    <n v="3"/>
    <b v="0"/>
    <s v="music/jazz"/>
    <n v="3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x v="3164"/>
    <b v="0"/>
    <n v="5"/>
    <b v="0"/>
    <s v="food/food trucks"/>
    <n v="18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x v="364"/>
    <n v="90"/>
    <x v="2"/>
    <s v="US"/>
    <s v="USD"/>
    <n v="1369403684"/>
    <x v="3165"/>
    <b v="0"/>
    <n v="3"/>
    <b v="0"/>
    <s v="publishing/children's books"/>
    <n v="3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x v="3166"/>
    <b v="0"/>
    <n v="3"/>
    <b v="0"/>
    <s v="theater/plays"/>
    <n v="30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x v="3167"/>
    <b v="0"/>
    <n v="5"/>
    <b v="0"/>
    <s v="food/restaurants"/>
    <n v="17.2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x v="3168"/>
    <b v="0"/>
    <n v="6"/>
    <b v="0"/>
    <s v="theater/plays"/>
    <n v="14.33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x v="3169"/>
    <b v="0"/>
    <n v="2"/>
    <b v="0"/>
    <s v="publishing/art books"/>
    <n v="42.5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x v="3170"/>
    <b v="0"/>
    <n v="4"/>
    <b v="0"/>
    <s v="music/faith"/>
    <n v="21.2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x v="3171"/>
    <b v="0"/>
    <n v="4"/>
    <b v="0"/>
    <s v="technology/gadgets"/>
    <n v="21.25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x v="3172"/>
    <b v="0"/>
    <n v="4"/>
    <b v="0"/>
    <s v="games/video games"/>
    <n v="21.25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x v="3173"/>
    <b v="0"/>
    <n v="16"/>
    <b v="0"/>
    <s v="games/video games"/>
    <n v="5.3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x v="3174"/>
    <b v="0"/>
    <n v="4"/>
    <b v="0"/>
    <s v="food/small batch"/>
    <n v="21.25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x v="3175"/>
    <b v="0"/>
    <n v="7"/>
    <b v="0"/>
    <s v="food/food trucks"/>
    <n v="12.14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x v="3176"/>
    <b v="0"/>
    <n v="8"/>
    <b v="0"/>
    <s v="games/video games"/>
    <n v="10.3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x v="3177"/>
    <b v="0"/>
    <n v="4"/>
    <b v="0"/>
    <s v="film &amp; video/animation"/>
    <n v="20.5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x v="3178"/>
    <b v="0"/>
    <n v="5"/>
    <b v="0"/>
    <s v="film &amp; video/animation"/>
    <n v="16.399999999999999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x v="3179"/>
    <b v="0"/>
    <n v="4"/>
    <b v="0"/>
    <s v="technology/web"/>
    <n v="20.5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x v="3180"/>
    <b v="0"/>
    <n v="4"/>
    <b v="0"/>
    <s v="film &amp; video/science fiction"/>
    <n v="20.25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x v="3181"/>
    <b v="0"/>
    <n v="5"/>
    <b v="0"/>
    <s v="games/video games"/>
    <n v="16.2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x v="3182"/>
    <b v="0"/>
    <n v="4"/>
    <b v="0"/>
    <s v="technology/web"/>
    <n v="20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x v="3183"/>
    <b v="0"/>
    <n v="4"/>
    <b v="0"/>
    <s v="publishing/art books"/>
    <n v="20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x v="3184"/>
    <b v="0"/>
    <n v="7"/>
    <b v="0"/>
    <s v="food/small batch"/>
    <n v="11.43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x v="3185"/>
    <b v="0"/>
    <n v="3"/>
    <b v="0"/>
    <s v="theater/plays"/>
    <n v="26.67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x v="3186"/>
    <b v="0"/>
    <n v="2"/>
    <b v="0"/>
    <s v="theater/plays"/>
    <n v="40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x v="3187"/>
    <b v="0"/>
    <n v="3"/>
    <b v="0"/>
    <s v="photography/people"/>
    <n v="26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x v="3188"/>
    <b v="0"/>
    <n v="2"/>
    <b v="0"/>
    <s v="publishing/translations"/>
    <n v="38.5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x v="3189"/>
    <b v="0"/>
    <n v="5"/>
    <b v="0"/>
    <s v="film &amp; video/animation"/>
    <n v="15.2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x v="3190"/>
    <b v="1"/>
    <n v="4"/>
    <b v="0"/>
    <s v="photography/photobooks"/>
    <n v="19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x v="3191"/>
    <b v="0"/>
    <n v="1"/>
    <b v="0"/>
    <s v="technology/wearables"/>
    <n v="75"/>
    <n v="75"/>
    <x v="0"/>
    <s v="wearables"/>
    <x v="3191"/>
    <d v="2014-12-18T21:33:15"/>
    <x v="2"/>
  </r>
  <r>
    <n v="1149"/>
    <s v="The Floridian Food Truck"/>
    <s v="Bringing culturally diverse Floridian cuisine to the people!"/>
    <x v="6"/>
    <n v="75"/>
    <x v="2"/>
    <s v="US"/>
    <s v="USD"/>
    <n v="1466096566"/>
    <x v="3192"/>
    <b v="0"/>
    <n v="2"/>
    <b v="0"/>
    <s v="food/food trucks"/>
    <n v="37.5"/>
    <n v="37.5"/>
    <x v="4"/>
    <s v="food trucks"/>
    <x v="3192"/>
    <d v="2016-06-16T17:02:46"/>
    <x v="1"/>
  </r>
  <r>
    <n v="1447"/>
    <s v="Indian Language Dictionary"/>
    <s v="I'm creating a dictionary of multiple Indian languages."/>
    <x v="62"/>
    <n v="75"/>
    <x v="2"/>
    <s v="US"/>
    <s v="USD"/>
    <n v="1467999134"/>
    <x v="3193"/>
    <b v="0"/>
    <n v="3"/>
    <b v="0"/>
    <s v="publishing/translations"/>
    <n v="25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x v="3194"/>
    <b v="0"/>
    <n v="3"/>
    <b v="0"/>
    <s v="photography/places"/>
    <n v="25"/>
    <n v="25"/>
    <x v="2"/>
    <s v="places"/>
    <x v="3194"/>
    <d v="2014-12-13T11:19:29"/>
    <x v="2"/>
  </r>
  <r>
    <n v="1718"/>
    <s v="The Prodigal Son"/>
    <s v="A melody for the galaxy."/>
    <x v="23"/>
    <n v="75"/>
    <x v="2"/>
    <s v="US"/>
    <s v="USD"/>
    <n v="1463201940"/>
    <x v="3195"/>
    <b v="0"/>
    <n v="2"/>
    <b v="0"/>
    <s v="music/faith"/>
    <n v="37.5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x v="3196"/>
    <b v="0"/>
    <n v="2"/>
    <b v="0"/>
    <s v="technology/web"/>
    <n v="37.5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x v="3197"/>
    <b v="0"/>
    <n v="2"/>
    <b v="0"/>
    <s v="food/restaurants"/>
    <n v="37.5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x v="3198"/>
    <b v="0"/>
    <n v="3"/>
    <b v="0"/>
    <s v="food/food trucks"/>
    <n v="25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x v="3199"/>
    <b v="0"/>
    <n v="3"/>
    <b v="1"/>
    <s v="theater/plays"/>
    <n v="25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x v="3200"/>
    <b v="0"/>
    <n v="4"/>
    <b v="0"/>
    <s v="theater/plays"/>
    <n v="18.7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x v="3201"/>
    <b v="0"/>
    <n v="2"/>
    <b v="0"/>
    <s v="theater/spaces"/>
    <n v="37.5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x v="3202"/>
    <b v="0"/>
    <n v="3"/>
    <b v="0"/>
    <s v="theater/plays"/>
    <n v="25"/>
    <n v="25"/>
    <x v="6"/>
    <s v="plays"/>
    <x v="3202"/>
    <d v="2014-09-09T16:49:20"/>
    <x v="2"/>
  </r>
  <r>
    <n v="2688"/>
    <s v="Mac N Cheez Food Truck"/>
    <s v="The amazing gourmet Mac N Cheez Food Truck Campaigne!"/>
    <x v="6"/>
    <n v="74"/>
    <x v="2"/>
    <s v="US"/>
    <s v="USD"/>
    <n v="1424746800"/>
    <x v="3203"/>
    <b v="0"/>
    <n v="14"/>
    <b v="0"/>
    <s v="food/food trucks"/>
    <n v="5.29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x v="3204"/>
    <b v="0"/>
    <n v="3"/>
    <b v="0"/>
    <s v="food/food trucks"/>
    <n v="24.33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x v="3205"/>
    <b v="0"/>
    <n v="4"/>
    <b v="0"/>
    <s v="music/indie rock"/>
    <n v="18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x v="3206"/>
    <b v="0"/>
    <n v="6"/>
    <b v="0"/>
    <s v="publishing/translations"/>
    <n v="12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x v="3207"/>
    <b v="0"/>
    <n v="3"/>
    <b v="0"/>
    <s v="food/food trucks"/>
    <n v="23.67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x v="3208"/>
    <b v="0"/>
    <n v="3"/>
    <b v="0"/>
    <s v="theater/spaces"/>
    <n v="23.67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x v="3209"/>
    <b v="0"/>
    <n v="6"/>
    <b v="0"/>
    <s v="film &amp; video/science fiction"/>
    <n v="11.67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x v="3210"/>
    <b v="0"/>
    <n v="2"/>
    <b v="0"/>
    <s v="technology/web"/>
    <n v="35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x v="3211"/>
    <b v="0"/>
    <n v="2"/>
    <b v="0"/>
    <s v="music/indie rock"/>
    <n v="35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x v="3212"/>
    <b v="0"/>
    <n v="2"/>
    <b v="0"/>
    <s v="games/video games"/>
    <n v="35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x v="3213"/>
    <b v="0"/>
    <n v="4"/>
    <b v="0"/>
    <s v="food/food trucks"/>
    <n v="17.5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x v="3214"/>
    <b v="0"/>
    <n v="3"/>
    <b v="0"/>
    <s v="theater/plays"/>
    <n v="23.33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x v="3215"/>
    <b v="0"/>
    <n v="3"/>
    <b v="1"/>
    <s v="theater/plays"/>
    <n v="23.33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x v="3216"/>
    <b v="0"/>
    <n v="4"/>
    <b v="0"/>
    <s v="theater/plays"/>
    <n v="17.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x v="3217"/>
    <b v="0"/>
    <n v="7"/>
    <b v="0"/>
    <s v="theater/plays"/>
    <n v="10"/>
    <n v="10"/>
    <x v="6"/>
    <s v="plays"/>
    <x v="3217"/>
    <d v="2014-09-17T20:56:40"/>
    <x v="2"/>
  </r>
  <r>
    <n v="1799"/>
    <s v="The UnDiscovered Image"/>
    <s v="The UnDiscovered Image, a monthly publication dedicated to photographers."/>
    <x v="38"/>
    <n v="69.83"/>
    <x v="2"/>
    <s v="GB"/>
    <s v="GBP"/>
    <n v="1415740408"/>
    <x v="3218"/>
    <b v="1"/>
    <n v="6"/>
    <b v="0"/>
    <s v="photography/photobooks"/>
    <n v="11.64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x v="3219"/>
    <b v="0"/>
    <n v="3"/>
    <b v="0"/>
    <s v="theater/plays"/>
    <n v="23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x v="3220"/>
    <b v="0"/>
    <n v="8"/>
    <b v="0"/>
    <s v="technology/web"/>
    <n v="8.5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x v="3221"/>
    <b v="0"/>
    <n v="2"/>
    <b v="0"/>
    <s v="technology/web"/>
    <n v="34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x v="3222"/>
    <b v="0"/>
    <n v="1"/>
    <b v="0"/>
    <s v="publishing/art books"/>
    <n v="67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x v="3223"/>
    <b v="0"/>
    <n v="2"/>
    <b v="0"/>
    <s v="music/jazz"/>
    <n v="32.5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x v="3224"/>
    <b v="0"/>
    <n v="2"/>
    <b v="0"/>
    <s v="music/jazz"/>
    <n v="32.5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x v="3225"/>
    <b v="0"/>
    <n v="5"/>
    <b v="0"/>
    <s v="technology/wearables"/>
    <n v="13"/>
    <n v="13"/>
    <x v="0"/>
    <s v="wearables"/>
    <x v="3225"/>
    <d v="2014-07-27T15:27:00"/>
    <x v="2"/>
  </r>
  <r>
    <n v="997"/>
    <s v="iPhanny"/>
    <s v="The iPhanny keeps your iPhone 6 safe from bending in those dangerous pants pockets."/>
    <x v="1"/>
    <n v="65"/>
    <x v="2"/>
    <s v="US"/>
    <s v="USD"/>
    <n v="1417145297"/>
    <x v="3226"/>
    <b v="0"/>
    <n v="8"/>
    <b v="0"/>
    <s v="technology/wearables"/>
    <n v="8.1300000000000008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x v="3227"/>
    <b v="0"/>
    <n v="4"/>
    <b v="0"/>
    <s v="food/restaurants"/>
    <n v="16.25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x v="3228"/>
    <b v="0"/>
    <n v="3"/>
    <b v="1"/>
    <s v="theater/plays"/>
    <n v="21.67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x v="3229"/>
    <b v="0"/>
    <n v="4"/>
    <b v="0"/>
    <s v="theater/plays"/>
    <n v="16.25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x v="3230"/>
    <b v="0"/>
    <n v="13"/>
    <b v="1"/>
    <s v="publishing/nonfiction"/>
    <n v="4.92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x v="3231"/>
    <b v="0"/>
    <n v="4"/>
    <b v="0"/>
    <s v="theater/plays"/>
    <n v="15.75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x v="3232"/>
    <b v="0"/>
    <n v="5"/>
    <b v="0"/>
    <s v="music/jazz"/>
    <n v="12.4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x v="3233"/>
    <b v="0"/>
    <n v="3"/>
    <b v="0"/>
    <s v="film &amp; video/animation"/>
    <n v="20.329999999999998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x v="3234"/>
    <b v="0"/>
    <n v="2"/>
    <b v="0"/>
    <s v="technology/web"/>
    <n v="30.5"/>
    <n v="30.5"/>
    <x v="0"/>
    <s v="web"/>
    <x v="3234"/>
    <d v="2015-07-22T13:02:10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x v="3235"/>
    <b v="0"/>
    <n v="2"/>
    <b v="0"/>
    <s v="technology/wearables"/>
    <n v="30.5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x v="3236"/>
    <b v="0"/>
    <n v="6"/>
    <b v="0"/>
    <s v="theater/plays"/>
    <n v="10.17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x v="3237"/>
    <b v="0"/>
    <n v="2"/>
    <b v="0"/>
    <s v="film &amp; video/drama"/>
    <n v="3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x v="3238"/>
    <b v="0"/>
    <n v="3"/>
    <b v="0"/>
    <s v="technology/web"/>
    <n v="20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x v="3239"/>
    <b v="0"/>
    <n v="1"/>
    <b v="0"/>
    <s v="photography/nature"/>
    <n v="60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x v="3240"/>
    <b v="0"/>
    <n v="2"/>
    <b v="0"/>
    <s v="technology/gadgets"/>
    <n v="30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x v="3241"/>
    <b v="0"/>
    <n v="3"/>
    <b v="0"/>
    <s v="theater/plays"/>
    <n v="20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x v="3242"/>
    <b v="0"/>
    <n v="4"/>
    <b v="0"/>
    <s v="theater/plays"/>
    <n v="15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x v="3243"/>
    <b v="0"/>
    <n v="4"/>
    <b v="0"/>
    <s v="theater/plays"/>
    <n v="15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x v="3244"/>
    <b v="0"/>
    <n v="2"/>
    <b v="0"/>
    <s v="food/food trucks"/>
    <n v="29.5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x v="3245"/>
    <b v="0"/>
    <n v="1"/>
    <b v="0"/>
    <s v="theater/plays"/>
    <n v="59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x v="3246"/>
    <b v="0"/>
    <n v="3"/>
    <b v="0"/>
    <s v="publishing/fiction"/>
    <n v="19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x v="3247"/>
    <b v="0"/>
    <n v="4"/>
    <b v="0"/>
    <s v="technology/web"/>
    <n v="14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x v="3248"/>
    <b v="0"/>
    <n v="3"/>
    <b v="0"/>
    <s v="games/video games"/>
    <n v="18.670000000000002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x v="3249"/>
    <b v="0"/>
    <n v="3"/>
    <b v="0"/>
    <s v="theater/spaces"/>
    <n v="18.670000000000002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x v="3250"/>
    <b v="0"/>
    <n v="2"/>
    <b v="0"/>
    <s v="technology/web"/>
    <n v="27.5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x v="3251"/>
    <b v="0"/>
    <n v="2"/>
    <b v="0"/>
    <s v="publishing/translations"/>
    <n v="27.5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x v="3252"/>
    <b v="0"/>
    <n v="2"/>
    <b v="0"/>
    <s v="publishing/art books"/>
    <n v="27.5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x v="3253"/>
    <b v="0"/>
    <n v="2"/>
    <b v="0"/>
    <s v="technology/web"/>
    <n v="27.5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x v="3254"/>
    <b v="0"/>
    <n v="3"/>
    <b v="0"/>
    <s v="technology/web"/>
    <n v="18.329999999999998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x v="3255"/>
    <b v="0"/>
    <n v="2"/>
    <b v="0"/>
    <s v="food/food trucks"/>
    <n v="27.5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x v="3256"/>
    <b v="0"/>
    <n v="3"/>
    <b v="0"/>
    <s v="theater/plays"/>
    <n v="18.329999999999998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x v="3257"/>
    <b v="0"/>
    <n v="3"/>
    <b v="0"/>
    <s v="theater/musical"/>
    <n v="18.329999999999998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x v="3258"/>
    <b v="0"/>
    <n v="4"/>
    <b v="0"/>
    <s v="technology/wearables"/>
    <n v="13.25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x v="3259"/>
    <b v="0"/>
    <n v="4"/>
    <b v="0"/>
    <s v="games/video games"/>
    <n v="13.25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x v="3260"/>
    <b v="0"/>
    <n v="4"/>
    <b v="0"/>
    <s v="publishing/children's books"/>
    <n v="13.25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x v="3261"/>
    <b v="0"/>
    <n v="1"/>
    <b v="0"/>
    <s v="publishing/children's books"/>
    <n v="53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x v="3262"/>
    <b v="0"/>
    <n v="14"/>
    <b v="0"/>
    <s v="film &amp; video/animation"/>
    <n v="3.71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x v="3263"/>
    <b v="0"/>
    <n v="2"/>
    <b v="0"/>
    <s v="technology/web"/>
    <n v="26"/>
    <n v="26"/>
    <x v="0"/>
    <s v="web"/>
    <x v="3263"/>
    <d v="2015-10-17T16:01:55"/>
    <x v="4"/>
  </r>
  <r>
    <n v="2402"/>
    <s v="Cupcake Truck Unite"/>
    <s v="Small town, delicious treats, and a mobile truck"/>
    <x v="32"/>
    <n v="52"/>
    <x v="2"/>
    <s v="US"/>
    <s v="USD"/>
    <n v="1431533931"/>
    <x v="3264"/>
    <b v="0"/>
    <n v="1"/>
    <b v="0"/>
    <s v="food/food trucks"/>
    <n v="52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x v="3265"/>
    <b v="0"/>
    <n v="2"/>
    <b v="0"/>
    <s v="film &amp; video/drama"/>
    <n v="25.5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x v="3266"/>
    <b v="0"/>
    <n v="2"/>
    <b v="0"/>
    <s v="film &amp; video/animation"/>
    <n v="25.5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x v="3267"/>
    <b v="0"/>
    <n v="4"/>
    <b v="0"/>
    <s v="games/video games"/>
    <n v="12.75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x v="3268"/>
    <b v="0"/>
    <n v="2"/>
    <b v="0"/>
    <s v="music/faith"/>
    <n v="25.5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x v="3269"/>
    <b v="0"/>
    <n v="3"/>
    <b v="0"/>
    <s v="games/mobile games"/>
    <n v="17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x v="3270"/>
    <b v="0"/>
    <n v="4"/>
    <b v="0"/>
    <s v="photography/people"/>
    <n v="12.75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x v="3271"/>
    <b v="0"/>
    <n v="2"/>
    <b v="0"/>
    <s v="food/food trucks"/>
    <n v="25.5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x v="3272"/>
    <b v="0"/>
    <n v="6"/>
    <b v="0"/>
    <s v="technology/space exploration"/>
    <n v="8.5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x v="3273"/>
    <b v="0"/>
    <n v="6"/>
    <b v="0"/>
    <s v="theater/plays"/>
    <n v="8.5"/>
    <n v="8.5"/>
    <x v="6"/>
    <s v="plays"/>
    <x v="3273"/>
    <d v="2014-08-05T14:52:09"/>
    <x v="2"/>
  </r>
  <r>
    <n v="190"/>
    <s v="REGIONRAT, the movie"/>
    <s v="Because hope can be a 4 letter word"/>
    <x v="32"/>
    <n v="50"/>
    <x v="2"/>
    <s v="US"/>
    <s v="USD"/>
    <n v="1466091446"/>
    <x v="3274"/>
    <b v="0"/>
    <n v="1"/>
    <b v="0"/>
    <s v="film &amp; video/drama"/>
    <n v="50"/>
    <n v="50"/>
    <x v="5"/>
    <s v="drama"/>
    <x v="3274"/>
    <d v="2016-06-16T15:37:26"/>
    <x v="1"/>
  </r>
  <r>
    <n v="237"/>
    <s v="Making The Choice"/>
    <s v="Making The Choice is a christian short film series."/>
    <x v="51"/>
    <n v="50"/>
    <x v="2"/>
    <s v="US"/>
    <s v="USD"/>
    <n v="1457445069"/>
    <x v="3275"/>
    <b v="0"/>
    <n v="1"/>
    <b v="0"/>
    <s v="film &amp; video/drama"/>
    <n v="5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x v="3276"/>
    <b v="0"/>
    <n v="1"/>
    <b v="0"/>
    <s v="film &amp; video/animation"/>
    <n v="50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x v="3277"/>
    <b v="0"/>
    <n v="1"/>
    <b v="0"/>
    <s v="film &amp; video/animation"/>
    <n v="5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x v="3278"/>
    <b v="0"/>
    <n v="3"/>
    <b v="0"/>
    <s v="film &amp; video/animation"/>
    <n v="16.670000000000002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x v="3279"/>
    <b v="0"/>
    <n v="1"/>
    <b v="0"/>
    <s v="technology/web"/>
    <n v="5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x v="3280"/>
    <b v="0"/>
    <n v="1"/>
    <b v="0"/>
    <s v="publishing/fiction"/>
    <n v="50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x v="3281"/>
    <b v="0"/>
    <n v="1"/>
    <b v="0"/>
    <s v="music/jazz"/>
    <n v="5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x v="3282"/>
    <b v="0"/>
    <n v="2"/>
    <b v="0"/>
    <s v="music/jazz"/>
    <n v="25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x v="3283"/>
    <b v="0"/>
    <n v="1"/>
    <b v="0"/>
    <s v="journalism/audio"/>
    <n v="50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x v="3284"/>
    <b v="0"/>
    <n v="1"/>
    <b v="0"/>
    <s v="games/mobile games"/>
    <n v="50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x v="3285"/>
    <b v="0"/>
    <n v="1"/>
    <b v="0"/>
    <s v="food/food trucks"/>
    <n v="50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x v="3286"/>
    <b v="0"/>
    <n v="2"/>
    <b v="0"/>
    <s v="publishing/fiction"/>
    <n v="25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x v="3287"/>
    <b v="0"/>
    <n v="1"/>
    <b v="0"/>
    <s v="photography/nature"/>
    <n v="5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x v="3288"/>
    <b v="0"/>
    <n v="1"/>
    <b v="0"/>
    <s v="music/faith"/>
    <n v="50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x v="3289"/>
    <b v="0"/>
    <n v="2"/>
    <b v="0"/>
    <s v="technology/gadgets"/>
    <n v="25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x v="3290"/>
    <b v="0"/>
    <n v="1"/>
    <b v="0"/>
    <s v="photography/people"/>
    <n v="50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x v="3292"/>
    <b v="0"/>
    <n v="4"/>
    <b v="0"/>
    <s v="games/video games"/>
    <n v="12.5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x v="375"/>
    <n v="50"/>
    <x v="1"/>
    <s v="SE"/>
    <s v="SEK"/>
    <n v="1440863624"/>
    <x v="3293"/>
    <b v="0"/>
    <n v="1"/>
    <b v="0"/>
    <s v="technology/web"/>
    <n v="5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x v="3294"/>
    <b v="0"/>
    <n v="1"/>
    <b v="0"/>
    <s v="technology/web"/>
    <n v="5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x v="3295"/>
    <b v="0"/>
    <n v="1"/>
    <b v="0"/>
    <s v="food/food trucks"/>
    <n v="5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x v="3296"/>
    <b v="0"/>
    <n v="1"/>
    <b v="0"/>
    <s v="food/food trucks"/>
    <n v="50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x v="3297"/>
    <b v="0"/>
    <n v="1"/>
    <b v="0"/>
    <s v="food/food trucks"/>
    <n v="5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x v="3298"/>
    <b v="0"/>
    <n v="1"/>
    <b v="0"/>
    <s v="food/food trucks"/>
    <n v="5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x v="3299"/>
    <b v="0"/>
    <n v="3"/>
    <b v="0"/>
    <s v="theater/spaces"/>
    <n v="16.670000000000002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x v="3300"/>
    <b v="0"/>
    <n v="1"/>
    <b v="0"/>
    <s v="theater/spaces"/>
    <n v="5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x v="3301"/>
    <b v="0"/>
    <n v="1"/>
    <b v="0"/>
    <s v="theater/plays"/>
    <n v="50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x v="3302"/>
    <b v="0"/>
    <n v="1"/>
    <b v="0"/>
    <s v="theater/musical"/>
    <n v="50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x v="3303"/>
    <b v="0"/>
    <n v="1"/>
    <b v="0"/>
    <s v="theater/plays"/>
    <n v="50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x v="3304"/>
    <b v="0"/>
    <n v="2"/>
    <b v="0"/>
    <s v="theater/plays"/>
    <n v="25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x v="3305"/>
    <b v="0"/>
    <n v="1"/>
    <b v="0"/>
    <s v="theater/plays"/>
    <n v="50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x v="3306"/>
    <b v="0"/>
    <n v="3"/>
    <b v="0"/>
    <s v="publishing/fiction"/>
    <n v="16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x v="3307"/>
    <b v="0"/>
    <n v="4"/>
    <b v="0"/>
    <s v="games/video games"/>
    <n v="11.92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x v="3308"/>
    <b v="0"/>
    <n v="7"/>
    <b v="0"/>
    <s v="games/video games"/>
    <n v="6.71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x v="3309"/>
    <b v="0"/>
    <n v="5"/>
    <b v="0"/>
    <s v="theater/plays"/>
    <n v="9.4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x v="3310"/>
    <b v="0"/>
    <n v="5"/>
    <b v="0"/>
    <s v="film &amp; video/animation"/>
    <n v="9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x v="3311"/>
    <b v="0"/>
    <n v="2"/>
    <b v="0"/>
    <s v="film &amp; video/animation"/>
    <n v="22.5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x v="3312"/>
    <b v="0"/>
    <n v="2"/>
    <b v="0"/>
    <s v="music/jazz"/>
    <n v="22.5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x v="3313"/>
    <b v="0"/>
    <n v="5"/>
    <b v="0"/>
    <s v="music/jazz"/>
    <n v="9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x v="3314"/>
    <b v="0"/>
    <n v="4"/>
    <b v="0"/>
    <s v="games/video games"/>
    <n v="11.25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x v="3315"/>
    <b v="0"/>
    <n v="3"/>
    <b v="0"/>
    <s v="games/video games"/>
    <n v="1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x v="3316"/>
    <b v="0"/>
    <n v="5"/>
    <b v="0"/>
    <s v="games/video games"/>
    <n v="9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x v="3317"/>
    <b v="0"/>
    <n v="3"/>
    <b v="0"/>
    <s v="games/video games"/>
    <n v="15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x v="3318"/>
    <b v="0"/>
    <n v="3"/>
    <b v="0"/>
    <s v="publishing/translations"/>
    <n v="1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x v="3319"/>
    <b v="0"/>
    <n v="2"/>
    <b v="0"/>
    <s v="food/food trucks"/>
    <n v="22.5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x v="3320"/>
    <b v="0"/>
    <n v="4"/>
    <b v="0"/>
    <s v="publishing/children's books"/>
    <n v="11.25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x v="3321"/>
    <b v="0"/>
    <n v="2"/>
    <b v="0"/>
    <s v="theater/plays"/>
    <n v="22.5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x v="3322"/>
    <b v="0"/>
    <n v="3"/>
    <b v="0"/>
    <s v="theater/plays"/>
    <n v="15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x v="3323"/>
    <b v="0"/>
    <n v="4"/>
    <b v="0"/>
    <s v="theater/plays"/>
    <n v="11.25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x v="3324"/>
    <b v="0"/>
    <n v="3"/>
    <b v="0"/>
    <s v="theater/plays"/>
    <n v="15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x v="3325"/>
    <b v="0"/>
    <n v="2"/>
    <b v="0"/>
    <s v="theater/plays"/>
    <n v="22.5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x v="3326"/>
    <b v="0"/>
    <n v="4"/>
    <b v="0"/>
    <s v="games/video games"/>
    <n v="10.56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x v="3327"/>
    <b v="0"/>
    <n v="4"/>
    <b v="0"/>
    <s v="food/food trucks"/>
    <n v="10.5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x v="3328"/>
    <b v="0"/>
    <n v="4"/>
    <b v="0"/>
    <s v="technology/gadgets"/>
    <n v="10.5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x v="4"/>
    <n v="41"/>
    <x v="2"/>
    <s v="US"/>
    <s v="USD"/>
    <n v="1468519920"/>
    <x v="3329"/>
    <b v="0"/>
    <n v="6"/>
    <b v="0"/>
    <s v="games/video games"/>
    <n v="6.83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x v="3330"/>
    <b v="0"/>
    <n v="4"/>
    <b v="0"/>
    <s v="theater/spaces"/>
    <n v="10.25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x v="3331"/>
    <b v="0"/>
    <n v="4"/>
    <b v="0"/>
    <s v="theater/plays"/>
    <n v="10.25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x v="3332"/>
    <b v="0"/>
    <n v="2"/>
    <b v="0"/>
    <s v="film &amp; video/science fiction"/>
    <n v="2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x v="3333"/>
    <b v="0"/>
    <n v="3"/>
    <b v="0"/>
    <s v="film &amp; video/science fiction"/>
    <n v="13.3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x v="3334"/>
    <b v="0"/>
    <n v="2"/>
    <b v="0"/>
    <s v="music/jazz"/>
    <n v="20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x v="3335"/>
    <b v="0"/>
    <n v="2"/>
    <b v="0"/>
    <s v="music/jazz"/>
    <n v="20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x v="3336"/>
    <b v="0"/>
    <n v="1"/>
    <b v="0"/>
    <s v="music/world music"/>
    <n v="40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x v="3337"/>
    <b v="1"/>
    <n v="4"/>
    <b v="0"/>
    <s v="photography/photobooks"/>
    <n v="10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x v="3338"/>
    <b v="1"/>
    <n v="2"/>
    <b v="0"/>
    <s v="photography/photobooks"/>
    <n v="20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x v="3339"/>
    <b v="0"/>
    <n v="26"/>
    <b v="0"/>
    <s v="photography/photobooks"/>
    <n v="1.54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x v="3340"/>
    <b v="0"/>
    <n v="3"/>
    <b v="0"/>
    <s v="food/food trucks"/>
    <n v="13.33"/>
    <n v="13.33"/>
    <x v="4"/>
    <s v="food trucks"/>
    <x v="3340"/>
    <d v="2014-08-13T03:19:26"/>
    <x v="2"/>
  </r>
  <r>
    <n v="2864"/>
    <s v="'Haunting Julia' by Alan Ayckbourn"/>
    <s v="Accessible, original theatre for all!"/>
    <x v="60"/>
    <n v="40"/>
    <x v="2"/>
    <s v="GB"/>
    <s v="GBP"/>
    <n v="1437139080"/>
    <x v="3341"/>
    <b v="0"/>
    <n v="3"/>
    <b v="0"/>
    <s v="theater/plays"/>
    <n v="13.33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x v="3342"/>
    <b v="0"/>
    <n v="3"/>
    <b v="0"/>
    <s v="theater/spaces"/>
    <n v="13.33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x v="3343"/>
    <b v="0"/>
    <n v="3"/>
    <b v="0"/>
    <s v="theater/musical"/>
    <n v="13.3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x v="3344"/>
    <b v="0"/>
    <n v="2"/>
    <b v="0"/>
    <s v="theater/plays"/>
    <n v="20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x v="3345"/>
    <b v="0"/>
    <n v="3"/>
    <b v="0"/>
    <s v="technology/web"/>
    <n v="13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x v="3346"/>
    <b v="0"/>
    <n v="4"/>
    <b v="0"/>
    <s v="theater/plays"/>
    <n v="9.75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x v="3347"/>
    <b v="1"/>
    <n v="4"/>
    <b v="0"/>
    <s v="theater/plays"/>
    <n v="9.5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x v="3348"/>
    <b v="0"/>
    <n v="2"/>
    <b v="0"/>
    <s v="theater/plays"/>
    <n v="18.5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x v="3349"/>
    <b v="0"/>
    <n v="2"/>
    <b v="0"/>
    <s v="games/mobile games"/>
    <n v="18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x v="3350"/>
    <b v="0"/>
    <n v="3"/>
    <b v="0"/>
    <s v="technology/space exploration"/>
    <n v="12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x v="3351"/>
    <b v="0"/>
    <n v="3"/>
    <b v="0"/>
    <s v="food/food trucks"/>
    <n v="12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x v="3352"/>
    <b v="0"/>
    <n v="4"/>
    <b v="0"/>
    <s v="publishing/children's books"/>
    <n v="9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x v="3353"/>
    <b v="0"/>
    <n v="4"/>
    <b v="0"/>
    <s v="technology/web"/>
    <n v="8.75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x v="3354"/>
    <b v="0"/>
    <n v="3"/>
    <b v="0"/>
    <s v="food/food trucks"/>
    <n v="11.67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x v="3355"/>
    <b v="0"/>
    <n v="2"/>
    <b v="0"/>
    <s v="food/food trucks"/>
    <n v="17.5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x v="3356"/>
    <b v="0"/>
    <n v="3"/>
    <b v="0"/>
    <s v="photography/nature"/>
    <n v="11.67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x v="3357"/>
    <b v="0"/>
    <n v="3"/>
    <b v="0"/>
    <s v="music/faith"/>
    <n v="11.67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x v="3358"/>
    <b v="0"/>
    <n v="4"/>
    <b v="0"/>
    <s v="music/faith"/>
    <n v="8.75"/>
    <n v="8.75"/>
    <x v="7"/>
    <s v="faith"/>
    <x v="3358"/>
    <d v="2014-10-30T22:22:42"/>
    <x v="2"/>
  </r>
  <r>
    <n v="2691"/>
    <s v="Cook"/>
    <s v="A Great New local Food Truck serving up ethnic fusion inspired eats in Ottawa."/>
    <x v="43"/>
    <n v="35"/>
    <x v="2"/>
    <s v="CA"/>
    <s v="CAD"/>
    <n v="1431278557"/>
    <x v="3359"/>
    <b v="0"/>
    <n v="2"/>
    <b v="0"/>
    <s v="food/food trucks"/>
    <n v="17.5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x v="36"/>
    <n v="35"/>
    <x v="2"/>
    <s v="US"/>
    <s v="USD"/>
    <n v="1413770820"/>
    <x v="3360"/>
    <b v="0"/>
    <n v="4"/>
    <b v="0"/>
    <s v="publishing/children's books"/>
    <n v="8.75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x v="3361"/>
    <b v="0"/>
    <n v="1"/>
    <b v="0"/>
    <s v="theater/plays"/>
    <n v="35"/>
    <n v="35"/>
    <x v="6"/>
    <s v="plays"/>
    <x v="3361"/>
    <d v="2015-10-16T08:41:44"/>
    <x v="4"/>
  </r>
  <r>
    <n v="3792"/>
    <s v="BorikÃ©n: The Show"/>
    <s v="A cultural and historic journey through Puerto Rico's music and dance!"/>
    <x v="66"/>
    <n v="35"/>
    <x v="2"/>
    <s v="US"/>
    <s v="USD"/>
    <n v="1436957022"/>
    <x v="3362"/>
    <b v="0"/>
    <n v="2"/>
    <b v="0"/>
    <s v="theater/musical"/>
    <n v="17.5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x v="3363"/>
    <b v="0"/>
    <n v="2"/>
    <b v="0"/>
    <s v="theater/musical"/>
    <n v="17.5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x v="3364"/>
    <b v="0"/>
    <n v="1"/>
    <b v="0"/>
    <s v="theater/plays"/>
    <n v="34.950000000000003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x v="3365"/>
    <b v="0"/>
    <n v="1"/>
    <b v="0"/>
    <s v="music/faith"/>
    <n v="34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x v="3366"/>
    <b v="0"/>
    <n v="4"/>
    <b v="0"/>
    <s v="games/video games"/>
    <n v="8.5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x v="3367"/>
    <b v="0"/>
    <n v="3"/>
    <b v="0"/>
    <s v="publishing/children's books"/>
    <n v="11.33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x v="3368"/>
    <b v="0"/>
    <n v="2"/>
    <b v="0"/>
    <s v="publishing/fiction"/>
    <n v="16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x v="3369"/>
    <b v="0"/>
    <n v="4"/>
    <b v="0"/>
    <s v="theater/plays"/>
    <n v="8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x v="3370"/>
    <b v="0"/>
    <n v="3"/>
    <b v="0"/>
    <s v="theater/plays"/>
    <n v="10.67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x v="3371"/>
    <b v="0"/>
    <n v="3"/>
    <b v="0"/>
    <s v="film &amp; video/animation"/>
    <n v="10.33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x v="3372"/>
    <b v="0"/>
    <n v="2"/>
    <b v="0"/>
    <s v="technology/web"/>
    <n v="15.5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x v="381"/>
    <n v="30"/>
    <x v="1"/>
    <s v="US"/>
    <s v="USD"/>
    <n v="1411437100"/>
    <x v="3373"/>
    <b v="0"/>
    <n v="2"/>
    <b v="0"/>
    <s v="film &amp; video/science fiction"/>
    <n v="15"/>
    <n v="15"/>
    <x v="5"/>
    <s v="science fiction"/>
    <x v="3373"/>
    <d v="2014-09-23T01:51:40"/>
    <x v="2"/>
  </r>
  <r>
    <n v="497"/>
    <s v="Galaxy Probe Kids"/>
    <s v="live-action/animated series pilot."/>
    <x v="382"/>
    <n v="30"/>
    <x v="2"/>
    <s v="US"/>
    <s v="USD"/>
    <n v="1419483600"/>
    <x v="3374"/>
    <b v="0"/>
    <n v="3"/>
    <b v="0"/>
    <s v="film &amp; video/animation"/>
    <n v="10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x v="3375"/>
    <b v="0"/>
    <n v="1"/>
    <b v="0"/>
    <s v="music/indie rock"/>
    <n v="30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x v="3376"/>
    <b v="0"/>
    <n v="2"/>
    <b v="0"/>
    <s v="music/jazz"/>
    <n v="15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x v="3377"/>
    <b v="0"/>
    <n v="1"/>
    <b v="0"/>
    <s v="music/jazz"/>
    <n v="30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x v="3378"/>
    <b v="0"/>
    <n v="1"/>
    <b v="0"/>
    <s v="food/food trucks"/>
    <n v="3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x v="3379"/>
    <b v="0"/>
    <n v="2"/>
    <b v="0"/>
    <s v="publishing/fiction"/>
    <n v="15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x v="3380"/>
    <b v="0"/>
    <n v="4"/>
    <b v="1"/>
    <s v="photography/photobooks"/>
    <n v="7.5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x v="3381"/>
    <b v="0"/>
    <n v="1"/>
    <b v="0"/>
    <s v="technology/web"/>
    <n v="3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x v="3382"/>
    <b v="0"/>
    <n v="2"/>
    <b v="0"/>
    <s v="food/food trucks"/>
    <n v="15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x v="3383"/>
    <b v="0"/>
    <n v="2"/>
    <b v="0"/>
    <s v="food/restaurants"/>
    <n v="15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x v="3384"/>
    <b v="0"/>
    <n v="1"/>
    <b v="0"/>
    <s v="theater/plays"/>
    <n v="30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x v="3385"/>
    <b v="0"/>
    <n v="2"/>
    <b v="0"/>
    <s v="theater/musical"/>
    <n v="15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x v="3386"/>
    <b v="0"/>
    <n v="5"/>
    <b v="0"/>
    <s v="games/video games"/>
    <n v="5.8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x v="3387"/>
    <b v="0"/>
    <n v="4"/>
    <b v="1"/>
    <s v="music/classical music"/>
    <n v="7.25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x v="3388"/>
    <b v="0"/>
    <n v="1"/>
    <b v="0"/>
    <s v="theater/plays"/>
    <n v="29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x v="3389"/>
    <b v="0"/>
    <n v="4"/>
    <b v="0"/>
    <s v="theater/plays"/>
    <n v="7.25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x v="3390"/>
    <b v="0"/>
    <n v="1"/>
    <b v="0"/>
    <s v="technology/wearables"/>
    <n v="28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x v="3391"/>
    <b v="0"/>
    <n v="2"/>
    <b v="0"/>
    <s v="publishing/art books"/>
    <n v="14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x v="3392"/>
    <b v="0"/>
    <n v="4"/>
    <b v="0"/>
    <s v="theater/plays"/>
    <n v="6.75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x v="3393"/>
    <b v="0"/>
    <n v="2"/>
    <b v="0"/>
    <s v="food/food trucks"/>
    <n v="13.01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x v="3394"/>
    <b v="0"/>
    <n v="2"/>
    <b v="0"/>
    <s v="film &amp; video/animation"/>
    <n v="13"/>
    <n v="13"/>
    <x v="5"/>
    <s v="animation"/>
    <x v="3394"/>
    <d v="2015-02-19T19:47:59"/>
    <x v="4"/>
  </r>
  <r>
    <n v="594"/>
    <s v="Unleashed Fitness"/>
    <s v="Creating a fitness site that will change the fitness game forever!"/>
    <x v="17"/>
    <n v="26"/>
    <x v="2"/>
    <s v="US"/>
    <s v="USD"/>
    <n v="1460832206"/>
    <x v="3395"/>
    <b v="0"/>
    <n v="2"/>
    <b v="0"/>
    <s v="technology/web"/>
    <n v="13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x v="3396"/>
    <b v="0"/>
    <n v="2"/>
    <b v="0"/>
    <s v="technology/wearables"/>
    <n v="13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x v="3397"/>
    <b v="0"/>
    <n v="2"/>
    <b v="0"/>
    <s v="publishing/translations"/>
    <n v="13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x v="3398"/>
    <b v="0"/>
    <n v="2"/>
    <b v="0"/>
    <s v="games/mobile games"/>
    <n v="13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x v="3399"/>
    <b v="0"/>
    <n v="2"/>
    <b v="0"/>
    <s v="games/video games"/>
    <n v="13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x v="3400"/>
    <b v="0"/>
    <n v="2"/>
    <b v="0"/>
    <s v="food/food trucks"/>
    <n v="13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x v="3401"/>
    <b v="0"/>
    <n v="2"/>
    <b v="0"/>
    <s v="food/food trucks"/>
    <n v="13"/>
    <n v="13"/>
    <x v="4"/>
    <s v="food trucks"/>
    <x v="3401"/>
    <d v="2016-03-13T20:45:24"/>
    <x v="1"/>
  </r>
  <r>
    <n v="3108"/>
    <s v="Funding a home for our Children's Theater"/>
    <s v="We need a permanent home for the theater!"/>
    <x v="6"/>
    <n v="26"/>
    <x v="2"/>
    <s v="US"/>
    <s v="USD"/>
    <n v="1430234394"/>
    <x v="3402"/>
    <b v="0"/>
    <n v="2"/>
    <b v="0"/>
    <s v="theater/spaces"/>
    <n v="13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x v="3403"/>
    <b v="0"/>
    <n v="4"/>
    <b v="0"/>
    <s v="theater/spaces"/>
    <n v="6.5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x v="3404"/>
    <b v="0"/>
    <n v="2"/>
    <b v="0"/>
    <s v="theater/plays"/>
    <n v="13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x v="3405"/>
    <b v="0"/>
    <n v="2"/>
    <b v="0"/>
    <s v="theater/plays"/>
    <n v="13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x v="3406"/>
    <b v="0"/>
    <n v="1"/>
    <b v="0"/>
    <s v="film &amp; video/animation"/>
    <n v="25"/>
    <n v="25"/>
    <x v="5"/>
    <s v="animation"/>
    <x v="3406"/>
    <d v="2011-11-13T16:22:07"/>
    <x v="6"/>
  </r>
  <r>
    <n v="460"/>
    <s v="Darwin's Kiss"/>
    <s v="An animated web series about biological evolution gone haywire."/>
    <x v="141"/>
    <n v="25"/>
    <x v="2"/>
    <s v="US"/>
    <s v="USD"/>
    <n v="1401595200"/>
    <x v="3407"/>
    <b v="0"/>
    <n v="2"/>
    <b v="0"/>
    <s v="film &amp; video/animation"/>
    <n v="12.5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x v="3408"/>
    <b v="0"/>
    <n v="1"/>
    <b v="0"/>
    <s v="technology/web"/>
    <n v="25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x v="3409"/>
    <b v="0"/>
    <n v="1"/>
    <b v="0"/>
    <s v="music/jazz"/>
    <n v="25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x v="3410"/>
    <b v="0"/>
    <n v="2"/>
    <b v="0"/>
    <s v="games/video games"/>
    <n v="12.5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x v="3411"/>
    <b v="0"/>
    <n v="1"/>
    <b v="0"/>
    <s v="games/video games"/>
    <n v="25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x v="3412"/>
    <b v="0"/>
    <n v="1"/>
    <b v="0"/>
    <s v="food/food trucks"/>
    <n v="25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x v="3413"/>
    <b v="0"/>
    <n v="1"/>
    <b v="0"/>
    <s v="music/world music"/>
    <n v="25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x v="3414"/>
    <b v="0"/>
    <n v="4"/>
    <b v="0"/>
    <s v="photography/photobooks"/>
    <n v="6.25"/>
    <n v="6.25"/>
    <x v="2"/>
    <s v="photobooks"/>
    <x v="3414"/>
    <d v="2014-07-30T18:03:16"/>
    <x v="2"/>
  </r>
  <r>
    <n v="1988"/>
    <s v="Phillip Michael Photography"/>
    <s v="Expressing art in an image!"/>
    <x v="70"/>
    <n v="25"/>
    <x v="2"/>
    <s v="US"/>
    <s v="USD"/>
    <n v="1440094742"/>
    <x v="3415"/>
    <b v="0"/>
    <n v="1"/>
    <b v="0"/>
    <s v="photography/people"/>
    <n v="25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x v="3416"/>
    <b v="0"/>
    <n v="1"/>
    <b v="0"/>
    <s v="games/video games"/>
    <n v="25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x v="3417"/>
    <b v="0"/>
    <n v="3"/>
    <b v="0"/>
    <s v="games/video games"/>
    <n v="8.33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x v="3418"/>
    <b v="0"/>
    <n v="1"/>
    <b v="0"/>
    <s v="technology/web"/>
    <n v="25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x v="3419"/>
    <b v="0"/>
    <n v="1"/>
    <b v="0"/>
    <s v="technology/web"/>
    <n v="25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x v="3420"/>
    <b v="0"/>
    <n v="3"/>
    <b v="0"/>
    <s v="food/food trucks"/>
    <n v="8.33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x v="3421"/>
    <b v="0"/>
    <n v="1"/>
    <b v="0"/>
    <s v="food/food trucks"/>
    <n v="25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x v="3422"/>
    <b v="0"/>
    <n v="1"/>
    <b v="0"/>
    <s v="publishing/children's books"/>
    <n v="25"/>
    <n v="25"/>
    <x v="1"/>
    <s v="children's books"/>
    <x v="3422"/>
    <d v="2012-03-18T23:53:15"/>
    <x v="3"/>
  </r>
  <r>
    <n v="2893"/>
    <s v="REDISCOVERING KIA THE PLAY"/>
    <s v="Fundraising for REDISCOVERING KIA THE PLAY"/>
    <x v="1"/>
    <n v="25"/>
    <x v="2"/>
    <s v="US"/>
    <s v="USD"/>
    <n v="1420768800"/>
    <x v="3423"/>
    <b v="0"/>
    <n v="2"/>
    <b v="0"/>
    <s v="theater/plays"/>
    <n v="12.5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x v="3424"/>
    <b v="0"/>
    <n v="1"/>
    <b v="0"/>
    <s v="theater/plays"/>
    <n v="25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x v="3425"/>
    <b v="0"/>
    <n v="2"/>
    <b v="0"/>
    <s v="theater/spaces"/>
    <n v="12.5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x v="3426"/>
    <b v="0"/>
    <n v="1"/>
    <b v="0"/>
    <s v="theater/spaces"/>
    <n v="25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x v="3427"/>
    <b v="0"/>
    <n v="2"/>
    <b v="0"/>
    <s v="theater/musical"/>
    <n v="12.5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x v="60"/>
    <n v="25"/>
    <x v="2"/>
    <s v="GB"/>
    <s v="GBP"/>
    <n v="1436137140"/>
    <x v="3428"/>
    <b v="0"/>
    <n v="1"/>
    <b v="0"/>
    <s v="theater/plays"/>
    <n v="25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x v="3429"/>
    <b v="0"/>
    <n v="1"/>
    <b v="0"/>
    <s v="theater/plays"/>
    <n v="25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x v="3430"/>
    <b v="0"/>
    <n v="1"/>
    <b v="0"/>
    <s v="theater/musical"/>
    <n v="2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x v="3431"/>
    <b v="0"/>
    <n v="1"/>
    <b v="0"/>
    <s v="theater/plays"/>
    <n v="25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x v="3432"/>
    <b v="0"/>
    <n v="2"/>
    <b v="0"/>
    <s v="theater/plays"/>
    <n v="12.5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x v="3433"/>
    <b v="0"/>
    <n v="1"/>
    <b v="0"/>
    <s v="theater/plays"/>
    <n v="25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x v="3434"/>
    <b v="0"/>
    <n v="1"/>
    <b v="0"/>
    <s v="theater/plays"/>
    <n v="25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x v="3435"/>
    <b v="0"/>
    <n v="1"/>
    <b v="0"/>
    <s v="theater/plays"/>
    <n v="25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x v="3436"/>
    <b v="0"/>
    <n v="5"/>
    <b v="0"/>
    <s v="film &amp; video/animation"/>
    <n v="4.8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x v="3437"/>
    <b v="0"/>
    <n v="9"/>
    <b v="0"/>
    <s v="theater/spaces"/>
    <n v="2.67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x v="3438"/>
    <b v="0"/>
    <n v="4"/>
    <b v="0"/>
    <s v="theater/plays"/>
    <n v="5.7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x v="3439"/>
    <b v="0"/>
    <n v="4"/>
    <b v="0"/>
    <s v="theater/plays"/>
    <n v="5.75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x v="121"/>
    <n v="22"/>
    <x v="2"/>
    <s v="US"/>
    <s v="USD"/>
    <n v="1447018833"/>
    <x v="3440"/>
    <b v="0"/>
    <n v="1"/>
    <b v="0"/>
    <s v="music/faith"/>
    <n v="22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x v="3441"/>
    <b v="0"/>
    <n v="3"/>
    <b v="0"/>
    <s v="theater/spaces"/>
    <n v="7.33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x v="3442"/>
    <b v="0"/>
    <n v="3"/>
    <b v="0"/>
    <s v="publishing/fiction"/>
    <n v="7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x v="3443"/>
    <b v="0"/>
    <n v="2"/>
    <b v="0"/>
    <s v="music/jazz"/>
    <n v="10.5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x v="3444"/>
    <b v="0"/>
    <n v="7"/>
    <b v="0"/>
    <s v="games/video games"/>
    <n v="3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x v="3445"/>
    <b v="0"/>
    <n v="2"/>
    <b v="0"/>
    <s v="games/mobile games"/>
    <n v="10.5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x v="3446"/>
    <b v="0"/>
    <n v="2"/>
    <b v="0"/>
    <s v="food/food trucks"/>
    <n v="10.5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x v="3447"/>
    <b v="0"/>
    <n v="3"/>
    <b v="0"/>
    <s v="theater/plays"/>
    <n v="7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x v="3448"/>
    <b v="0"/>
    <n v="2"/>
    <b v="0"/>
    <s v="theater/plays"/>
    <n v="10.5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x v="3449"/>
    <b v="0"/>
    <n v="2"/>
    <b v="0"/>
    <s v="theater/plays"/>
    <n v="10.5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x v="3450"/>
    <b v="0"/>
    <n v="3"/>
    <b v="0"/>
    <s v="theater/plays"/>
    <n v="7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x v="3451"/>
    <b v="0"/>
    <n v="1"/>
    <b v="0"/>
    <s v="film &amp; video/drama"/>
    <n v="2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x v="3452"/>
    <b v="0"/>
    <n v="1"/>
    <b v="0"/>
    <s v="technology/web"/>
    <n v="20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x v="3453"/>
    <b v="0"/>
    <n v="2"/>
    <b v="0"/>
    <s v="technology/web"/>
    <n v="1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x v="3454"/>
    <b v="0"/>
    <n v="2"/>
    <b v="0"/>
    <s v="music/indie rock"/>
    <n v="10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x v="3455"/>
    <b v="0"/>
    <n v="1"/>
    <b v="0"/>
    <s v="games/mobile games"/>
    <n v="20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x v="3456"/>
    <b v="0"/>
    <n v="1"/>
    <b v="0"/>
    <s v="photography/nature"/>
    <n v="20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x v="1"/>
    <n v="20"/>
    <x v="2"/>
    <s v="US"/>
    <s v="USD"/>
    <n v="1412283542"/>
    <x v="3457"/>
    <b v="0"/>
    <n v="1"/>
    <b v="0"/>
    <s v="music/faith"/>
    <n v="2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x v="3458"/>
    <b v="0"/>
    <n v="1"/>
    <b v="0"/>
    <s v="theater/plays"/>
    <n v="2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x v="3459"/>
    <b v="0"/>
    <n v="1"/>
    <b v="0"/>
    <s v="theater/plays"/>
    <n v="2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x v="277"/>
    <n v="20"/>
    <x v="2"/>
    <s v="GB"/>
    <s v="GBP"/>
    <n v="1432831089"/>
    <x v="3460"/>
    <b v="0"/>
    <n v="2"/>
    <b v="0"/>
    <s v="theater/plays"/>
    <n v="10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x v="3461"/>
    <b v="0"/>
    <n v="2"/>
    <b v="0"/>
    <s v="theater/plays"/>
    <n v="1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x v="3462"/>
    <b v="0"/>
    <n v="1"/>
    <b v="0"/>
    <s v="theater/plays"/>
    <n v="2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x v="3463"/>
    <b v="0"/>
    <n v="5"/>
    <b v="0"/>
    <s v="technology/space exploration"/>
    <n v="3.8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x v="3464"/>
    <b v="0"/>
    <n v="4"/>
    <b v="0"/>
    <s v="theater/plays"/>
    <n v="4.75"/>
    <n v="4.75"/>
    <x v="6"/>
    <s v="plays"/>
    <x v="3464"/>
    <d v="2015-01-28T13:04:38"/>
    <x v="2"/>
  </r>
  <r>
    <n v="638"/>
    <s v="W (Canceled)"/>
    <s v="O0"/>
    <x v="19"/>
    <n v="18"/>
    <x v="1"/>
    <s v="DE"/>
    <s v="EUR"/>
    <n v="1490447662"/>
    <x v="3465"/>
    <b v="0"/>
    <n v="6"/>
    <b v="0"/>
    <s v="technology/web"/>
    <n v="3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x v="3466"/>
    <b v="0"/>
    <n v="1"/>
    <b v="0"/>
    <s v="music/faith"/>
    <n v="18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x v="3467"/>
    <b v="0"/>
    <n v="3"/>
    <b v="0"/>
    <s v="film &amp; video/drama"/>
    <n v="5.67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x v="3468"/>
    <b v="0"/>
    <n v="3"/>
    <b v="0"/>
    <s v="food/food trucks"/>
    <n v="5.67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x v="3469"/>
    <b v="0"/>
    <n v="3"/>
    <b v="0"/>
    <s v="games/video games"/>
    <n v="5.33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x v="3470"/>
    <b v="0"/>
    <n v="1"/>
    <b v="0"/>
    <s v="theater/plays"/>
    <n v="16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x v="3471"/>
    <b v="0"/>
    <n v="2"/>
    <b v="0"/>
    <s v="technology/wearables"/>
    <n v="7.5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x v="3472"/>
    <b v="0"/>
    <n v="1"/>
    <b v="0"/>
    <s v="journalism/audio"/>
    <n v="15"/>
    <n v="15"/>
    <x v="8"/>
    <s v="audio"/>
    <x v="3472"/>
    <d v="2017-03-06T04:08:52"/>
    <x v="5"/>
  </r>
  <r>
    <n v="1086"/>
    <s v="Cyber Universe Online"/>
    <s v="Humanity's future in the Galaxy"/>
    <x v="53"/>
    <n v="15"/>
    <x v="2"/>
    <s v="US"/>
    <s v="USD"/>
    <n v="1408913291"/>
    <x v="3473"/>
    <b v="0"/>
    <n v="2"/>
    <b v="0"/>
    <s v="games/video games"/>
    <n v="7.5"/>
    <n v="7.5"/>
    <x v="3"/>
    <s v="video games"/>
    <x v="3473"/>
    <d v="2014-08-24T20:48:11"/>
    <x v="2"/>
  </r>
  <r>
    <n v="1406"/>
    <s v="Man Down! Translation project"/>
    <s v="The White coat and the battle dress uniform"/>
    <x v="32"/>
    <n v="15"/>
    <x v="2"/>
    <s v="IT"/>
    <s v="EUR"/>
    <n v="1449914400"/>
    <x v="3474"/>
    <b v="0"/>
    <n v="3"/>
    <b v="0"/>
    <s v="publishing/translations"/>
    <n v="5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x v="3475"/>
    <b v="0"/>
    <n v="2"/>
    <b v="0"/>
    <s v="publishing/translations"/>
    <n v="7.5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x v="3476"/>
    <b v="0"/>
    <n v="2"/>
    <b v="0"/>
    <s v="publishing/translations"/>
    <n v="7.5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x v="3477"/>
    <b v="0"/>
    <n v="1"/>
    <b v="0"/>
    <s v="publishing/translations"/>
    <n v="15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x v="3478"/>
    <b v="0"/>
    <n v="1"/>
    <b v="0"/>
    <s v="photography/places"/>
    <n v="15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x v="314"/>
    <n v="15"/>
    <x v="2"/>
    <s v="US"/>
    <s v="USD"/>
    <n v="1408657826"/>
    <x v="3479"/>
    <b v="0"/>
    <n v="2"/>
    <b v="0"/>
    <s v="photography/photobooks"/>
    <n v="7.5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x v="3480"/>
    <b v="0"/>
    <n v="1"/>
    <b v="0"/>
    <s v="technology/web"/>
    <n v="15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x v="3481"/>
    <b v="0"/>
    <n v="1"/>
    <b v="0"/>
    <s v="technology/space exploration"/>
    <n v="15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x v="3482"/>
    <b v="0"/>
    <n v="2"/>
    <b v="0"/>
    <s v="theater/musical"/>
    <n v="7.5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x v="3483"/>
    <b v="0"/>
    <n v="3"/>
    <b v="0"/>
    <s v="theater/plays"/>
    <n v="5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x v="3484"/>
    <b v="0"/>
    <n v="1"/>
    <b v="0"/>
    <s v="theater/plays"/>
    <n v="15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x v="3485"/>
    <b v="0"/>
    <n v="3"/>
    <b v="0"/>
    <s v="film &amp; video/animation"/>
    <n v="4.83"/>
    <n v="4.83"/>
    <x v="5"/>
    <s v="animation"/>
    <x v="3485"/>
    <d v="2014-03-14T04:40:31"/>
    <x v="2"/>
  </r>
  <r>
    <n v="578"/>
    <s v="weBuy Crowdsourced Shopping"/>
    <s v="weBuy trade built on technology and Crowd Sourced Power"/>
    <x v="10"/>
    <n v="14"/>
    <x v="2"/>
    <s v="GB"/>
    <s v="GBP"/>
    <n v="1441633993"/>
    <x v="3486"/>
    <b v="0"/>
    <n v="7"/>
    <b v="0"/>
    <s v="technology/web"/>
    <n v="2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x v="3487"/>
    <b v="0"/>
    <n v="1"/>
    <b v="1"/>
    <s v="film &amp; video/television"/>
    <n v="13"/>
    <n v="13"/>
    <x v="5"/>
    <s v="television"/>
    <x v="3487"/>
    <d v="2016-01-25T19:00:34"/>
    <x v="1"/>
  </r>
  <r>
    <n v="3600"/>
    <s v="Pariah"/>
    <s v="The First Play From The Man Who Brought You The Black James Bond!"/>
    <x v="85"/>
    <n v="13"/>
    <x v="0"/>
    <s v="US"/>
    <s v="USD"/>
    <n v="1476390164"/>
    <x v="3488"/>
    <b v="0"/>
    <n v="4"/>
    <b v="1"/>
    <s v="theater/plays"/>
    <n v="3.25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x v="3489"/>
    <b v="0"/>
    <n v="3"/>
    <b v="0"/>
    <s v="technology/web"/>
    <n v="4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x v="3490"/>
    <b v="0"/>
    <n v="4"/>
    <b v="0"/>
    <s v="games/video games"/>
    <n v="3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x v="3491"/>
    <b v="0"/>
    <n v="3"/>
    <b v="0"/>
    <s v="technology/gadgets"/>
    <n v="4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x v="3492"/>
    <b v="0"/>
    <n v="2"/>
    <b v="0"/>
    <s v="film &amp; video/drama"/>
    <n v="5.5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x v="3493"/>
    <b v="0"/>
    <n v="2"/>
    <b v="0"/>
    <s v="film &amp; video/animation"/>
    <n v="5.5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x v="3494"/>
    <b v="0"/>
    <n v="4"/>
    <b v="0"/>
    <s v="technology/wearables"/>
    <n v="2.75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x v="3495"/>
    <b v="0"/>
    <n v="3"/>
    <b v="0"/>
    <s v="games/video games"/>
    <n v="3.67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x v="3496"/>
    <b v="0"/>
    <n v="3"/>
    <b v="0"/>
    <s v="games/mobile games"/>
    <n v="3.67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x v="3497"/>
    <b v="0"/>
    <n v="2"/>
    <b v="0"/>
    <s v="music/faith"/>
    <n v="5.5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x v="3498"/>
    <b v="0"/>
    <n v="2"/>
    <b v="0"/>
    <s v="theater/spaces"/>
    <n v="5.5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x v="3499"/>
    <b v="0"/>
    <n v="2"/>
    <b v="0"/>
    <s v="theater/plays"/>
    <n v="5.5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x v="3500"/>
    <b v="0"/>
    <n v="2"/>
    <b v="0"/>
    <s v="theater/plays"/>
    <n v="5.5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x v="3501"/>
    <b v="0"/>
    <n v="2"/>
    <b v="0"/>
    <s v="theater/plays"/>
    <n v="5.5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x v="3502"/>
    <b v="0"/>
    <n v="1"/>
    <b v="0"/>
    <s v="film &amp; video/science fiction"/>
    <n v="1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x v="3503"/>
    <b v="0"/>
    <n v="1"/>
    <b v="0"/>
    <s v="film &amp; video/science fiction"/>
    <n v="1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x v="3504"/>
    <b v="0"/>
    <n v="1"/>
    <b v="0"/>
    <s v="film &amp; video/science fiction"/>
    <n v="1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x v="3505"/>
    <b v="0"/>
    <n v="1"/>
    <b v="0"/>
    <s v="film &amp; video/drama"/>
    <n v="1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x v="3506"/>
    <b v="0"/>
    <n v="2"/>
    <b v="0"/>
    <s v="film &amp; video/animation"/>
    <n v="5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x v="3507"/>
    <b v="0"/>
    <n v="1"/>
    <b v="0"/>
    <s v="film &amp; video/animation"/>
    <n v="1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x v="3508"/>
    <b v="0"/>
    <n v="1"/>
    <b v="0"/>
    <s v="film &amp; video/animation"/>
    <n v="1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x v="3509"/>
    <b v="0"/>
    <n v="1"/>
    <b v="0"/>
    <s v="technology/web"/>
    <n v="1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x v="3510"/>
    <b v="0"/>
    <n v="2"/>
    <b v="0"/>
    <s v="technology/web"/>
    <n v="5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x v="3511"/>
    <b v="0"/>
    <n v="1"/>
    <b v="0"/>
    <s v="technology/web"/>
    <n v="1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x v="3512"/>
    <b v="0"/>
    <n v="1"/>
    <b v="0"/>
    <s v="technology/web"/>
    <n v="1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x v="3513"/>
    <b v="0"/>
    <n v="1"/>
    <b v="0"/>
    <s v="publishing/fiction"/>
    <n v="10"/>
    <n v="10"/>
    <x v="1"/>
    <s v="fiction"/>
    <x v="3513"/>
    <d v="2016-01-30T19:46:42"/>
    <x v="4"/>
  </r>
  <r>
    <n v="847"/>
    <s v="CENTROPYMUSIC"/>
    <s v="MUSIC WITH MEANING!  MUSIC THAT MATTERS!!!"/>
    <x v="85"/>
    <n v="10"/>
    <x v="0"/>
    <s v="US"/>
    <s v="USD"/>
    <n v="1436555376"/>
    <x v="3514"/>
    <b v="0"/>
    <n v="1"/>
    <b v="1"/>
    <s v="music/metal"/>
    <n v="1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x v="3515"/>
    <b v="0"/>
    <n v="1"/>
    <b v="0"/>
    <s v="journalism/audio"/>
    <n v="10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x v="3516"/>
    <b v="0"/>
    <n v="1"/>
    <b v="0"/>
    <s v="games/video games"/>
    <n v="10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x v="3517"/>
    <b v="0"/>
    <n v="3"/>
    <b v="0"/>
    <s v="games/video games"/>
    <n v="3.33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x v="3518"/>
    <b v="0"/>
    <n v="2"/>
    <b v="0"/>
    <s v="games/mobile games"/>
    <n v="5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x v="3519"/>
    <b v="0"/>
    <n v="1"/>
    <b v="0"/>
    <s v="food/food trucks"/>
    <n v="1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x v="3520"/>
    <b v="0"/>
    <n v="1"/>
    <b v="0"/>
    <s v="photography/nature"/>
    <n v="1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x v="3521"/>
    <b v="0"/>
    <n v="1"/>
    <b v="0"/>
    <s v="publishing/art books"/>
    <n v="1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x v="3522"/>
    <b v="0"/>
    <n v="2"/>
    <b v="0"/>
    <s v="music/faith"/>
    <n v="5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x v="3523"/>
    <b v="0"/>
    <n v="2"/>
    <b v="0"/>
    <s v="games/mobile games"/>
    <n v="5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x v="3524"/>
    <b v="0"/>
    <n v="1"/>
    <b v="0"/>
    <s v="games/mobile games"/>
    <n v="1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x v="3525"/>
    <b v="0"/>
    <n v="1"/>
    <b v="0"/>
    <s v="technology/gadgets"/>
    <n v="1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x v="3526"/>
    <b v="0"/>
    <n v="2"/>
    <b v="0"/>
    <s v="games/video games"/>
    <n v="5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x v="3527"/>
    <b v="0"/>
    <n v="1"/>
    <b v="1"/>
    <s v="music/electronic music"/>
    <n v="1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x v="3528"/>
    <b v="0"/>
    <n v="1"/>
    <b v="0"/>
    <s v="technology/web"/>
    <n v="1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x v="3529"/>
    <b v="0"/>
    <n v="1"/>
    <b v="0"/>
    <s v="technology/web"/>
    <n v="1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x v="3530"/>
    <b v="0"/>
    <n v="2"/>
    <b v="0"/>
    <s v="food/food trucks"/>
    <n v="5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x v="3531"/>
    <b v="0"/>
    <n v="1"/>
    <b v="0"/>
    <s v="food/food trucks"/>
    <n v="10"/>
    <n v="10"/>
    <x v="4"/>
    <s v="food trucks"/>
    <x v="3531"/>
    <d v="2015-04-27T15:42:10"/>
    <x v="4"/>
  </r>
  <r>
    <n v="2757"/>
    <s v="C is for Crooked"/>
    <s v="A children's letter book that Lampoons Hillary Clinton"/>
    <x v="186"/>
    <n v="10"/>
    <x v="2"/>
    <s v="US"/>
    <s v="USD"/>
    <n v="1470498332"/>
    <x v="3532"/>
    <b v="0"/>
    <n v="2"/>
    <b v="0"/>
    <s v="publishing/children's books"/>
    <n v="5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x v="3533"/>
    <b v="0"/>
    <n v="1"/>
    <b v="0"/>
    <s v="publishing/children's books"/>
    <n v="1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x v="3534"/>
    <b v="0"/>
    <n v="1"/>
    <b v="0"/>
    <s v="theater/plays"/>
    <n v="10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x v="3535"/>
    <b v="0"/>
    <n v="1"/>
    <b v="0"/>
    <s v="theater/plays"/>
    <n v="10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x v="3536"/>
    <b v="0"/>
    <n v="2"/>
    <b v="0"/>
    <s v="theater/spaces"/>
    <n v="5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x v="3537"/>
    <b v="0"/>
    <n v="1"/>
    <b v="0"/>
    <s v="theater/spaces"/>
    <n v="1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x v="3538"/>
    <b v="0"/>
    <n v="1"/>
    <b v="0"/>
    <s v="theater/spaces"/>
    <n v="10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x v="3539"/>
    <b v="0"/>
    <n v="1"/>
    <b v="0"/>
    <s v="theater/plays"/>
    <n v="10"/>
    <n v="10"/>
    <x v="6"/>
    <s v="plays"/>
    <x v="3539"/>
    <d v="2017-04-18T19:13:39"/>
    <x v="5"/>
  </r>
  <r>
    <n v="3132"/>
    <s v="A Bite of a Snake Play"/>
    <s v="Smells Like Money, Drips Like Honey, Taste Like Mocha, Better Run AWAY"/>
    <x v="0"/>
    <n v="10"/>
    <x v="3"/>
    <s v="US"/>
    <s v="USD"/>
    <n v="1492759460"/>
    <x v="3540"/>
    <b v="0"/>
    <n v="1"/>
    <b v="0"/>
    <s v="theater/plays"/>
    <n v="1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x v="3541"/>
    <b v="0"/>
    <n v="1"/>
    <b v="0"/>
    <s v="theater/plays"/>
    <n v="10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x v="3543"/>
    <b v="0"/>
    <n v="2"/>
    <b v="0"/>
    <s v="theater/musical"/>
    <n v="5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x v="3544"/>
    <b v="0"/>
    <n v="1"/>
    <b v="0"/>
    <s v="theater/plays"/>
    <n v="10"/>
    <n v="10"/>
    <x v="6"/>
    <s v="plays"/>
    <x v="3544"/>
    <d v="2015-05-22T21:00:00"/>
    <x v="4"/>
  </r>
  <r>
    <n v="3868"/>
    <s v="1000 words (Canceled)"/>
    <s v="New collection of music by Scott Evan Davis!"/>
    <x v="1"/>
    <n v="10"/>
    <x v="1"/>
    <s v="GB"/>
    <s v="GBP"/>
    <n v="1410191405"/>
    <x v="3545"/>
    <b v="0"/>
    <n v="1"/>
    <b v="0"/>
    <s v="theater/musical"/>
    <n v="1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x v="3546"/>
    <b v="0"/>
    <n v="1"/>
    <b v="0"/>
    <s v="theater/musical"/>
    <n v="1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x v="3547"/>
    <b v="0"/>
    <n v="1"/>
    <b v="0"/>
    <s v="theater/plays"/>
    <n v="10"/>
    <n v="10"/>
    <x v="6"/>
    <s v="plays"/>
    <x v="3547"/>
    <d v="2014-09-11T12:39:21"/>
    <x v="2"/>
  </r>
  <r>
    <n v="4000"/>
    <s v="The Escorts"/>
    <s v="An Enticing Trip into the World of Assisted Dying"/>
    <x v="36"/>
    <n v="10"/>
    <x v="2"/>
    <s v="US"/>
    <s v="USD"/>
    <n v="1462631358"/>
    <x v="3548"/>
    <b v="0"/>
    <n v="1"/>
    <b v="0"/>
    <s v="theater/plays"/>
    <n v="1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x v="3549"/>
    <b v="0"/>
    <n v="1"/>
    <b v="0"/>
    <s v="theater/plays"/>
    <n v="10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x v="3550"/>
    <b v="0"/>
    <n v="1"/>
    <b v="0"/>
    <s v="theater/plays"/>
    <n v="1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x v="3551"/>
    <b v="0"/>
    <n v="1"/>
    <b v="0"/>
    <s v="theater/plays"/>
    <n v="1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x v="3552"/>
    <b v="0"/>
    <n v="1"/>
    <b v="0"/>
    <s v="technology/web"/>
    <n v="9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x v="3553"/>
    <b v="0"/>
    <n v="2"/>
    <b v="0"/>
    <s v="film &amp; video/science fiction"/>
    <n v="4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x v="3554"/>
    <b v="0"/>
    <n v="4"/>
    <b v="0"/>
    <s v="technology/wearables"/>
    <n v="2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x v="3557"/>
    <b v="0"/>
    <n v="1"/>
    <b v="0"/>
    <s v="food/food trucks"/>
    <n v="8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x v="3558"/>
    <b v="0"/>
    <n v="3"/>
    <b v="0"/>
    <s v="publishing/translations"/>
    <n v="2.33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x v="3559"/>
    <b v="0"/>
    <n v="3"/>
    <b v="0"/>
    <s v="theater/plays"/>
    <n v="2.33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x v="3560"/>
    <b v="0"/>
    <n v="1"/>
    <b v="0"/>
    <s v="theater/plays"/>
    <n v="7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x v="3561"/>
    <b v="0"/>
    <n v="2"/>
    <b v="0"/>
    <s v="film &amp; video/animation"/>
    <n v="3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x v="3562"/>
    <b v="0"/>
    <n v="2"/>
    <b v="0"/>
    <s v="technology/web"/>
    <n v="3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x v="3563"/>
    <b v="0"/>
    <n v="2"/>
    <b v="0"/>
    <s v="technology/web"/>
    <n v="3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x v="3564"/>
    <b v="0"/>
    <n v="2"/>
    <b v="0"/>
    <s v="journalism/audio"/>
    <n v="3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x v="3565"/>
    <b v="0"/>
    <n v="1"/>
    <b v="0"/>
    <s v="publishing/translations"/>
    <n v="6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x v="3566"/>
    <b v="0"/>
    <n v="2"/>
    <b v="0"/>
    <s v="photography/nature"/>
    <n v="3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x v="3567"/>
    <b v="0"/>
    <n v="2"/>
    <b v="0"/>
    <s v="games/mobile games"/>
    <n v="3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x v="3568"/>
    <b v="0"/>
    <n v="2"/>
    <b v="0"/>
    <s v="theater/plays"/>
    <n v="3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x v="3569"/>
    <b v="0"/>
    <n v="1"/>
    <b v="0"/>
    <s v="film &amp; video/drama"/>
    <n v="5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x v="3570"/>
    <b v="0"/>
    <n v="1"/>
    <b v="0"/>
    <s v="film &amp; video/animation"/>
    <n v="5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x v="3571"/>
    <b v="0"/>
    <n v="1"/>
    <b v="0"/>
    <s v="film &amp; video/animation"/>
    <n v="5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x v="3572"/>
    <b v="0"/>
    <n v="1"/>
    <b v="0"/>
    <s v="technology/web"/>
    <n v="5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x v="3573"/>
    <b v="0"/>
    <n v="1"/>
    <b v="0"/>
    <s v="publishing/fiction"/>
    <n v="5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x v="3574"/>
    <b v="0"/>
    <n v="1"/>
    <b v="0"/>
    <s v="games/video games"/>
    <n v="5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x v="3575"/>
    <b v="0"/>
    <n v="1"/>
    <b v="0"/>
    <s v="games/video games"/>
    <n v="5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x v="3576"/>
    <b v="0"/>
    <n v="1"/>
    <b v="0"/>
    <s v="games/video games"/>
    <n v="5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x v="3577"/>
    <b v="0"/>
    <n v="1"/>
    <b v="0"/>
    <s v="games/mobile games"/>
    <n v="5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x v="3578"/>
    <b v="0"/>
    <n v="1"/>
    <b v="0"/>
    <s v="food/food trucks"/>
    <n v="5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x v="3579"/>
    <b v="0"/>
    <n v="1"/>
    <b v="0"/>
    <s v="music/world music"/>
    <n v="5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x v="3580"/>
    <b v="0"/>
    <n v="1"/>
    <b v="0"/>
    <s v="publishing/fiction"/>
    <n v="5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x v="3581"/>
    <b v="0"/>
    <n v="1"/>
    <b v="0"/>
    <s v="publishing/fiction"/>
    <n v="5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x v="3582"/>
    <b v="0"/>
    <n v="1"/>
    <b v="0"/>
    <s v="photography/places"/>
    <n v="5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x v="3583"/>
    <b v="0"/>
    <n v="1"/>
    <b v="0"/>
    <s v="music/faith"/>
    <n v="5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x v="3584"/>
    <b v="0"/>
    <n v="1"/>
    <b v="0"/>
    <s v="food/food trucks"/>
    <n v="5"/>
    <n v="5"/>
    <x v="4"/>
    <s v="food trucks"/>
    <x v="3584"/>
    <d v="2015-03-14T15:00:00"/>
    <x v="4"/>
  </r>
  <r>
    <n v="2418"/>
    <s v="Mexican food truck"/>
    <s v="I want to start my food truck business."/>
    <x v="17"/>
    <n v="5"/>
    <x v="2"/>
    <s v="US"/>
    <s v="USD"/>
    <n v="1427225644"/>
    <x v="3585"/>
    <b v="0"/>
    <n v="5"/>
    <b v="0"/>
    <s v="food/food trucks"/>
    <n v="1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x v="3587"/>
    <b v="0"/>
    <n v="1"/>
    <b v="0"/>
    <s v="food/food trucks"/>
    <n v="5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x v="3588"/>
    <b v="0"/>
    <n v="1"/>
    <b v="0"/>
    <s v="food/food trucks"/>
    <n v="5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x v="3589"/>
    <b v="0"/>
    <n v="1"/>
    <b v="0"/>
    <s v="theater/plays"/>
    <n v="5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x v="3590"/>
    <b v="0"/>
    <n v="1"/>
    <b v="0"/>
    <s v="theater/plays"/>
    <n v="5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x v="3591"/>
    <b v="0"/>
    <n v="1"/>
    <b v="0"/>
    <s v="theater/spaces"/>
    <n v="5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x v="3592"/>
    <b v="0"/>
    <n v="1"/>
    <b v="0"/>
    <s v="theater/musical"/>
    <n v="5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x v="3593"/>
    <b v="0"/>
    <n v="1"/>
    <b v="0"/>
    <s v="theater/plays"/>
    <n v="5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x v="3594"/>
    <b v="0"/>
    <n v="1"/>
    <b v="0"/>
    <s v="theater/plays"/>
    <n v="5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x v="3595"/>
    <b v="0"/>
    <n v="1"/>
    <b v="0"/>
    <s v="theater/plays"/>
    <n v="5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x v="3596"/>
    <b v="0"/>
    <n v="1"/>
    <b v="0"/>
    <s v="theater/plays"/>
    <n v="5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x v="3597"/>
    <b v="0"/>
    <n v="1"/>
    <b v="0"/>
    <s v="theater/plays"/>
    <n v="5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x v="3598"/>
    <b v="0"/>
    <n v="1"/>
    <b v="0"/>
    <s v="theater/plays"/>
    <n v="5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x v="3599"/>
    <b v="0"/>
    <n v="1"/>
    <b v="0"/>
    <s v="technology/web"/>
    <n v="4"/>
    <n v="4"/>
    <x v="0"/>
    <s v="web"/>
    <x v="3599"/>
    <d v="2015-06-06T10:47:00"/>
    <x v="4"/>
  </r>
  <r>
    <n v="1181"/>
    <s v="Gringo Loco Tacos Food Truck"/>
    <s v="Bringing the best tacos to the streets of Chicago!"/>
    <x v="6"/>
    <n v="4"/>
    <x v="2"/>
    <s v="US"/>
    <s v="USD"/>
    <n v="1425197321"/>
    <x v="3600"/>
    <b v="0"/>
    <n v="3"/>
    <b v="0"/>
    <s v="food/food trucks"/>
    <n v="1.33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x v="3601"/>
    <b v="0"/>
    <n v="2"/>
    <b v="0"/>
    <s v="games/mobile games"/>
    <n v="2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x v="3602"/>
    <b v="0"/>
    <n v="2"/>
    <b v="0"/>
    <s v="theater/plays"/>
    <n v="2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x v="3603"/>
    <b v="0"/>
    <n v="3"/>
    <b v="0"/>
    <s v="film &amp; video/drama"/>
    <n v="1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x v="3604"/>
    <b v="0"/>
    <n v="3"/>
    <b v="0"/>
    <s v="film &amp; video/animation"/>
    <n v="1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x v="3605"/>
    <b v="0"/>
    <n v="3"/>
    <b v="0"/>
    <s v="technology/wearables"/>
    <n v="1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x v="327"/>
    <n v="3"/>
    <x v="2"/>
    <s v="US"/>
    <s v="USD"/>
    <n v="1467129686"/>
    <x v="3606"/>
    <b v="0"/>
    <n v="3"/>
    <b v="0"/>
    <s v="publishing/translations"/>
    <n v="1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x v="3607"/>
    <b v="0"/>
    <n v="3"/>
    <b v="0"/>
    <s v="photography/places"/>
    <n v="1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x v="3608"/>
    <b v="0"/>
    <n v="2"/>
    <b v="0"/>
    <s v="technology/web"/>
    <n v="1.5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x v="3609"/>
    <b v="0"/>
    <n v="3"/>
    <b v="0"/>
    <s v="theater/spaces"/>
    <n v="1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x v="3610"/>
    <b v="0"/>
    <n v="2"/>
    <b v="0"/>
    <s v="theater/musical"/>
    <n v="1.5"/>
    <n v="1.5"/>
    <x v="6"/>
    <s v="musical"/>
    <x v="3610"/>
    <d v="2014-09-27T21:17:20"/>
    <x v="2"/>
  </r>
  <r>
    <n v="3904"/>
    <s v="Black America from Prophets to Pimps"/>
    <s v="A play that will cover 4000 years of black history."/>
    <x v="26"/>
    <n v="3"/>
    <x v="2"/>
    <s v="US"/>
    <s v="USD"/>
    <n v="1429074240"/>
    <x v="3611"/>
    <b v="0"/>
    <n v="2"/>
    <b v="0"/>
    <s v="theater/plays"/>
    <n v="1.5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x v="3612"/>
    <b v="0"/>
    <n v="1"/>
    <b v="0"/>
    <s v="theater/plays"/>
    <n v="3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x v="3613"/>
    <b v="0"/>
    <n v="2"/>
    <b v="0"/>
    <s v="theater/plays"/>
    <n v="1.5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x v="3614"/>
    <b v="0"/>
    <n v="3"/>
    <b v="0"/>
    <s v="theater/plays"/>
    <n v="1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x v="3615"/>
    <b v="0"/>
    <n v="2"/>
    <b v="0"/>
    <s v="film &amp; video/animation"/>
    <n v="1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x v="17"/>
    <n v="2"/>
    <x v="1"/>
    <s v="US"/>
    <s v="USD"/>
    <n v="1428804762"/>
    <x v="3616"/>
    <b v="0"/>
    <n v="1"/>
    <b v="0"/>
    <s v="technology/web"/>
    <n v="2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x v="3617"/>
    <b v="0"/>
    <n v="1"/>
    <b v="0"/>
    <s v="publishing/fiction"/>
    <n v="2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x v="3618"/>
    <b v="0"/>
    <n v="2"/>
    <b v="0"/>
    <s v="publishing/translations"/>
    <n v="1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x v="3619"/>
    <b v="0"/>
    <n v="2"/>
    <b v="0"/>
    <s v="photography/people"/>
    <n v="1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x v="3620"/>
    <b v="0"/>
    <n v="2"/>
    <b v="0"/>
    <s v="games/video games"/>
    <n v="1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x v="3622"/>
    <b v="0"/>
    <n v="1"/>
    <b v="0"/>
    <s v="technology/web"/>
    <n v="2"/>
    <n v="2"/>
    <x v="0"/>
    <s v="web"/>
    <x v="3622"/>
    <d v="2016-02-07T16:58:00"/>
    <x v="1"/>
  </r>
  <r>
    <n v="2431"/>
    <s v="Murphy's good eatin'"/>
    <s v="Go to Colorado and run a food truck with homemade food of all kinds."/>
    <x v="4"/>
    <n v="2"/>
    <x v="2"/>
    <s v="US"/>
    <s v="USD"/>
    <n v="1467080613"/>
    <x v="3623"/>
    <b v="0"/>
    <n v="2"/>
    <b v="0"/>
    <s v="food/food trucks"/>
    <n v="1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x v="3624"/>
    <b v="0"/>
    <n v="2"/>
    <b v="0"/>
    <s v="food/food trucks"/>
    <n v="1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x v="3625"/>
    <b v="0"/>
    <n v="2"/>
    <b v="0"/>
    <s v="publishing/children's books"/>
    <n v="1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x v="3626"/>
    <b v="0"/>
    <n v="2"/>
    <b v="0"/>
    <s v="theater/plays"/>
    <n v="1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x v="3627"/>
    <b v="0"/>
    <n v="2"/>
    <b v="0"/>
    <s v="theater/plays"/>
    <n v="1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x v="3628"/>
    <b v="0"/>
    <n v="2"/>
    <b v="0"/>
    <s v="theater/spaces"/>
    <n v="1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x v="3629"/>
    <b v="0"/>
    <n v="2"/>
    <b v="0"/>
    <s v="theater/spaces"/>
    <n v="1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x v="3630"/>
    <b v="0"/>
    <n v="2"/>
    <b v="0"/>
    <s v="theater/musical"/>
    <n v="1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x v="3631"/>
    <b v="0"/>
    <n v="1"/>
    <b v="0"/>
    <s v="theater/plays"/>
    <n v="2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x v="3632"/>
    <b v="0"/>
    <n v="1"/>
    <b v="0"/>
    <s v="film &amp; video/science fiction"/>
    <n v="1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x v="3633"/>
    <b v="0"/>
    <n v="1"/>
    <b v="0"/>
    <s v="film &amp; video/drama"/>
    <n v="1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x v="3634"/>
    <b v="0"/>
    <n v="1"/>
    <b v="0"/>
    <s v="film &amp; video/drama"/>
    <n v="1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x v="3635"/>
    <b v="0"/>
    <n v="1"/>
    <b v="0"/>
    <s v="film &amp; video/drama"/>
    <n v="1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x v="3636"/>
    <b v="0"/>
    <n v="1"/>
    <b v="0"/>
    <s v="film &amp; video/animation"/>
    <n v="1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x v="3637"/>
    <b v="0"/>
    <n v="1"/>
    <b v="0"/>
    <s v="film &amp; video/animation"/>
    <n v="1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x v="3638"/>
    <b v="0"/>
    <n v="1"/>
    <b v="0"/>
    <s v="film &amp; video/animation"/>
    <n v="1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x v="3639"/>
    <b v="0"/>
    <n v="1"/>
    <b v="0"/>
    <s v="technology/web"/>
    <n v="1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x v="3640"/>
    <b v="0"/>
    <n v="1"/>
    <b v="0"/>
    <s v="technology/web"/>
    <n v="1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x v="3641"/>
    <b v="0"/>
    <n v="1"/>
    <b v="0"/>
    <s v="technology/web"/>
    <n v="1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x v="3642"/>
    <b v="0"/>
    <n v="1"/>
    <b v="0"/>
    <s v="technology/web"/>
    <n v="1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x v="3643"/>
    <b v="0"/>
    <n v="1"/>
    <b v="0"/>
    <s v="technology/web"/>
    <n v="1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x v="3644"/>
    <b v="0"/>
    <n v="1"/>
    <b v="0"/>
    <s v="technology/web"/>
    <n v="1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x v="3645"/>
    <b v="0"/>
    <n v="1"/>
    <b v="0"/>
    <s v="technology/web"/>
    <n v="1"/>
    <n v="1"/>
    <x v="0"/>
    <s v="web"/>
    <x v="3645"/>
    <d v="2015-03-19T21:31:27"/>
    <x v="4"/>
  </r>
  <r>
    <n v="589"/>
    <s v="Get Neighborly"/>
    <s v="Services closer than you think..."/>
    <x v="82"/>
    <n v="1"/>
    <x v="2"/>
    <s v="US"/>
    <s v="USD"/>
    <n v="1436366699"/>
    <x v="3646"/>
    <b v="0"/>
    <n v="1"/>
    <b v="0"/>
    <s v="technology/web"/>
    <n v="1"/>
    <n v="1"/>
    <x v="0"/>
    <s v="web"/>
    <x v="3646"/>
    <d v="2015-07-08T14:44:59"/>
    <x v="4"/>
  </r>
  <r>
    <n v="619"/>
    <s v="Big Data (Canceled)"/>
    <s v="Big Data Sets for researchers interested in improving the quality of life."/>
    <x v="400"/>
    <n v="1"/>
    <x v="1"/>
    <s v="US"/>
    <s v="USD"/>
    <n v="1416933390"/>
    <x v="3647"/>
    <b v="0"/>
    <n v="1"/>
    <b v="0"/>
    <s v="technology/web"/>
    <n v="1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x v="1"/>
    <n v="1"/>
    <x v="1"/>
    <s v="US"/>
    <s v="USD"/>
    <n v="1424989029"/>
    <x v="3648"/>
    <b v="0"/>
    <n v="1"/>
    <b v="0"/>
    <s v="technology/web"/>
    <n v="1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x v="3649"/>
    <b v="0"/>
    <n v="1"/>
    <b v="0"/>
    <s v="technology/web"/>
    <n v="1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x v="3650"/>
    <b v="0"/>
    <n v="1"/>
    <b v="0"/>
    <s v="technology/wearables"/>
    <n v="1"/>
    <n v="1"/>
    <x v="0"/>
    <s v="wearables"/>
    <x v="3650"/>
    <d v="2016-10-26T19:20:04"/>
    <x v="1"/>
  </r>
  <r>
    <n v="696"/>
    <s v="trustee"/>
    <s v="Show your fidelity by wearing the Trustee rings! Show where you are (at)!"/>
    <x v="389"/>
    <n v="1"/>
    <x v="2"/>
    <s v="NL"/>
    <s v="EUR"/>
    <n v="1406326502"/>
    <x v="3651"/>
    <b v="0"/>
    <n v="1"/>
    <b v="0"/>
    <s v="technology/wearables"/>
    <n v="1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x v="3652"/>
    <b v="0"/>
    <n v="1"/>
    <b v="0"/>
    <s v="journalism/audio"/>
    <n v="1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x v="3653"/>
    <b v="0"/>
    <n v="1"/>
    <b v="0"/>
    <s v="games/video games"/>
    <n v="1"/>
    <n v="1"/>
    <x v="3"/>
    <s v="video games"/>
    <x v="3653"/>
    <d v="2016-01-08T04:53:10"/>
    <x v="4"/>
  </r>
  <r>
    <n v="1128"/>
    <s v="Flying Turds"/>
    <s v="#havingfunFTW"/>
    <x v="114"/>
    <n v="1"/>
    <x v="2"/>
    <s v="GB"/>
    <s v="GBP"/>
    <n v="1407425717"/>
    <x v="3654"/>
    <b v="0"/>
    <n v="1"/>
    <b v="0"/>
    <s v="games/mobile games"/>
    <n v="1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x v="3655"/>
    <b v="0"/>
    <n v="1"/>
    <b v="0"/>
    <s v="games/mobile games"/>
    <n v="1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x v="3656"/>
    <b v="0"/>
    <n v="1"/>
    <b v="0"/>
    <s v="technology/wearables"/>
    <n v="1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x v="3657"/>
    <b v="0"/>
    <n v="1"/>
    <b v="0"/>
    <s v="publishing/translations"/>
    <n v="1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x v="3658"/>
    <b v="0"/>
    <n v="1"/>
    <b v="0"/>
    <s v="publishing/translations"/>
    <n v="1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x v="3659"/>
    <b v="0"/>
    <n v="1"/>
    <b v="0"/>
    <s v="publishing/translations"/>
    <n v="1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x v="3660"/>
    <b v="0"/>
    <n v="1"/>
    <b v="0"/>
    <s v="publishing/translations"/>
    <n v="1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x v="3661"/>
    <b v="0"/>
    <n v="1"/>
    <b v="0"/>
    <s v="publishing/fiction"/>
    <n v="1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x v="3662"/>
    <b v="0"/>
    <n v="1"/>
    <b v="0"/>
    <s v="photography/nature"/>
    <n v="1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x v="3663"/>
    <b v="0"/>
    <n v="1"/>
    <b v="0"/>
    <s v="photography/places"/>
    <n v="1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x v="3664"/>
    <b v="0"/>
    <n v="1"/>
    <b v="0"/>
    <s v="photography/places"/>
    <n v="1"/>
    <n v="1"/>
    <x v="2"/>
    <s v="places"/>
    <x v="3664"/>
    <d v="2015-07-26T16:00:58"/>
    <x v="4"/>
  </r>
  <r>
    <n v="1702"/>
    <s v="lyndale lewis and new vision prosper cd release"/>
    <s v="I can do all things through christ jesus"/>
    <x v="265"/>
    <n v="1"/>
    <x v="2"/>
    <s v="US"/>
    <s v="USD"/>
    <n v="1427745150"/>
    <x v="3665"/>
    <b v="0"/>
    <n v="1"/>
    <b v="0"/>
    <s v="music/faith"/>
    <n v="1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x v="3666"/>
    <b v="0"/>
    <n v="1"/>
    <b v="0"/>
    <s v="music/faith"/>
    <n v="1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x v="3667"/>
    <b v="0"/>
    <n v="1"/>
    <b v="0"/>
    <s v="music/faith"/>
    <n v="1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x v="3668"/>
    <b v="0"/>
    <n v="1"/>
    <b v="0"/>
    <s v="music/faith"/>
    <n v="1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x v="3669"/>
    <b v="0"/>
    <n v="1"/>
    <b v="0"/>
    <s v="music/faith"/>
    <n v="1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x v="3670"/>
    <b v="0"/>
    <n v="1"/>
    <b v="0"/>
    <s v="photography/people"/>
    <n v="1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x v="3671"/>
    <b v="0"/>
    <n v="1"/>
    <b v="0"/>
    <s v="games/video games"/>
    <n v="1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x v="3672"/>
    <b v="0"/>
    <n v="1"/>
    <b v="0"/>
    <s v="technology/web"/>
    <n v="1"/>
    <n v="1"/>
    <x v="0"/>
    <s v="web"/>
    <x v="3672"/>
    <d v="2016-06-24T17:27:49"/>
    <x v="1"/>
  </r>
  <r>
    <n v="2421"/>
    <s v="hot dog cart"/>
    <s v="help me start Merrill's first hot dog cart in this empty lot"/>
    <x v="70"/>
    <n v="1"/>
    <x v="2"/>
    <s v="US"/>
    <s v="USD"/>
    <n v="1424536196"/>
    <x v="3673"/>
    <b v="0"/>
    <n v="1"/>
    <b v="0"/>
    <s v="food/food trucks"/>
    <n v="1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x v="207"/>
    <n v="1"/>
    <x v="2"/>
    <s v="US"/>
    <s v="USD"/>
    <n v="1426091036"/>
    <x v="3674"/>
    <b v="0"/>
    <n v="1"/>
    <b v="0"/>
    <s v="food/food trucks"/>
    <n v="1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x v="3675"/>
    <b v="0"/>
    <n v="1"/>
    <b v="0"/>
    <s v="food/food trucks"/>
    <n v="1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x v="3676"/>
    <b v="0"/>
    <n v="1"/>
    <b v="0"/>
    <s v="food/food trucks"/>
    <n v="1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x v="3677"/>
    <b v="0"/>
    <n v="1"/>
    <b v="0"/>
    <s v="food/food trucks"/>
    <n v="1"/>
    <n v="1"/>
    <x v="4"/>
    <s v="food trucks"/>
    <x v="3677"/>
    <d v="2015-03-12T17:49:11"/>
    <x v="4"/>
  </r>
  <r>
    <n v="2582"/>
    <s v="Drunken Wings"/>
    <s v="The place where chicken meets liquor for the first time!"/>
    <x v="94"/>
    <n v="1"/>
    <x v="2"/>
    <s v="US"/>
    <s v="USD"/>
    <n v="1477784634"/>
    <x v="3678"/>
    <b v="0"/>
    <n v="1"/>
    <b v="0"/>
    <s v="food/food trucks"/>
    <n v="1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x v="3679"/>
    <b v="0"/>
    <n v="1"/>
    <b v="0"/>
    <s v="food/food trucks"/>
    <n v="1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x v="3680"/>
    <b v="0"/>
    <n v="1"/>
    <b v="0"/>
    <s v="food/food trucks"/>
    <n v="1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x v="3681"/>
    <b v="0"/>
    <n v="1"/>
    <b v="0"/>
    <s v="food/food trucks"/>
    <n v="1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x v="3682"/>
    <b v="0"/>
    <n v="1"/>
    <b v="0"/>
    <s v="publishing/children's books"/>
    <n v="1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x v="3683"/>
    <b v="0"/>
    <n v="1"/>
    <b v="0"/>
    <s v="theater/plays"/>
    <n v="1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x v="17"/>
    <n v="1"/>
    <x v="2"/>
    <s v="GB"/>
    <s v="GBP"/>
    <n v="1426365994"/>
    <x v="3684"/>
    <b v="0"/>
    <n v="1"/>
    <b v="0"/>
    <s v="theater/plays"/>
    <n v="1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x v="3685"/>
    <b v="0"/>
    <n v="1"/>
    <b v="0"/>
    <s v="theater/spaces"/>
    <n v="1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x v="3686"/>
    <b v="0"/>
    <n v="1"/>
    <b v="0"/>
    <s v="theater/spaces"/>
    <n v="1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x v="3687"/>
    <b v="0"/>
    <n v="1"/>
    <b v="0"/>
    <s v="theater/spaces"/>
    <n v="1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x v="3688"/>
    <b v="0"/>
    <n v="1"/>
    <b v="0"/>
    <s v="theater/musical"/>
    <n v="1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x v="3689"/>
    <b v="0"/>
    <n v="1"/>
    <b v="0"/>
    <s v="theater/musical"/>
    <n v="1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x v="3690"/>
    <b v="0"/>
    <n v="1"/>
    <b v="0"/>
    <s v="theater/musical"/>
    <n v="1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x v="3691"/>
    <b v="0"/>
    <n v="1"/>
    <b v="0"/>
    <s v="theater/musical"/>
    <n v="1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x v="3692"/>
    <b v="0"/>
    <n v="1"/>
    <b v="0"/>
    <s v="theater/musical"/>
    <n v="1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x v="3693"/>
    <b v="0"/>
    <n v="1"/>
    <b v="0"/>
    <s v="theater/plays"/>
    <n v="1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x v="3694"/>
    <b v="0"/>
    <n v="1"/>
    <b v="0"/>
    <s v="theater/plays"/>
    <n v="1"/>
    <n v="1"/>
    <x v="6"/>
    <s v="plays"/>
    <x v="3694"/>
    <d v="2014-06-25T21:00:00"/>
    <x v="2"/>
  </r>
  <r>
    <n v="3862"/>
    <s v="The Container Play"/>
    <s v="The hit immersive theatre experience of England comes to Corpus Christi!"/>
    <x v="82"/>
    <n v="1"/>
    <x v="2"/>
    <s v="US"/>
    <s v="USD"/>
    <n v="1473699540"/>
    <x v="3695"/>
    <b v="0"/>
    <n v="1"/>
    <b v="0"/>
    <s v="theater/plays"/>
    <n v="1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x v="3696"/>
    <b v="0"/>
    <n v="1"/>
    <b v="0"/>
    <s v="theater/plays"/>
    <n v="1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x v="3697"/>
    <b v="0"/>
    <n v="1"/>
    <b v="0"/>
    <s v="theater/plays"/>
    <n v="1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x v="3698"/>
    <b v="0"/>
    <n v="1"/>
    <b v="0"/>
    <s v="theater/plays"/>
    <n v="1"/>
    <n v="1"/>
    <x v="6"/>
    <s v="plays"/>
    <x v="3698"/>
    <d v="2016-05-03T18:49:02"/>
    <x v="1"/>
  </r>
  <r>
    <n v="4004"/>
    <s v="South Florida Tours"/>
    <s v="Help Launch The Queen Into South Florida!"/>
    <x v="207"/>
    <n v="1"/>
    <x v="2"/>
    <s v="US"/>
    <s v="USD"/>
    <n v="1412740457"/>
    <x v="3699"/>
    <b v="0"/>
    <n v="1"/>
    <b v="0"/>
    <s v="theater/plays"/>
    <n v="1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x v="3700"/>
    <b v="0"/>
    <n v="1"/>
    <b v="0"/>
    <s v="theater/plays"/>
    <n v="1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x v="3701"/>
    <b v="0"/>
    <n v="1"/>
    <b v="0"/>
    <s v="theater/plays"/>
    <n v="1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x v="3702"/>
    <b v="0"/>
    <n v="1"/>
    <b v="0"/>
    <s v="theater/plays"/>
    <n v="1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x v="3703"/>
    <b v="0"/>
    <n v="1"/>
    <b v="0"/>
    <s v="theater/plays"/>
    <n v="1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x v="3704"/>
    <b v="0"/>
    <n v="0"/>
    <b v="0"/>
    <s v="film &amp; video/science fiction"/>
    <n v="0"/>
    <e v="#DIV/0!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x v="3705"/>
    <b v="0"/>
    <n v="0"/>
    <b v="0"/>
    <s v="film &amp; video/science fiction"/>
    <n v="0"/>
    <e v="#DIV/0!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x v="3706"/>
    <b v="0"/>
    <n v="0"/>
    <b v="0"/>
    <s v="film &amp; video/science fiction"/>
    <n v="0"/>
    <e v="#DIV/0!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x v="3707"/>
    <b v="0"/>
    <n v="0"/>
    <b v="0"/>
    <s v="film &amp; video/science fiction"/>
    <n v="0"/>
    <e v="#DIV/0!"/>
    <x v="5"/>
    <s v="science fiction"/>
    <x v="3707"/>
    <d v="2014-06-16T20:16:00"/>
    <x v="2"/>
  </r>
  <r>
    <n v="131"/>
    <s v="I (Canceled)"/>
    <s v="I"/>
    <x v="181"/>
    <n v="0"/>
    <x v="1"/>
    <s v="US"/>
    <s v="USD"/>
    <n v="1467763200"/>
    <x v="3708"/>
    <b v="0"/>
    <n v="0"/>
    <b v="0"/>
    <s v="film &amp; video/science fiction"/>
    <n v="0"/>
    <e v="#DIV/0!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x v="3709"/>
    <b v="0"/>
    <n v="0"/>
    <b v="0"/>
    <s v="film &amp; video/science fiction"/>
    <n v="0"/>
    <e v="#DIV/0!"/>
    <x v="5"/>
    <s v="science fiction"/>
    <x v="3709"/>
    <d v="2016-05-31T17:31:00"/>
    <x v="1"/>
  </r>
  <r>
    <n v="134"/>
    <s v="MARLEY'S GHOST (AMBASSADORS OF STEAM) (Canceled)"/>
    <s v="steampunk  remake of &quot;a Christmas carol&quot;"/>
    <x v="1"/>
    <n v="0"/>
    <x v="1"/>
    <s v="US"/>
    <s v="USD"/>
    <n v="1441386000"/>
    <x v="3710"/>
    <b v="0"/>
    <n v="0"/>
    <b v="0"/>
    <s v="film &amp; video/science fiction"/>
    <n v="0"/>
    <e v="#DIV/0!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x v="3711"/>
    <b v="0"/>
    <n v="0"/>
    <b v="0"/>
    <s v="film &amp; video/science fiction"/>
    <n v="0"/>
    <e v="#DIV/0!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x v="3712"/>
    <b v="0"/>
    <n v="0"/>
    <b v="0"/>
    <s v="film &amp; video/science fiction"/>
    <n v="0"/>
    <e v="#DIV/0!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x v="3713"/>
    <b v="0"/>
    <n v="0"/>
    <b v="0"/>
    <s v="film &amp; video/science fiction"/>
    <n v="0"/>
    <e v="#DIV/0!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x v="3714"/>
    <b v="0"/>
    <n v="0"/>
    <b v="0"/>
    <s v="film &amp; video/science fiction"/>
    <n v="0"/>
    <e v="#DIV/0!"/>
    <x v="5"/>
    <s v="science fiction"/>
    <x v="3714"/>
    <d v="2016-09-03T05:55:00"/>
    <x v="1"/>
  </r>
  <r>
    <n v="147"/>
    <s v="Consumed (Static Air) (Canceled)"/>
    <s v="Film makers catch live footage beyond their wildest dreams."/>
    <x v="40"/>
    <n v="0"/>
    <x v="1"/>
    <s v="GB"/>
    <s v="GBP"/>
    <n v="1420741080"/>
    <x v="3715"/>
    <b v="0"/>
    <n v="0"/>
    <b v="0"/>
    <s v="film &amp; video/science fiction"/>
    <n v="0"/>
    <e v="#DIV/0!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x v="3716"/>
    <b v="0"/>
    <n v="0"/>
    <b v="0"/>
    <s v="film &amp; video/science fiction"/>
    <n v="0"/>
    <e v="#DIV/0!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x v="3717"/>
    <b v="0"/>
    <n v="0"/>
    <b v="0"/>
    <s v="film &amp; video/drama"/>
    <n v="0"/>
    <e v="#DIV/0!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x v="3718"/>
    <b v="0"/>
    <n v="0"/>
    <b v="0"/>
    <s v="film &amp; video/drama"/>
    <n v="0"/>
    <e v="#DIV/0!"/>
    <x v="5"/>
    <s v="drama"/>
    <x v="3718"/>
    <d v="2015-10-01T00:00:00"/>
    <x v="4"/>
  </r>
  <r>
    <n v="165"/>
    <s v="NET"/>
    <s v="A teacher. A boy. The beach and a heatwave that drove them all insane."/>
    <x v="92"/>
    <n v="0"/>
    <x v="2"/>
    <s v="GB"/>
    <s v="GBP"/>
    <n v="1452613724"/>
    <x v="3719"/>
    <b v="0"/>
    <n v="0"/>
    <b v="0"/>
    <s v="film &amp; video/drama"/>
    <n v="0"/>
    <e v="#DIV/0!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x v="3720"/>
    <b v="0"/>
    <n v="0"/>
    <b v="0"/>
    <s v="film &amp; video/drama"/>
    <n v="0"/>
    <e v="#DIV/0!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x v="3721"/>
    <b v="0"/>
    <n v="0"/>
    <b v="0"/>
    <s v="film &amp; video/drama"/>
    <n v="0"/>
    <e v="#DIV/0!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x v="3722"/>
    <b v="0"/>
    <n v="0"/>
    <b v="0"/>
    <s v="film &amp; video/drama"/>
    <n v="0"/>
    <e v="#DIV/0!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x v="3723"/>
    <b v="0"/>
    <n v="0"/>
    <b v="0"/>
    <s v="film &amp; video/drama"/>
    <n v="0"/>
    <e v="#DIV/0!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x v="3724"/>
    <b v="0"/>
    <n v="0"/>
    <b v="0"/>
    <s v="film &amp; video/drama"/>
    <n v="0"/>
    <e v="#DIV/0!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x v="3725"/>
    <b v="0"/>
    <n v="0"/>
    <b v="0"/>
    <s v="film &amp; video/drama"/>
    <n v="0"/>
    <e v="#DIV/0!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x v="3726"/>
    <b v="0"/>
    <n v="0"/>
    <b v="0"/>
    <s v="film &amp; video/drama"/>
    <n v="0"/>
    <e v="#DIV/0!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x v="3727"/>
    <b v="0"/>
    <n v="0"/>
    <b v="0"/>
    <s v="film &amp; video/drama"/>
    <n v="0"/>
    <e v="#DIV/0!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x v="3728"/>
    <b v="0"/>
    <n v="0"/>
    <b v="0"/>
    <s v="film &amp; video/drama"/>
    <n v="0"/>
    <e v="#DIV/0!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x v="3729"/>
    <b v="0"/>
    <n v="0"/>
    <b v="0"/>
    <s v="film &amp; video/drama"/>
    <n v="0"/>
    <e v="#DIV/0!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x v="3730"/>
    <b v="0"/>
    <n v="0"/>
    <b v="0"/>
    <s v="film &amp; video/drama"/>
    <n v="0"/>
    <e v="#DIV/0!"/>
    <x v="5"/>
    <s v="drama"/>
    <x v="3730"/>
    <d v="2016-09-01T02:58:22"/>
    <x v="1"/>
  </r>
  <r>
    <n v="202"/>
    <s v="Modern Gangsters"/>
    <s v="new web series created by jonney terry"/>
    <x v="70"/>
    <n v="0"/>
    <x v="2"/>
    <s v="US"/>
    <s v="USD"/>
    <n v="1444337940"/>
    <x v="3731"/>
    <b v="0"/>
    <n v="0"/>
    <b v="0"/>
    <s v="film &amp; video/drama"/>
    <n v="0"/>
    <e v="#DIV/0!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x v="3732"/>
    <b v="0"/>
    <n v="0"/>
    <b v="0"/>
    <s v="film &amp; video/drama"/>
    <n v="0"/>
    <e v="#DIV/0!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x v="3733"/>
    <b v="0"/>
    <n v="0"/>
    <b v="0"/>
    <s v="film &amp; video/drama"/>
    <n v="0"/>
    <e v="#DIV/0!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x v="3734"/>
    <b v="0"/>
    <n v="0"/>
    <b v="0"/>
    <s v="film &amp; video/drama"/>
    <n v="0"/>
    <e v="#DIV/0!"/>
    <x v="5"/>
    <s v="drama"/>
    <x v="3734"/>
    <d v="2015-07-10T22:08:55"/>
    <x v="4"/>
  </r>
  <r>
    <n v="221"/>
    <s v="Archetypes"/>
    <s v="Film about Schizophrenia with Surreal Twists!"/>
    <x v="6"/>
    <n v="0"/>
    <x v="2"/>
    <s v="US"/>
    <s v="USD"/>
    <n v="1427569564"/>
    <x v="3735"/>
    <b v="0"/>
    <n v="0"/>
    <b v="0"/>
    <s v="film &amp; video/drama"/>
    <n v="0"/>
    <e v="#DIV/0!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x v="3736"/>
    <b v="0"/>
    <n v="0"/>
    <b v="0"/>
    <s v="film &amp; video/drama"/>
    <n v="0"/>
    <e v="#DIV/0!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x v="3737"/>
    <b v="0"/>
    <n v="0"/>
    <b v="0"/>
    <s v="film &amp; video/drama"/>
    <n v="0"/>
    <e v="#DIV/0!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x v="3738"/>
    <b v="0"/>
    <n v="0"/>
    <b v="0"/>
    <s v="film &amp; video/drama"/>
    <n v="0"/>
    <e v="#DIV/0!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x v="3739"/>
    <b v="0"/>
    <n v="0"/>
    <b v="0"/>
    <s v="film &amp; video/drama"/>
    <n v="0"/>
    <e v="#DIV/0!"/>
    <x v="5"/>
    <s v="drama"/>
    <x v="3739"/>
    <d v="2015-07-09T21:27:21"/>
    <x v="4"/>
  </r>
  <r>
    <n v="228"/>
    <s v="Facets of a Geek life"/>
    <s v="I am making a film from one one of my books called facets of a Geek life."/>
    <x v="36"/>
    <n v="0"/>
    <x v="2"/>
    <s v="GB"/>
    <s v="GBP"/>
    <n v="1433176105"/>
    <x v="3740"/>
    <b v="0"/>
    <n v="0"/>
    <b v="0"/>
    <s v="film &amp; video/drama"/>
    <n v="0"/>
    <e v="#DIV/0!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x v="3741"/>
    <b v="0"/>
    <n v="0"/>
    <b v="0"/>
    <s v="film &amp; video/drama"/>
    <n v="0"/>
    <e v="#DIV/0!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x v="3742"/>
    <b v="0"/>
    <n v="0"/>
    <b v="0"/>
    <s v="film &amp; video/drama"/>
    <n v="0"/>
    <e v="#DIV/0!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x v="3743"/>
    <b v="0"/>
    <n v="0"/>
    <b v="0"/>
    <s v="film &amp; video/drama"/>
    <n v="0"/>
    <e v="#DIV/0!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x v="3744"/>
    <b v="0"/>
    <n v="0"/>
    <b v="0"/>
    <s v="film &amp; video/drama"/>
    <n v="0"/>
    <e v="#DIV/0!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x v="3745"/>
    <b v="0"/>
    <n v="0"/>
    <b v="0"/>
    <s v="film &amp; video/drama"/>
    <n v="0"/>
    <e v="#DIV/0!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x v="3746"/>
    <b v="0"/>
    <n v="0"/>
    <b v="0"/>
    <s v="film &amp; video/drama"/>
    <n v="0"/>
    <e v="#DIV/0!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3747"/>
    <b v="0"/>
    <n v="0"/>
    <b v="0"/>
    <s v="film &amp; video/animation"/>
    <n v="0"/>
    <e v="#DIV/0!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x v="3748"/>
    <b v="0"/>
    <n v="0"/>
    <b v="0"/>
    <s v="film &amp; video/animation"/>
    <n v="0"/>
    <e v="#DIV/0!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x v="3749"/>
    <b v="0"/>
    <n v="0"/>
    <b v="0"/>
    <s v="film &amp; video/animation"/>
    <n v="0"/>
    <e v="#DIV/0!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x v="3750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x v="3751"/>
    <b v="0"/>
    <n v="0"/>
    <b v="0"/>
    <s v="film &amp; video/animation"/>
    <n v="0"/>
    <e v="#DIV/0!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x v="3752"/>
    <b v="0"/>
    <n v="0"/>
    <b v="0"/>
    <s v="film &amp; video/animation"/>
    <n v="0"/>
    <e v="#DIV/0!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x v="3753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x v="3754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x v="3755"/>
    <b v="0"/>
    <n v="0"/>
    <b v="0"/>
    <s v="film &amp; video/animation"/>
    <n v="0"/>
    <e v="#DIV/0!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x v="3756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x v="3757"/>
    <b v="0"/>
    <n v="0"/>
    <b v="0"/>
    <s v="film &amp; video/animation"/>
    <n v="0"/>
    <e v="#DIV/0!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x v="3758"/>
    <b v="0"/>
    <n v="0"/>
    <b v="0"/>
    <s v="film &amp; video/animation"/>
    <n v="0"/>
    <e v="#DIV/0!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x v="3759"/>
    <b v="0"/>
    <n v="0"/>
    <b v="0"/>
    <s v="film &amp; video/animation"/>
    <n v="0"/>
    <e v="#DIV/0!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x v="3760"/>
    <b v="0"/>
    <n v="0"/>
    <b v="0"/>
    <s v="film &amp; video/animation"/>
    <n v="0"/>
    <e v="#DIV/0!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x v="3761"/>
    <b v="0"/>
    <n v="0"/>
    <b v="0"/>
    <s v="film &amp; video/animation"/>
    <n v="0"/>
    <e v="#DIV/0!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x v="3762"/>
    <b v="0"/>
    <n v="0"/>
    <b v="0"/>
    <s v="film &amp; video/animation"/>
    <n v="0"/>
    <e v="#DIV/0!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x v="3763"/>
    <b v="0"/>
    <n v="0"/>
    <b v="0"/>
    <s v="film &amp; video/animation"/>
    <n v="0"/>
    <e v="#DIV/0!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x v="3764"/>
    <b v="0"/>
    <n v="0"/>
    <b v="0"/>
    <s v="film &amp; video/animation"/>
    <n v="0"/>
    <e v="#DIV/0!"/>
    <x v="5"/>
    <s v="animation"/>
    <x v="3764"/>
    <d v="2017-01-09T01:18:20"/>
    <x v="1"/>
  </r>
  <r>
    <n v="490"/>
    <s v="PROJECT IS CANCELLED"/>
    <s v="Cancelled"/>
    <x v="114"/>
    <n v="0"/>
    <x v="2"/>
    <s v="US"/>
    <s v="USD"/>
    <n v="1345677285"/>
    <x v="3765"/>
    <b v="0"/>
    <n v="0"/>
    <b v="0"/>
    <s v="film &amp; video/animation"/>
    <n v="0"/>
    <e v="#DIV/0!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x v="3766"/>
    <b v="0"/>
    <n v="0"/>
    <b v="0"/>
    <s v="film &amp; video/animation"/>
    <n v="0"/>
    <e v="#DIV/0!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x v="3767"/>
    <b v="0"/>
    <n v="0"/>
    <b v="0"/>
    <s v="film &amp; video/animation"/>
    <n v="0"/>
    <e v="#DIV/0!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x v="3768"/>
    <b v="0"/>
    <n v="0"/>
    <b v="0"/>
    <s v="film &amp; video/animation"/>
    <n v="0"/>
    <e v="#DIV/0!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x v="3769"/>
    <b v="0"/>
    <n v="0"/>
    <b v="0"/>
    <s v="film &amp; video/animation"/>
    <n v="0"/>
    <e v="#DIV/0!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x v="3770"/>
    <b v="0"/>
    <n v="0"/>
    <b v="0"/>
    <s v="film &amp; video/animation"/>
    <n v="0"/>
    <e v="#DIV/0!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x v="3771"/>
    <b v="0"/>
    <n v="0"/>
    <b v="0"/>
    <s v="film &amp; video/animation"/>
    <n v="0"/>
    <e v="#DIV/0!"/>
    <x v="5"/>
    <s v="animation"/>
    <x v="3771"/>
    <d v="2016-03-01T04:13:59"/>
    <x v="1"/>
  </r>
  <r>
    <n v="516"/>
    <s v="Shipmates"/>
    <s v="A big brother style comedy animation series starring famous seafarers"/>
    <x v="1"/>
    <n v="0"/>
    <x v="2"/>
    <s v="GB"/>
    <s v="GBP"/>
    <n v="1432752080"/>
    <x v="3772"/>
    <b v="0"/>
    <n v="0"/>
    <b v="0"/>
    <s v="film &amp; video/animation"/>
    <n v="0"/>
    <e v="#DIV/0!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x v="3773"/>
    <b v="0"/>
    <n v="0"/>
    <b v="0"/>
    <s v="film &amp; video/animation"/>
    <n v="0"/>
    <e v="#DIV/0!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x v="3774"/>
    <b v="0"/>
    <n v="0"/>
    <b v="0"/>
    <s v="technology/web"/>
    <n v="0"/>
    <e v="#DIV/0!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x v="3775"/>
    <b v="0"/>
    <n v="0"/>
    <b v="0"/>
    <s v="technology/web"/>
    <n v="0"/>
    <e v="#DIV/0!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x v="3776"/>
    <b v="0"/>
    <n v="0"/>
    <b v="0"/>
    <s v="technology/web"/>
    <n v="0"/>
    <e v="#DIV/0!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x v="3777"/>
    <b v="0"/>
    <n v="0"/>
    <b v="0"/>
    <s v="technology/web"/>
    <n v="0"/>
    <e v="#DIV/0!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x v="3778"/>
    <b v="0"/>
    <n v="0"/>
    <b v="0"/>
    <s v="technology/web"/>
    <n v="0"/>
    <e v="#DIV/0!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x v="3779"/>
    <b v="0"/>
    <n v="0"/>
    <b v="0"/>
    <s v="technology/web"/>
    <n v="0"/>
    <e v="#DIV/0!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x v="3780"/>
    <b v="0"/>
    <n v="0"/>
    <b v="0"/>
    <s v="technology/web"/>
    <n v="0"/>
    <e v="#DIV/0!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x v="3781"/>
    <b v="0"/>
    <n v="0"/>
    <b v="0"/>
    <s v="technology/web"/>
    <n v="0"/>
    <e v="#DIV/0!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x v="3782"/>
    <b v="0"/>
    <n v="0"/>
    <b v="0"/>
    <s v="technology/web"/>
    <n v="0"/>
    <e v="#DIV/0!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x v="3783"/>
    <b v="0"/>
    <n v="0"/>
    <b v="0"/>
    <s v="technology/web"/>
    <n v="0"/>
    <e v="#DIV/0!"/>
    <x v="0"/>
    <s v="web"/>
    <x v="3783"/>
    <d v="2015-03-15T18:00:00"/>
    <x v="4"/>
  </r>
  <r>
    <n v="585"/>
    <s v="Link Card"/>
    <s v="SAVE UP TO 40% WHEN YOU SPEND!_x000a__x000a_PRE-ORDER YOUR LINK CARD TODAY"/>
    <x v="99"/>
    <n v="0"/>
    <x v="2"/>
    <s v="GB"/>
    <s v="GBP"/>
    <n v="1448928000"/>
    <x v="3784"/>
    <b v="0"/>
    <n v="0"/>
    <b v="0"/>
    <s v="technology/web"/>
    <n v="0"/>
    <e v="#DIV/0!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x v="3785"/>
    <b v="0"/>
    <n v="0"/>
    <b v="0"/>
    <s v="technology/web"/>
    <n v="0"/>
    <e v="#DIV/0!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x v="3786"/>
    <b v="0"/>
    <n v="0"/>
    <b v="0"/>
    <s v="technology/web"/>
    <n v="0"/>
    <e v="#DIV/0!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x v="3787"/>
    <b v="0"/>
    <n v="0"/>
    <b v="0"/>
    <s v="technology/web"/>
    <n v="0"/>
    <e v="#DIV/0!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x v="3788"/>
    <b v="0"/>
    <n v="0"/>
    <b v="0"/>
    <s v="technology/web"/>
    <n v="0"/>
    <e v="#DIV/0!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x v="3789"/>
    <b v="0"/>
    <n v="0"/>
    <b v="0"/>
    <s v="technology/web"/>
    <n v="0"/>
    <e v="#DIV/0!"/>
    <x v="0"/>
    <s v="web"/>
    <x v="3789"/>
    <d v="2016-01-19T13:27:17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x v="3790"/>
    <b v="0"/>
    <n v="0"/>
    <b v="0"/>
    <s v="technology/web"/>
    <n v="0"/>
    <e v="#DIV/0!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x v="3791"/>
    <b v="0"/>
    <n v="0"/>
    <b v="0"/>
    <s v="technology/web"/>
    <n v="0"/>
    <e v="#DIV/0!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x v="3792"/>
    <b v="0"/>
    <n v="0"/>
    <b v="0"/>
    <s v="technology/web"/>
    <n v="0"/>
    <e v="#DIV/0!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x v="3793"/>
    <b v="0"/>
    <n v="0"/>
    <b v="0"/>
    <s v="technology/web"/>
    <n v="0"/>
    <e v="#DIV/0!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x v="3794"/>
    <b v="0"/>
    <n v="0"/>
    <b v="0"/>
    <s v="technology/web"/>
    <n v="0"/>
    <e v="#DIV/0!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x v="3795"/>
    <b v="0"/>
    <n v="0"/>
    <b v="0"/>
    <s v="technology/web"/>
    <n v="0"/>
    <e v="#DIV/0!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x v="3796"/>
    <b v="0"/>
    <n v="0"/>
    <b v="0"/>
    <s v="technology/web"/>
    <n v="0"/>
    <e v="#DIV/0!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x v="3797"/>
    <b v="0"/>
    <n v="0"/>
    <b v="0"/>
    <s v="technology/web"/>
    <n v="0"/>
    <e v="#DIV/0!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x v="3798"/>
    <b v="0"/>
    <n v="0"/>
    <b v="0"/>
    <s v="technology/web"/>
    <n v="0"/>
    <e v="#DIV/0!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x v="3799"/>
    <b v="0"/>
    <n v="0"/>
    <b v="0"/>
    <s v="technology/web"/>
    <n v="0"/>
    <e v="#DIV/0!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x v="3800"/>
    <b v="0"/>
    <n v="0"/>
    <b v="0"/>
    <s v="technology/web"/>
    <n v="0"/>
    <e v="#DIV/0!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x v="3801"/>
    <b v="0"/>
    <n v="0"/>
    <b v="0"/>
    <s v="technology/wearables"/>
    <n v="0"/>
    <e v="#DIV/0!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x v="3802"/>
    <b v="0"/>
    <n v="0"/>
    <b v="0"/>
    <s v="technology/wearables"/>
    <n v="0"/>
    <e v="#DIV/0!"/>
    <x v="0"/>
    <s v="wearables"/>
    <x v="3802"/>
    <d v="2016-12-14T18:39:00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x v="3803"/>
    <b v="0"/>
    <n v="0"/>
    <b v="0"/>
    <s v="technology/wearables"/>
    <n v="0"/>
    <e v="#DIV/0!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x v="3804"/>
    <b v="0"/>
    <n v="0"/>
    <b v="0"/>
    <s v="publishing/fiction"/>
    <n v="0"/>
    <e v="#DIV/0!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x v="3805"/>
    <b v="0"/>
    <n v="0"/>
    <b v="0"/>
    <s v="publishing/fiction"/>
    <n v="0"/>
    <e v="#DIV/0!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x v="3806"/>
    <b v="0"/>
    <n v="0"/>
    <b v="0"/>
    <s v="publishing/fiction"/>
    <n v="0"/>
    <e v="#DIV/0!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x v="3807"/>
    <b v="0"/>
    <n v="0"/>
    <b v="0"/>
    <s v="publishing/fiction"/>
    <n v="0"/>
    <e v="#DIV/0!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x v="3808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x v="380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x v="3810"/>
    <b v="0"/>
    <n v="0"/>
    <b v="0"/>
    <s v="music/jazz"/>
    <n v="0"/>
    <e v="#DIV/0!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x v="3811"/>
    <b v="0"/>
    <n v="0"/>
    <b v="0"/>
    <s v="music/indie rock"/>
    <n v="0"/>
    <e v="#DIV/0!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x v="3812"/>
    <b v="0"/>
    <n v="0"/>
    <b v="0"/>
    <s v="music/indie rock"/>
    <n v="0"/>
    <e v="#DIV/0!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3813"/>
    <b v="0"/>
    <n v="0"/>
    <b v="0"/>
    <s v="music/jazz"/>
    <n v="0"/>
    <e v="#DIV/0!"/>
    <x v="7"/>
    <s v="jazz"/>
    <x v="3813"/>
    <d v="2010-06-08T19:11:00"/>
    <x v="7"/>
  </r>
  <r>
    <n v="906"/>
    <s v="24th Music Presents Channeling Motown (Live)"/>
    <s v="The DMV's most respected saxophonist pay tribute to Motown."/>
    <x v="51"/>
    <n v="0"/>
    <x v="2"/>
    <s v="US"/>
    <s v="USD"/>
    <n v="1394681590"/>
    <x v="3814"/>
    <b v="0"/>
    <n v="0"/>
    <b v="0"/>
    <s v="music/jazz"/>
    <n v="0"/>
    <e v="#DIV/0!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x v="3815"/>
    <b v="0"/>
    <n v="0"/>
    <b v="0"/>
    <s v="music/jazz"/>
    <n v="0"/>
    <e v="#DIV/0!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x v="3816"/>
    <b v="0"/>
    <n v="0"/>
    <b v="0"/>
    <s v="music/jazz"/>
    <n v="0"/>
    <e v="#DIV/0!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x v="3817"/>
    <b v="0"/>
    <n v="0"/>
    <b v="0"/>
    <s v="music/jazz"/>
    <n v="0"/>
    <e v="#DIV/0!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x v="3818"/>
    <b v="0"/>
    <n v="0"/>
    <b v="0"/>
    <s v="music/jazz"/>
    <n v="0"/>
    <e v="#DIV/0!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x v="3819"/>
    <b v="0"/>
    <n v="0"/>
    <b v="0"/>
    <s v="music/jazz"/>
    <n v="0"/>
    <e v="#DIV/0!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x v="3820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x v="3821"/>
    <b v="0"/>
    <n v="0"/>
    <b v="0"/>
    <s v="music/jazz"/>
    <n v="0"/>
    <e v="#DIV/0!"/>
    <x v="7"/>
    <s v="jazz"/>
    <x v="3821"/>
    <d v="2010-07-08T22:40:00"/>
    <x v="7"/>
  </r>
  <r>
    <n v="927"/>
    <s v="JETRO DA SILVA FUNK PROJECT"/>
    <s v="Studio CD/DVD Solo project of Pianist &amp; Keyboardist Jetro da Silva"/>
    <x v="16"/>
    <n v="0"/>
    <x v="2"/>
    <s v="US"/>
    <s v="USD"/>
    <n v="1337024695"/>
    <x v="3822"/>
    <b v="0"/>
    <n v="0"/>
    <b v="0"/>
    <s v="music/jazz"/>
    <n v="0"/>
    <e v="#DIV/0!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x v="3823"/>
    <b v="0"/>
    <n v="0"/>
    <b v="0"/>
    <s v="music/jazz"/>
    <n v="0"/>
    <e v="#DIV/0!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x v="3824"/>
    <b v="0"/>
    <n v="0"/>
    <b v="0"/>
    <s v="music/jazz"/>
    <n v="0"/>
    <e v="#DIV/0!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x v="3825"/>
    <b v="0"/>
    <n v="0"/>
    <b v="0"/>
    <s v="technology/wearables"/>
    <n v="0"/>
    <e v="#DIV/0!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x v="3826"/>
    <b v="0"/>
    <n v="0"/>
    <b v="0"/>
    <s v="technology/wearables"/>
    <n v="0"/>
    <e v="#DIV/0!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x v="3827"/>
    <b v="0"/>
    <n v="0"/>
    <b v="0"/>
    <s v="journalism/audio"/>
    <n v="0"/>
    <e v="#DIV/0!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x v="3828"/>
    <b v="0"/>
    <n v="0"/>
    <b v="0"/>
    <s v="journalism/audio"/>
    <n v="0"/>
    <e v="#DIV/0!"/>
    <x v="8"/>
    <s v="audio"/>
    <x v="3828"/>
    <d v="2015-12-26T20:26:00"/>
    <x v="4"/>
  </r>
  <r>
    <n v="1049"/>
    <s v="J1 (Canceled)"/>
    <s v="------"/>
    <x v="32"/>
    <n v="0"/>
    <x v="1"/>
    <s v="US"/>
    <s v="USD"/>
    <n v="1455272445"/>
    <x v="3829"/>
    <b v="0"/>
    <n v="0"/>
    <b v="0"/>
    <s v="journalism/audio"/>
    <n v="0"/>
    <e v="#DIV/0!"/>
    <x v="8"/>
    <s v="audio"/>
    <x v="3829"/>
    <d v="2016-02-12T10:20:45"/>
    <x v="1"/>
  </r>
  <r>
    <n v="1050"/>
    <s v="The (Secular) Barbershop Podcast (Canceled)"/>
    <s v="Secularism is on the rise and I hear you.Talk to me."/>
    <x v="60"/>
    <n v="0"/>
    <x v="1"/>
    <s v="US"/>
    <s v="USD"/>
    <n v="1442257677"/>
    <x v="3830"/>
    <b v="0"/>
    <n v="0"/>
    <b v="0"/>
    <s v="journalism/audio"/>
    <n v="0"/>
    <e v="#DIV/0!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x v="3831"/>
    <b v="0"/>
    <n v="0"/>
    <b v="0"/>
    <s v="journalism/audio"/>
    <n v="0"/>
    <e v="#DIV/0!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x v="3832"/>
    <b v="0"/>
    <n v="0"/>
    <b v="0"/>
    <s v="journalism/audio"/>
    <n v="0"/>
    <e v="#DIV/0!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x v="3833"/>
    <b v="0"/>
    <n v="0"/>
    <b v="0"/>
    <s v="journalism/audio"/>
    <n v="0"/>
    <e v="#DIV/0!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x v="3834"/>
    <b v="0"/>
    <n v="0"/>
    <b v="0"/>
    <s v="journalism/audio"/>
    <n v="0"/>
    <e v="#DIV/0!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x v="3835"/>
    <b v="0"/>
    <n v="0"/>
    <b v="0"/>
    <s v="journalism/audio"/>
    <n v="0"/>
    <e v="#DIV/0!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x v="3836"/>
    <b v="0"/>
    <n v="0"/>
    <b v="0"/>
    <s v="journalism/audio"/>
    <n v="0"/>
    <e v="#DIV/0!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x v="3837"/>
    <b v="0"/>
    <n v="0"/>
    <b v="0"/>
    <s v="journalism/audio"/>
    <n v="0"/>
    <e v="#DIV/0!"/>
    <x v="8"/>
    <s v="audio"/>
    <x v="3837"/>
    <d v="2015-03-26T00:00:00"/>
    <x v="4"/>
  </r>
  <r>
    <n v="1059"/>
    <s v="Voice Over Artist (Canceled)"/>
    <s v="Turning myself into a vocal artist."/>
    <x v="209"/>
    <n v="0"/>
    <x v="1"/>
    <s v="US"/>
    <s v="USD"/>
    <n v="1426269456"/>
    <x v="3838"/>
    <b v="0"/>
    <n v="0"/>
    <b v="0"/>
    <s v="journalism/audio"/>
    <n v="0"/>
    <e v="#DIV/0!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x v="3839"/>
    <b v="0"/>
    <n v="0"/>
    <b v="0"/>
    <s v="journalism/audio"/>
    <n v="0"/>
    <e v="#DIV/0!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x v="3840"/>
    <b v="0"/>
    <n v="0"/>
    <b v="0"/>
    <s v="journalism/audio"/>
    <n v="0"/>
    <e v="#DIV/0!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x v="3841"/>
    <b v="0"/>
    <n v="0"/>
    <b v="0"/>
    <s v="games/video games"/>
    <n v="0"/>
    <e v="#DIV/0!"/>
    <x v="3"/>
    <s v="video games"/>
    <x v="3841"/>
    <d v="2015-11-17T19:04:53"/>
    <x v="4"/>
  </r>
  <r>
    <n v="1084"/>
    <s v="My own channel"/>
    <s v="I want to start my own channel for gaming"/>
    <x v="302"/>
    <n v="0"/>
    <x v="2"/>
    <s v="US"/>
    <s v="USD"/>
    <n v="1407534804"/>
    <x v="3842"/>
    <b v="0"/>
    <n v="0"/>
    <b v="0"/>
    <s v="games/video games"/>
    <n v="0"/>
    <e v="#DIV/0!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x v="3843"/>
    <b v="0"/>
    <n v="0"/>
    <b v="0"/>
    <s v="games/video games"/>
    <n v="0"/>
    <e v="#DIV/0!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x v="3844"/>
    <b v="0"/>
    <n v="0"/>
    <b v="0"/>
    <s v="games/video games"/>
    <n v="0"/>
    <e v="#DIV/0!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x v="3845"/>
    <b v="0"/>
    <n v="0"/>
    <b v="0"/>
    <s v="games/video games"/>
    <n v="0"/>
    <e v="#DIV/0!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x v="3846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x v="3847"/>
    <b v="0"/>
    <n v="0"/>
    <b v="0"/>
    <s v="games/mobile games"/>
    <n v="0"/>
    <e v="#DIV/0!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x v="3848"/>
    <b v="0"/>
    <n v="0"/>
    <b v="0"/>
    <s v="games/mobile games"/>
    <n v="0"/>
    <e v="#DIV/0!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x v="3849"/>
    <b v="0"/>
    <n v="0"/>
    <b v="0"/>
    <s v="games/mobile games"/>
    <n v="0"/>
    <e v="#DIV/0!"/>
    <x v="3"/>
    <s v="mobile games"/>
    <x v="3849"/>
    <d v="2015-08-06T11:05:21"/>
    <x v="4"/>
  </r>
  <r>
    <n v="1141"/>
    <s v="Arena Z - Zombie Survival"/>
    <s v="I think this will be a great game!"/>
    <x v="207"/>
    <n v="0"/>
    <x v="2"/>
    <s v="DE"/>
    <s v="EUR"/>
    <n v="1436460450"/>
    <x v="3850"/>
    <b v="0"/>
    <n v="0"/>
    <b v="0"/>
    <s v="games/mobile games"/>
    <n v="0"/>
    <e v="#DIV/0!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x v="3851"/>
    <b v="0"/>
    <n v="0"/>
    <b v="0"/>
    <s v="games/mobile games"/>
    <n v="0"/>
    <e v="#DIV/0!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x v="3852"/>
    <b v="0"/>
    <n v="0"/>
    <b v="0"/>
    <s v="food/food trucks"/>
    <n v="0"/>
    <e v="#DIV/0!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x v="3853"/>
    <b v="0"/>
    <n v="0"/>
    <b v="0"/>
    <s v="food/food trucks"/>
    <n v="0"/>
    <e v="#DIV/0!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x v="3854"/>
    <b v="0"/>
    <n v="0"/>
    <b v="0"/>
    <s v="food/food trucks"/>
    <n v="0"/>
    <e v="#DIV/0!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3855"/>
    <b v="0"/>
    <n v="0"/>
    <b v="0"/>
    <s v="food/food trucks"/>
    <n v="0"/>
    <e v="#DIV/0!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x v="3856"/>
    <b v="0"/>
    <n v="0"/>
    <b v="0"/>
    <s v="food/food trucks"/>
    <n v="0"/>
    <e v="#DIV/0!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x v="3857"/>
    <b v="0"/>
    <n v="0"/>
    <b v="0"/>
    <s v="food/food trucks"/>
    <n v="0"/>
    <e v="#DIV/0!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x v="3858"/>
    <b v="0"/>
    <n v="0"/>
    <b v="0"/>
    <s v="food/food trucks"/>
    <n v="0"/>
    <e v="#DIV/0!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x v="3859"/>
    <b v="0"/>
    <n v="0"/>
    <b v="0"/>
    <s v="food/food trucks"/>
    <n v="0"/>
    <e v="#DIV/0!"/>
    <x v="4"/>
    <s v="food trucks"/>
    <x v="3859"/>
    <d v="2016-06-18T17:23:02"/>
    <x v="1"/>
  </r>
  <r>
    <n v="1172"/>
    <s v="let your dayz take you to the dogs."/>
    <s v="Bringing YOUR favorite dog recipes to the streets."/>
    <x v="99"/>
    <n v="0"/>
    <x v="2"/>
    <s v="US"/>
    <s v="USD"/>
    <n v="1408551752"/>
    <x v="3860"/>
    <b v="0"/>
    <n v="0"/>
    <b v="0"/>
    <s v="food/food trucks"/>
    <n v="0"/>
    <e v="#DIV/0!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x v="3861"/>
    <b v="0"/>
    <n v="0"/>
    <b v="0"/>
    <s v="food/food trucks"/>
    <n v="0"/>
    <e v="#DIV/0!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x v="3862"/>
    <b v="0"/>
    <n v="0"/>
    <b v="0"/>
    <s v="music/world music"/>
    <n v="0"/>
    <e v="#DIV/0!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x v="3863"/>
    <b v="0"/>
    <n v="0"/>
    <b v="0"/>
    <s v="music/world music"/>
    <n v="0"/>
    <e v="#DIV/0!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x v="3864"/>
    <b v="0"/>
    <n v="0"/>
    <b v="0"/>
    <s v="music/world music"/>
    <n v="0"/>
    <e v="#DIV/0!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x v="3865"/>
    <b v="0"/>
    <n v="0"/>
    <b v="0"/>
    <s v="music/world music"/>
    <n v="0"/>
    <e v="#DIV/0!"/>
    <x v="7"/>
    <s v="world music"/>
    <x v="3865"/>
    <d v="2015-02-02T18:55:42"/>
    <x v="4"/>
  </r>
  <r>
    <n v="1236"/>
    <s v="&quot;Volando&quot; CD Release (Canceled)"/>
    <s v="Raising money to give the musicians their due."/>
    <x v="60"/>
    <n v="0"/>
    <x v="1"/>
    <s v="US"/>
    <s v="USD"/>
    <n v="1343491200"/>
    <x v="3866"/>
    <b v="0"/>
    <n v="0"/>
    <b v="0"/>
    <s v="music/world music"/>
    <n v="0"/>
    <e v="#DIV/0!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x v="3867"/>
    <b v="0"/>
    <n v="0"/>
    <b v="0"/>
    <s v="music/world music"/>
    <n v="0"/>
    <e v="#DIV/0!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x v="3868"/>
    <b v="0"/>
    <n v="0"/>
    <b v="0"/>
    <s v="music/world music"/>
    <n v="0"/>
    <e v="#DIV/0!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x v="3869"/>
    <b v="0"/>
    <n v="0"/>
    <b v="0"/>
    <s v="technology/wearables"/>
    <n v="0"/>
    <e v="#DIV/0!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x v="3870"/>
    <b v="0"/>
    <n v="0"/>
    <b v="0"/>
    <s v="technology/wearables"/>
    <n v="0"/>
    <e v="#DIV/0!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x v="3871"/>
    <b v="0"/>
    <n v="0"/>
    <b v="0"/>
    <s v="technology/wearables"/>
    <n v="0"/>
    <e v="#DIV/0!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x v="3872"/>
    <b v="0"/>
    <n v="0"/>
    <b v="0"/>
    <s v="publishing/translations"/>
    <n v="0"/>
    <e v="#DIV/0!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x v="3873"/>
    <b v="0"/>
    <n v="0"/>
    <b v="0"/>
    <s v="publishing/translations"/>
    <n v="0"/>
    <e v="#DIV/0!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x v="3874"/>
    <b v="0"/>
    <n v="0"/>
    <b v="0"/>
    <s v="publishing/translations"/>
    <n v="0"/>
    <e v="#DIV/0!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x v="3875"/>
    <b v="0"/>
    <n v="0"/>
    <b v="0"/>
    <s v="publishing/translations"/>
    <n v="0"/>
    <e v="#DIV/0!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x v="3876"/>
    <b v="0"/>
    <n v="0"/>
    <b v="0"/>
    <s v="publishing/translations"/>
    <n v="0"/>
    <e v="#DIV/0!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x v="3877"/>
    <b v="0"/>
    <n v="0"/>
    <b v="0"/>
    <s v="publishing/translations"/>
    <n v="0"/>
    <e v="#DIV/0!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x v="3878"/>
    <b v="0"/>
    <n v="0"/>
    <b v="0"/>
    <s v="publishing/translations"/>
    <n v="0"/>
    <e v="#DIV/0!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x v="3879"/>
    <b v="0"/>
    <n v="0"/>
    <b v="0"/>
    <s v="publishing/translations"/>
    <n v="0"/>
    <e v="#DIV/0!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x v="3880"/>
    <b v="0"/>
    <n v="0"/>
    <b v="0"/>
    <s v="publishing/translations"/>
    <n v="0"/>
    <e v="#DIV/0!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x v="3881"/>
    <b v="0"/>
    <n v="0"/>
    <b v="0"/>
    <s v="publishing/translations"/>
    <n v="0"/>
    <e v="#DIV/0!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x v="3882"/>
    <b v="0"/>
    <n v="0"/>
    <b v="0"/>
    <s v="publishing/translations"/>
    <n v="0"/>
    <e v="#DIV/0!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x v="3883"/>
    <b v="0"/>
    <n v="0"/>
    <b v="0"/>
    <s v="publishing/translations"/>
    <n v="0"/>
    <e v="#DIV/0!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x v="3884"/>
    <b v="0"/>
    <n v="0"/>
    <b v="0"/>
    <s v="publishing/translations"/>
    <n v="0"/>
    <e v="#DIV/0!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x v="3885"/>
    <b v="0"/>
    <n v="0"/>
    <b v="0"/>
    <s v="publishing/translations"/>
    <n v="0"/>
    <e v="#DIV/0!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x v="3886"/>
    <b v="0"/>
    <n v="0"/>
    <b v="0"/>
    <s v="publishing/translations"/>
    <n v="0"/>
    <e v="#DIV/0!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x v="3887"/>
    <b v="0"/>
    <n v="0"/>
    <b v="0"/>
    <s v="publishing/translations"/>
    <n v="0"/>
    <e v="#DIV/0!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x v="3888"/>
    <b v="0"/>
    <n v="0"/>
    <b v="0"/>
    <s v="publishing/translations"/>
    <n v="0"/>
    <e v="#DIV/0!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x v="3889"/>
    <b v="0"/>
    <n v="0"/>
    <b v="0"/>
    <s v="publishing/translations"/>
    <n v="0"/>
    <e v="#DIV/0!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x v="3890"/>
    <b v="0"/>
    <n v="0"/>
    <b v="0"/>
    <s v="publishing/translations"/>
    <n v="0"/>
    <e v="#DIV/0!"/>
    <x v="1"/>
    <s v="translations"/>
    <x v="3890"/>
    <d v="2014-11-30T23:45:00"/>
    <x v="2"/>
  </r>
  <r>
    <n v="1484"/>
    <s v="a book called filtered down thru the stars"/>
    <s v="The mussings of an old wizard"/>
    <x v="151"/>
    <n v="0"/>
    <x v="2"/>
    <s v="US"/>
    <s v="USD"/>
    <n v="1342882260"/>
    <x v="3891"/>
    <b v="0"/>
    <n v="0"/>
    <b v="0"/>
    <s v="publishing/fiction"/>
    <n v="0"/>
    <e v="#DIV/0!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x v="3892"/>
    <b v="0"/>
    <n v="0"/>
    <b v="0"/>
    <s v="publishing/fiction"/>
    <n v="0"/>
    <e v="#DIV/0!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x v="3893"/>
    <b v="0"/>
    <n v="0"/>
    <b v="0"/>
    <s v="publishing/fiction"/>
    <n v="0"/>
    <e v="#DIV/0!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x v="3894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x v="3895"/>
    <b v="0"/>
    <n v="0"/>
    <b v="0"/>
    <s v="publishing/fiction"/>
    <n v="0"/>
    <e v="#DIV/0!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x v="3896"/>
    <b v="0"/>
    <n v="0"/>
    <b v="0"/>
    <s v="publishing/fiction"/>
    <n v="0"/>
    <e v="#DIV/0!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x v="3897"/>
    <b v="0"/>
    <n v="0"/>
    <b v="0"/>
    <s v="photography/nature"/>
    <n v="0"/>
    <e v="#DIV/0!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x v="3898"/>
    <b v="0"/>
    <n v="0"/>
    <b v="0"/>
    <s v="photography/nature"/>
    <n v="0"/>
    <e v="#DIV/0!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x v="3899"/>
    <b v="0"/>
    <n v="0"/>
    <b v="0"/>
    <s v="photography/nature"/>
    <n v="0"/>
    <e v="#DIV/0!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x v="3900"/>
    <b v="0"/>
    <n v="0"/>
    <b v="0"/>
    <s v="photography/nature"/>
    <n v="0"/>
    <e v="#DIV/0!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x v="3901"/>
    <b v="0"/>
    <n v="0"/>
    <b v="0"/>
    <s v="photography/nature"/>
    <n v="0"/>
    <e v="#DIV/0!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x v="3902"/>
    <b v="0"/>
    <n v="0"/>
    <b v="0"/>
    <s v="photography/nature"/>
    <n v="0"/>
    <e v="#DIV/0!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x v="3903"/>
    <b v="0"/>
    <n v="0"/>
    <b v="0"/>
    <s v="publishing/art books"/>
    <n v="0"/>
    <e v="#DIV/0!"/>
    <x v="1"/>
    <s v="art books"/>
    <x v="3903"/>
    <d v="2009-12-02T00:50:00"/>
    <x v="8"/>
  </r>
  <r>
    <n v="1569"/>
    <s v="to be removed (Canceled)"/>
    <s v="to be removed"/>
    <x v="0"/>
    <n v="0"/>
    <x v="1"/>
    <s v="US"/>
    <s v="USD"/>
    <n v="1369498714"/>
    <x v="390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x v="3905"/>
    <b v="0"/>
    <n v="0"/>
    <b v="0"/>
    <s v="publishing/art books"/>
    <n v="0"/>
    <e v="#DIV/0!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x v="3906"/>
    <b v="0"/>
    <n v="0"/>
    <b v="0"/>
    <s v="photography/places"/>
    <n v="0"/>
    <e v="#DIV/0!"/>
    <x v="2"/>
    <s v="places"/>
    <x v="3906"/>
    <d v="2014-05-30T15:35:01"/>
    <x v="2"/>
  </r>
  <r>
    <n v="1586"/>
    <s v="Missouri In Pictures"/>
    <s v="Show the world the beauty that is in all of our back yards!"/>
    <x v="186"/>
    <n v="0"/>
    <x v="2"/>
    <s v="US"/>
    <s v="USD"/>
    <n v="1428197422"/>
    <x v="3907"/>
    <b v="0"/>
    <n v="0"/>
    <b v="0"/>
    <s v="photography/places"/>
    <n v="0"/>
    <e v="#DIV/0!"/>
    <x v="2"/>
    <s v="places"/>
    <x v="3907"/>
    <d v="2015-04-05T01:30:22"/>
    <x v="4"/>
  </r>
  <r>
    <n v="1588"/>
    <s v="The Right Side of Texas"/>
    <s v="Southeast Texas as seen through the lens of a cell phone camera"/>
    <x v="421"/>
    <n v="0"/>
    <x v="2"/>
    <s v="US"/>
    <s v="USD"/>
    <n v="1422735120"/>
    <x v="3908"/>
    <b v="0"/>
    <n v="0"/>
    <b v="0"/>
    <s v="photography/places"/>
    <n v="0"/>
    <e v="#DIV/0!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x v="3909"/>
    <b v="0"/>
    <n v="0"/>
    <b v="0"/>
    <s v="photography/places"/>
    <n v="0"/>
    <e v="#DIV/0!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x v="3910"/>
    <b v="0"/>
    <n v="0"/>
    <b v="0"/>
    <s v="photography/places"/>
    <n v="0"/>
    <e v="#DIV/0!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x v="3911"/>
    <b v="0"/>
    <n v="0"/>
    <b v="0"/>
    <s v="photography/places"/>
    <n v="0"/>
    <e v="#DIV/0!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x v="3912"/>
    <b v="0"/>
    <n v="0"/>
    <b v="0"/>
    <s v="photography/places"/>
    <n v="0"/>
    <e v="#DIV/0!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x v="3913"/>
    <b v="0"/>
    <n v="0"/>
    <b v="0"/>
    <s v="music/faith"/>
    <n v="0"/>
    <e v="#DIV/0!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x v="3914"/>
    <b v="0"/>
    <n v="0"/>
    <b v="0"/>
    <s v="music/faith"/>
    <n v="0"/>
    <e v="#DIV/0!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x v="3915"/>
    <b v="0"/>
    <n v="0"/>
    <b v="0"/>
    <s v="music/faith"/>
    <n v="0"/>
    <e v="#DIV/0!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x v="3916"/>
    <b v="0"/>
    <n v="0"/>
    <b v="0"/>
    <s v="music/faith"/>
    <n v="0"/>
    <e v="#DIV/0!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x v="3917"/>
    <b v="0"/>
    <n v="0"/>
    <b v="0"/>
    <s v="music/faith"/>
    <n v="0"/>
    <e v="#DIV/0!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x v="3918"/>
    <b v="0"/>
    <n v="0"/>
    <b v="0"/>
    <s v="music/faith"/>
    <n v="0"/>
    <e v="#DIV/0!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x v="3919"/>
    <b v="0"/>
    <n v="0"/>
    <b v="0"/>
    <s v="music/faith"/>
    <n v="0"/>
    <e v="#DIV/0!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x v="3920"/>
    <b v="0"/>
    <n v="0"/>
    <b v="0"/>
    <s v="music/faith"/>
    <n v="0"/>
    <e v="#DIV/0!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x v="3921"/>
    <b v="0"/>
    <n v="0"/>
    <b v="0"/>
    <s v="music/faith"/>
    <n v="0"/>
    <e v="#DIV/0!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x v="3922"/>
    <b v="0"/>
    <n v="0"/>
    <b v="0"/>
    <s v="music/faith"/>
    <n v="0"/>
    <e v="#DIV/0!"/>
    <x v="7"/>
    <s v="faith"/>
    <x v="3922"/>
    <d v="2015-10-25T02:06:23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x v="3923"/>
    <b v="0"/>
    <n v="0"/>
    <b v="0"/>
    <s v="music/faith"/>
    <n v="0"/>
    <e v="#DIV/0!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x v="3924"/>
    <b v="0"/>
    <n v="0"/>
    <b v="0"/>
    <s v="music/faith"/>
    <n v="0"/>
    <e v="#DIV/0!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x v="3925"/>
    <b v="0"/>
    <n v="0"/>
    <b v="0"/>
    <s v="music/faith"/>
    <n v="0"/>
    <e v="#DIV/0!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x v="3926"/>
    <b v="0"/>
    <n v="0"/>
    <b v="0"/>
    <s v="music/faith"/>
    <n v="0"/>
    <e v="#DIV/0!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x v="3927"/>
    <b v="1"/>
    <n v="0"/>
    <b v="0"/>
    <s v="photography/photobooks"/>
    <n v="0"/>
    <e v="#DIV/0!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x v="3928"/>
    <b v="0"/>
    <n v="0"/>
    <b v="0"/>
    <s v="photography/photobooks"/>
    <n v="0"/>
    <e v="#DIV/0!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x v="3929"/>
    <b v="0"/>
    <n v="0"/>
    <b v="0"/>
    <s v="photography/photobooks"/>
    <n v="0"/>
    <e v="#DIV/0!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x v="3930"/>
    <b v="0"/>
    <n v="0"/>
    <b v="0"/>
    <s v="photography/photobooks"/>
    <n v="0"/>
    <e v="#DIV/0!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x v="3931"/>
    <b v="0"/>
    <n v="0"/>
    <b v="0"/>
    <s v="games/mobile games"/>
    <n v="0"/>
    <e v="#DIV/0!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x v="3932"/>
    <b v="0"/>
    <n v="0"/>
    <b v="0"/>
    <s v="games/mobile games"/>
    <n v="0"/>
    <e v="#DIV/0!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x v="3933"/>
    <b v="0"/>
    <n v="0"/>
    <b v="0"/>
    <s v="games/mobile games"/>
    <n v="0"/>
    <e v="#DIV/0!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x v="3934"/>
    <b v="0"/>
    <n v="0"/>
    <b v="0"/>
    <s v="games/mobile games"/>
    <n v="0"/>
    <e v="#DIV/0!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x v="3935"/>
    <b v="0"/>
    <n v="0"/>
    <b v="0"/>
    <s v="games/mobile games"/>
    <n v="0"/>
    <e v="#DIV/0!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x v="3936"/>
    <b v="0"/>
    <n v="0"/>
    <b v="0"/>
    <s v="photography/people"/>
    <n v="0"/>
    <e v="#DIV/0!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x v="3937"/>
    <b v="0"/>
    <n v="0"/>
    <b v="0"/>
    <s v="photography/people"/>
    <n v="0"/>
    <e v="#DIV/0!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x v="3938"/>
    <b v="0"/>
    <n v="0"/>
    <b v="0"/>
    <s v="photography/people"/>
    <n v="0"/>
    <e v="#DIV/0!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x v="3939"/>
    <b v="0"/>
    <n v="0"/>
    <b v="0"/>
    <s v="photography/people"/>
    <n v="0"/>
    <e v="#DIV/0!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3940"/>
    <b v="0"/>
    <n v="0"/>
    <b v="0"/>
    <s v="photography/people"/>
    <n v="0"/>
    <e v="#DIV/0!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x v="3941"/>
    <b v="0"/>
    <n v="0"/>
    <b v="0"/>
    <s v="games/video games"/>
    <n v="0"/>
    <e v="#DIV/0!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x v="3942"/>
    <b v="0"/>
    <n v="0"/>
    <b v="0"/>
    <s v="games/video games"/>
    <n v="0"/>
    <e v="#DIV/0!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x v="3943"/>
    <b v="0"/>
    <n v="0"/>
    <b v="0"/>
    <s v="technology/web"/>
    <n v="0"/>
    <e v="#DIV/0!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x v="3944"/>
    <b v="0"/>
    <n v="0"/>
    <b v="0"/>
    <s v="technology/web"/>
    <n v="0"/>
    <e v="#DIV/0!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x v="3945"/>
    <b v="0"/>
    <n v="0"/>
    <b v="0"/>
    <s v="technology/web"/>
    <n v="0"/>
    <e v="#DIV/0!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x v="3946"/>
    <b v="0"/>
    <n v="0"/>
    <b v="0"/>
    <s v="technology/web"/>
    <n v="0"/>
    <e v="#DIV/0!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x v="3947"/>
    <b v="0"/>
    <n v="0"/>
    <b v="0"/>
    <s v="technology/web"/>
    <n v="0"/>
    <e v="#DIV/0!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x v="3948"/>
    <b v="0"/>
    <n v="0"/>
    <b v="0"/>
    <s v="technology/web"/>
    <n v="0"/>
    <e v="#DIV/0!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x v="3949"/>
    <b v="0"/>
    <n v="0"/>
    <b v="0"/>
    <s v="technology/web"/>
    <n v="0"/>
    <e v="#DIV/0!"/>
    <x v="0"/>
    <s v="web"/>
    <x v="3949"/>
    <d v="2015-04-21T16:13:42"/>
    <x v="4"/>
  </r>
  <r>
    <n v="2356"/>
    <s v="HardstyleUnited.com (Canceled)"/>
    <s v="HardstyleUnited.com The Global Hardstyle community. Your Hardstyle community."/>
    <x v="26"/>
    <n v="0"/>
    <x v="1"/>
    <s v="NL"/>
    <s v="EUR"/>
    <n v="1433530104"/>
    <x v="3950"/>
    <b v="0"/>
    <n v="0"/>
    <b v="0"/>
    <s v="technology/web"/>
    <n v="0"/>
    <e v="#DIV/0!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x v="3951"/>
    <b v="0"/>
    <n v="0"/>
    <b v="0"/>
    <s v="technology/web"/>
    <n v="0"/>
    <e v="#DIV/0!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x v="3952"/>
    <b v="0"/>
    <n v="0"/>
    <b v="0"/>
    <s v="technology/web"/>
    <n v="0"/>
    <e v="#DIV/0!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x v="3953"/>
    <b v="0"/>
    <n v="0"/>
    <b v="0"/>
    <s v="technology/web"/>
    <n v="0"/>
    <e v="#DIV/0!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x v="3954"/>
    <b v="0"/>
    <n v="0"/>
    <b v="0"/>
    <s v="technology/web"/>
    <n v="0"/>
    <e v="#DIV/0!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x v="3955"/>
    <b v="0"/>
    <n v="0"/>
    <b v="0"/>
    <s v="technology/web"/>
    <n v="0"/>
    <e v="#DIV/0!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x v="3956"/>
    <b v="0"/>
    <n v="0"/>
    <b v="0"/>
    <s v="technology/web"/>
    <n v="0"/>
    <e v="#DIV/0!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x v="3957"/>
    <b v="0"/>
    <n v="0"/>
    <b v="0"/>
    <s v="technology/web"/>
    <n v="0"/>
    <e v="#DIV/0!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x v="3958"/>
    <b v="0"/>
    <n v="0"/>
    <b v="0"/>
    <s v="technology/web"/>
    <n v="0"/>
    <e v="#DIV/0!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x v="3959"/>
    <b v="0"/>
    <n v="0"/>
    <b v="0"/>
    <s v="technology/web"/>
    <n v="0"/>
    <e v="#DIV/0!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x v="3960"/>
    <b v="0"/>
    <n v="0"/>
    <b v="0"/>
    <s v="technology/web"/>
    <n v="0"/>
    <e v="#DIV/0!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x v="3961"/>
    <b v="0"/>
    <n v="0"/>
    <b v="0"/>
    <s v="technology/web"/>
    <n v="0"/>
    <e v="#DIV/0!"/>
    <x v="0"/>
    <s v="web"/>
    <x v="3961"/>
    <d v="2015-08-26T00:18:50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x v="3962"/>
    <b v="0"/>
    <n v="0"/>
    <b v="0"/>
    <s v="technology/web"/>
    <n v="0"/>
    <e v="#DIV/0!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x v="3963"/>
    <b v="0"/>
    <n v="0"/>
    <b v="0"/>
    <s v="technology/web"/>
    <n v="0"/>
    <e v="#DIV/0!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x v="3964"/>
    <b v="0"/>
    <n v="0"/>
    <b v="0"/>
    <s v="technology/web"/>
    <n v="0"/>
    <e v="#DIV/0!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x v="3965"/>
    <b v="0"/>
    <n v="0"/>
    <b v="0"/>
    <s v="technology/web"/>
    <n v="0"/>
    <e v="#DIV/0!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x v="3966"/>
    <b v="0"/>
    <n v="0"/>
    <b v="0"/>
    <s v="technology/web"/>
    <n v="0"/>
    <e v="#DIV/0!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x v="3967"/>
    <b v="0"/>
    <n v="0"/>
    <b v="0"/>
    <s v="technology/web"/>
    <n v="0"/>
    <e v="#DIV/0!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x v="3968"/>
    <b v="0"/>
    <n v="0"/>
    <b v="0"/>
    <s v="technology/web"/>
    <n v="0"/>
    <e v="#DIV/0!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x v="3969"/>
    <b v="0"/>
    <n v="0"/>
    <b v="0"/>
    <s v="technology/web"/>
    <n v="0"/>
    <e v="#DIV/0!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x v="3970"/>
    <b v="0"/>
    <n v="0"/>
    <b v="0"/>
    <s v="technology/web"/>
    <n v="0"/>
    <e v="#DIV/0!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x v="3971"/>
    <b v="0"/>
    <n v="0"/>
    <b v="0"/>
    <s v="food/food trucks"/>
    <n v="0"/>
    <e v="#DIV/0!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x v="3972"/>
    <b v="0"/>
    <n v="0"/>
    <b v="0"/>
    <s v="food/food trucks"/>
    <n v="0"/>
    <e v="#DIV/0!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x v="3973"/>
    <b v="0"/>
    <n v="0"/>
    <b v="0"/>
    <s v="food/food trucks"/>
    <n v="0"/>
    <e v="#DIV/0!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x v="3974"/>
    <b v="0"/>
    <n v="0"/>
    <b v="0"/>
    <s v="food/food trucks"/>
    <n v="0"/>
    <e v="#DIV/0!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x v="3975"/>
    <b v="0"/>
    <n v="0"/>
    <b v="0"/>
    <s v="food/food trucks"/>
    <n v="0"/>
    <e v="#DIV/0!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x v="3976"/>
    <b v="0"/>
    <n v="0"/>
    <b v="0"/>
    <s v="food/food trucks"/>
    <n v="0"/>
    <e v="#DIV/0!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x v="3977"/>
    <b v="0"/>
    <n v="0"/>
    <b v="0"/>
    <s v="food/food trucks"/>
    <n v="0"/>
    <e v="#DIV/0!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x v="3978"/>
    <b v="0"/>
    <n v="0"/>
    <b v="0"/>
    <s v="food/food trucks"/>
    <n v="0"/>
    <e v="#DIV/0!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x v="3979"/>
    <b v="0"/>
    <n v="0"/>
    <b v="0"/>
    <s v="food/food trucks"/>
    <n v="0"/>
    <e v="#DIV/0!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x v="3980"/>
    <b v="0"/>
    <n v="0"/>
    <b v="0"/>
    <s v="food/restaurants"/>
    <n v="0"/>
    <e v="#DIV/0!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x v="3981"/>
    <b v="0"/>
    <n v="0"/>
    <b v="0"/>
    <s v="food/restaurants"/>
    <n v="0"/>
    <e v="#DIV/0!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x v="3982"/>
    <b v="0"/>
    <n v="0"/>
    <b v="0"/>
    <s v="food/restaurants"/>
    <n v="0"/>
    <e v="#DIV/0!"/>
    <x v="4"/>
    <s v="restaurants"/>
    <x v="3982"/>
    <d v="2015-03-14T00:20:16"/>
    <x v="4"/>
  </r>
  <r>
    <n v="2507"/>
    <s v="Help Cafe Talavera get a New Kitchen!"/>
    <s v="Unique dishes for a unique city!."/>
    <x v="429"/>
    <n v="0"/>
    <x v="2"/>
    <s v="US"/>
    <s v="USD"/>
    <n v="1431308704"/>
    <x v="3983"/>
    <b v="0"/>
    <n v="0"/>
    <b v="0"/>
    <s v="food/restaurants"/>
    <n v="0"/>
    <e v="#DIV/0!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x v="3984"/>
    <b v="0"/>
    <n v="0"/>
    <b v="0"/>
    <s v="food/restaurants"/>
    <n v="0"/>
    <e v="#DIV/0!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x v="3985"/>
    <b v="0"/>
    <n v="0"/>
    <b v="0"/>
    <s v="food/restaurants"/>
    <n v="0"/>
    <e v="#DIV/0!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x v="3986"/>
    <b v="0"/>
    <n v="0"/>
    <b v="0"/>
    <s v="food/restaurants"/>
    <n v="0"/>
    <e v="#DIV/0!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x v="3987"/>
    <b v="0"/>
    <n v="0"/>
    <b v="0"/>
    <s v="food/restaurants"/>
    <n v="0"/>
    <e v="#DIV/0!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x v="3988"/>
    <b v="0"/>
    <n v="0"/>
    <b v="0"/>
    <s v="food/restaurants"/>
    <n v="0"/>
    <e v="#DIV/0!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x v="3989"/>
    <b v="0"/>
    <n v="0"/>
    <b v="0"/>
    <s v="food/restaurants"/>
    <n v="0"/>
    <e v="#DIV/0!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x v="3990"/>
    <b v="0"/>
    <n v="0"/>
    <b v="0"/>
    <s v="food/restaurants"/>
    <n v="0"/>
    <e v="#DIV/0!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x v="3991"/>
    <b v="0"/>
    <n v="0"/>
    <b v="0"/>
    <s v="food/food trucks"/>
    <n v="0"/>
    <e v="#DIV/0!"/>
    <x v="4"/>
    <s v="food trucks"/>
    <x v="3991"/>
    <d v="2015-10-13T12:41:29"/>
    <x v="4"/>
  </r>
  <r>
    <n v="2563"/>
    <s v="Phoenix Pearl Boba Tea Truck (Canceled)"/>
    <s v="Michigan based bubble tea and specialty ice cream food truck"/>
    <x v="16"/>
    <n v="0"/>
    <x v="1"/>
    <s v="US"/>
    <s v="USD"/>
    <n v="1438226451"/>
    <x v="3992"/>
    <b v="0"/>
    <n v="0"/>
    <b v="0"/>
    <s v="food/food trucks"/>
    <n v="0"/>
    <e v="#DIV/0!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x v="3993"/>
    <b v="0"/>
    <n v="0"/>
    <b v="0"/>
    <s v="food/food trucks"/>
    <n v="0"/>
    <e v="#DIV/0!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x v="3994"/>
    <b v="0"/>
    <n v="0"/>
    <b v="0"/>
    <s v="food/food trucks"/>
    <n v="0"/>
    <e v="#DIV/0!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x v="3995"/>
    <b v="0"/>
    <n v="0"/>
    <b v="0"/>
    <s v="food/food trucks"/>
    <n v="0"/>
    <e v="#DIV/0!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x v="3996"/>
    <b v="0"/>
    <n v="0"/>
    <b v="0"/>
    <s v="food/food trucks"/>
    <n v="0"/>
    <e v="#DIV/0!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x v="3997"/>
    <b v="0"/>
    <n v="0"/>
    <b v="0"/>
    <s v="food/food trucks"/>
    <n v="0"/>
    <e v="#DIV/0!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x v="3998"/>
    <b v="0"/>
    <n v="0"/>
    <b v="0"/>
    <s v="food/food trucks"/>
    <n v="0"/>
    <e v="#DIV/0!"/>
    <x v="4"/>
    <s v="food trucks"/>
    <x v="3998"/>
    <d v="2015-01-12T02:36:34"/>
    <x v="2"/>
  </r>
  <r>
    <n v="2576"/>
    <s v="2 Go Fast Food (Canceled)"/>
    <s v="A New Twist with an American and Philippine fast food Mobile Trailer."/>
    <x v="26"/>
    <n v="0"/>
    <x v="1"/>
    <s v="US"/>
    <s v="USD"/>
    <n v="1428707647"/>
    <x v="3999"/>
    <b v="0"/>
    <n v="0"/>
    <b v="0"/>
    <s v="food/food trucks"/>
    <n v="0"/>
    <e v="#DIV/0!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x v="4000"/>
    <b v="0"/>
    <n v="0"/>
    <b v="0"/>
    <s v="food/food trucks"/>
    <n v="0"/>
    <e v="#DIV/0!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x v="4001"/>
    <b v="0"/>
    <n v="0"/>
    <b v="0"/>
    <s v="food/food trucks"/>
    <n v="0"/>
    <e v="#DIV/0!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x v="4002"/>
    <b v="0"/>
    <n v="0"/>
    <b v="0"/>
    <s v="food/food trucks"/>
    <n v="0"/>
    <e v="#DIV/0!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x v="4003"/>
    <b v="0"/>
    <n v="0"/>
    <b v="0"/>
    <s v="food/food trucks"/>
    <n v="0"/>
    <e v="#DIV/0!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x v="4004"/>
    <b v="0"/>
    <n v="0"/>
    <b v="0"/>
    <s v="food/food trucks"/>
    <n v="0"/>
    <e v="#DIV/0!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x v="4005"/>
    <b v="0"/>
    <n v="0"/>
    <b v="0"/>
    <s v="technology/space exploration"/>
    <n v="0"/>
    <e v="#DIV/0!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x v="4006"/>
    <b v="0"/>
    <n v="0"/>
    <b v="0"/>
    <s v="food/food trucks"/>
    <n v="0"/>
    <e v="#DIV/0!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x v="4007"/>
    <b v="0"/>
    <n v="0"/>
    <b v="0"/>
    <s v="food/food trucks"/>
    <n v="0"/>
    <e v="#DIV/0!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x v="4008"/>
    <b v="0"/>
    <n v="0"/>
    <b v="0"/>
    <s v="food/food trucks"/>
    <n v="0"/>
    <e v="#DIV/0!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x v="4009"/>
    <b v="0"/>
    <n v="0"/>
    <b v="0"/>
    <s v="publishing/children's books"/>
    <n v="0"/>
    <e v="#DIV/0!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x v="4010"/>
    <b v="0"/>
    <n v="0"/>
    <b v="0"/>
    <s v="publishing/children's books"/>
    <n v="0"/>
    <e v="#DIV/0!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x v="4011"/>
    <b v="0"/>
    <n v="0"/>
    <b v="0"/>
    <s v="publishing/children's books"/>
    <n v="0"/>
    <e v="#DIV/0!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x v="4012"/>
    <b v="0"/>
    <n v="0"/>
    <b v="0"/>
    <s v="publishing/children's books"/>
    <n v="0"/>
    <e v="#DIV/0!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x v="4013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x v="4014"/>
    <b v="0"/>
    <n v="0"/>
    <b v="0"/>
    <s v="publishing/children's books"/>
    <n v="0"/>
    <e v="#DIV/0!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x v="4015"/>
    <b v="0"/>
    <n v="0"/>
    <b v="0"/>
    <s v="publishing/children's books"/>
    <n v="0"/>
    <e v="#DIV/0!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x v="4016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x v="4017"/>
    <b v="0"/>
    <n v="0"/>
    <b v="0"/>
    <s v="publishing/children's books"/>
    <n v="0"/>
    <e v="#DIV/0!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x v="4018"/>
    <b v="0"/>
    <n v="0"/>
    <b v="0"/>
    <s v="theater/plays"/>
    <n v="0"/>
    <e v="#DIV/0!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x v="4019"/>
    <b v="0"/>
    <n v="0"/>
    <b v="0"/>
    <s v="theater/plays"/>
    <n v="0"/>
    <e v="#DIV/0!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x v="4020"/>
    <b v="0"/>
    <n v="0"/>
    <b v="0"/>
    <s v="theater/plays"/>
    <n v="0"/>
    <e v="#DIV/0!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x v="4021"/>
    <b v="0"/>
    <n v="0"/>
    <b v="0"/>
    <s v="theater/plays"/>
    <n v="0"/>
    <e v="#DIV/0!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x v="4022"/>
    <b v="0"/>
    <n v="0"/>
    <b v="0"/>
    <s v="theater/plays"/>
    <n v="0"/>
    <e v="#DIV/0!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x v="4023"/>
    <b v="0"/>
    <n v="0"/>
    <b v="0"/>
    <s v="theater/plays"/>
    <n v="0"/>
    <e v="#DIV/0!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x v="4024"/>
    <b v="0"/>
    <n v="0"/>
    <b v="0"/>
    <s v="theater/plays"/>
    <n v="0"/>
    <e v="#DIV/0!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x v="4025"/>
    <b v="0"/>
    <n v="0"/>
    <b v="0"/>
    <s v="theater/plays"/>
    <n v="0"/>
    <e v="#DIV/0!"/>
    <x v="6"/>
    <s v="plays"/>
    <x v="4025"/>
    <d v="2015-01-06T02:44:19"/>
    <x v="2"/>
  </r>
  <r>
    <n v="2872"/>
    <s v="Loud Arts"/>
    <s v="Local Theatre group in Loudoun County, Virginia. Looking for funds to start producing shows!"/>
    <x v="121"/>
    <n v="0"/>
    <x v="2"/>
    <s v="US"/>
    <s v="USD"/>
    <n v="1434768438"/>
    <x v="4026"/>
    <b v="0"/>
    <n v="0"/>
    <b v="0"/>
    <s v="theater/plays"/>
    <n v="0"/>
    <e v="#DIV/0!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x v="4027"/>
    <b v="0"/>
    <n v="0"/>
    <b v="0"/>
    <s v="theater/plays"/>
    <n v="0"/>
    <e v="#DIV/0!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x v="4028"/>
    <b v="0"/>
    <n v="0"/>
    <b v="0"/>
    <s v="theater/plays"/>
    <n v="0"/>
    <e v="#DIV/0!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x v="4029"/>
    <b v="0"/>
    <n v="0"/>
    <b v="0"/>
    <s v="theater/plays"/>
    <n v="0"/>
    <e v="#DIV/0!"/>
    <x v="6"/>
    <s v="plays"/>
    <x v="4029"/>
    <d v="2014-10-18T04:59:00"/>
    <x v="2"/>
  </r>
  <r>
    <n v="2894"/>
    <s v="How Could You Do This To Me (The Stage Play)"/>
    <s v="This Is A Story About A Woman A Man And A Woman"/>
    <x v="6"/>
    <n v="0"/>
    <x v="2"/>
    <s v="US"/>
    <s v="USD"/>
    <n v="1428100815"/>
    <x v="4030"/>
    <b v="0"/>
    <n v="0"/>
    <b v="0"/>
    <s v="theater/plays"/>
    <n v="0"/>
    <e v="#DIV/0!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x v="4031"/>
    <b v="0"/>
    <n v="0"/>
    <b v="0"/>
    <s v="theater/plays"/>
    <n v="0"/>
    <e v="#DIV/0!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x v="4032"/>
    <b v="0"/>
    <n v="0"/>
    <b v="0"/>
    <s v="theater/spaces"/>
    <n v="0"/>
    <e v="#DIV/0!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x v="4033"/>
    <b v="0"/>
    <n v="0"/>
    <b v="0"/>
    <s v="theater/spaces"/>
    <n v="0"/>
    <e v="#DIV/0!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x v="4034"/>
    <b v="0"/>
    <n v="0"/>
    <b v="0"/>
    <s v="theater/spaces"/>
    <n v="0"/>
    <e v="#DIV/0!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x v="4035"/>
    <b v="0"/>
    <n v="0"/>
    <b v="0"/>
    <s v="theater/spaces"/>
    <n v="0"/>
    <e v="#DIV/0!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x v="4036"/>
    <b v="0"/>
    <n v="0"/>
    <b v="0"/>
    <s v="theater/spaces"/>
    <n v="0"/>
    <e v="#DIV/0!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x v="4037"/>
    <b v="0"/>
    <n v="0"/>
    <b v="0"/>
    <s v="theater/spaces"/>
    <n v="0"/>
    <e v="#DIV/0!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x v="4038"/>
    <b v="0"/>
    <n v="0"/>
    <b v="0"/>
    <s v="theater/spaces"/>
    <n v="0"/>
    <e v="#DIV/0!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x v="4039"/>
    <b v="0"/>
    <n v="0"/>
    <b v="0"/>
    <s v="theater/spaces"/>
    <n v="0"/>
    <e v="#DIV/0!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x v="4040"/>
    <b v="0"/>
    <n v="0"/>
    <b v="0"/>
    <s v="theater/spaces"/>
    <n v="0"/>
    <e v="#DIV/0!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x v="4041"/>
    <b v="0"/>
    <n v="0"/>
    <b v="0"/>
    <s v="theater/spaces"/>
    <n v="0"/>
    <e v="#DIV/0!"/>
    <x v="6"/>
    <s v="spaces"/>
    <x v="4041"/>
    <d v="2016-04-03T14:36:51"/>
    <x v="1"/>
  </r>
  <r>
    <n v="3061"/>
    <s v="Help Save Parkway Cinemas!"/>
    <s v="Save a historic Local theater."/>
    <x v="11"/>
    <n v="0"/>
    <x v="2"/>
    <s v="US"/>
    <s v="USD"/>
    <n v="1407955748"/>
    <x v="4042"/>
    <b v="0"/>
    <n v="0"/>
    <b v="0"/>
    <s v="theater/spaces"/>
    <n v="0"/>
    <e v="#DIV/0!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x v="4043"/>
    <b v="0"/>
    <n v="0"/>
    <b v="0"/>
    <s v="theater/spaces"/>
    <n v="0"/>
    <e v="#DIV/0!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x v="4044"/>
    <b v="0"/>
    <n v="0"/>
    <b v="0"/>
    <s v="theater/spaces"/>
    <n v="0"/>
    <e v="#DIV/0!"/>
    <x v="6"/>
    <s v="spaces"/>
    <x v="4044"/>
    <d v="2014-09-21T15:10:50"/>
    <x v="2"/>
  </r>
  <r>
    <n v="3125"/>
    <s v="N/A (Canceled)"/>
    <s v="N/A"/>
    <x v="406"/>
    <n v="0"/>
    <x v="1"/>
    <s v="US"/>
    <s v="USD"/>
    <n v="1452142672"/>
    <x v="4045"/>
    <b v="0"/>
    <n v="0"/>
    <b v="0"/>
    <s v="theater/spaces"/>
    <n v="0"/>
    <e v="#DIV/0!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x v="4046"/>
    <b v="0"/>
    <n v="0"/>
    <b v="0"/>
    <s v="theater/spaces"/>
    <n v="0"/>
    <e v="#DIV/0!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x v="4047"/>
    <b v="0"/>
    <n v="0"/>
    <b v="0"/>
    <s v="theater/plays"/>
    <n v="0"/>
    <e v="#DIV/0!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x v="4048"/>
    <b v="0"/>
    <n v="0"/>
    <b v="0"/>
    <s v="theater/plays"/>
    <n v="0"/>
    <e v="#DIV/0!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x v="4049"/>
    <b v="0"/>
    <n v="0"/>
    <b v="0"/>
    <s v="theater/plays"/>
    <n v="0"/>
    <e v="#DIV/0!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x v="4050"/>
    <b v="0"/>
    <n v="0"/>
    <b v="0"/>
    <s v="theater/musical"/>
    <n v="0"/>
    <e v="#DIV/0!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x v="4051"/>
    <b v="0"/>
    <n v="0"/>
    <b v="0"/>
    <s v="theater/musical"/>
    <n v="0"/>
    <e v="#DIV/0!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x v="4052"/>
    <b v="0"/>
    <n v="0"/>
    <b v="0"/>
    <s v="theater/musical"/>
    <n v="0"/>
    <e v="#DIV/0!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x v="4053"/>
    <b v="0"/>
    <n v="0"/>
    <b v="0"/>
    <s v="theater/musical"/>
    <n v="0"/>
    <e v="#DIV/0!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x v="4054"/>
    <b v="0"/>
    <n v="0"/>
    <b v="0"/>
    <s v="theater/musical"/>
    <n v="0"/>
    <e v="#DIV/0!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x v="4055"/>
    <b v="0"/>
    <n v="0"/>
    <b v="0"/>
    <s v="theater/musical"/>
    <n v="0"/>
    <e v="#DIV/0!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x v="4056"/>
    <b v="0"/>
    <n v="0"/>
    <b v="0"/>
    <s v="theater/musical"/>
    <n v="0"/>
    <e v="#DIV/0!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x v="4057"/>
    <b v="0"/>
    <n v="0"/>
    <b v="0"/>
    <s v="theater/musical"/>
    <n v="0"/>
    <e v="#DIV/0!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x v="4058"/>
    <b v="0"/>
    <n v="0"/>
    <b v="0"/>
    <s v="theater/plays"/>
    <n v="0"/>
    <e v="#DIV/0!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x v="4059"/>
    <b v="0"/>
    <n v="0"/>
    <b v="0"/>
    <s v="theater/plays"/>
    <n v="0"/>
    <e v="#DIV/0!"/>
    <x v="6"/>
    <s v="plays"/>
    <x v="4059"/>
    <d v="2015-12-17T22:05:50"/>
    <x v="4"/>
  </r>
  <r>
    <n v="3743"/>
    <s v="Down the Mississippi"/>
    <s v="I'm taking the Adventures of Huckleberry Finn puppet show down the Mississippi River!"/>
    <x v="200"/>
    <n v="0"/>
    <x v="2"/>
    <s v="US"/>
    <s v="USD"/>
    <n v="1404406964"/>
    <x v="4060"/>
    <b v="0"/>
    <n v="0"/>
    <b v="0"/>
    <s v="theater/plays"/>
    <n v="0"/>
    <e v="#DIV/0!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x v="4061"/>
    <b v="0"/>
    <n v="0"/>
    <b v="0"/>
    <s v="theater/plays"/>
    <n v="0"/>
    <e v="#DIV/0!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x v="4062"/>
    <b v="0"/>
    <n v="0"/>
    <b v="0"/>
    <s v="theater/musical"/>
    <n v="0"/>
    <e v="#DIV/0!"/>
    <x v="6"/>
    <s v="musical"/>
    <x v="4062"/>
    <d v="2016-11-22T17:00:23"/>
    <x v="1"/>
  </r>
  <r>
    <n v="3791"/>
    <s v="Spin! at The Cumming Playhouse"/>
    <s v="Spin! is an original musical comedy-drama presented by Blue Palm Productions."/>
    <x v="186"/>
    <n v="0"/>
    <x v="2"/>
    <s v="US"/>
    <s v="USD"/>
    <n v="1404664592"/>
    <x v="4063"/>
    <b v="0"/>
    <n v="0"/>
    <b v="0"/>
    <s v="theater/musical"/>
    <n v="0"/>
    <e v="#DIV/0!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x v="4064"/>
    <b v="0"/>
    <n v="0"/>
    <b v="0"/>
    <s v="theater/musical"/>
    <n v="0"/>
    <e v="#DIV/0!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x v="4065"/>
    <b v="0"/>
    <n v="0"/>
    <b v="0"/>
    <s v="theater/musical"/>
    <n v="0"/>
    <e v="#DIV/0!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x v="4066"/>
    <b v="0"/>
    <n v="0"/>
    <b v="0"/>
    <s v="theater/plays"/>
    <n v="0"/>
    <e v="#DIV/0!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x v="4067"/>
    <b v="0"/>
    <n v="0"/>
    <b v="0"/>
    <s v="theater/musical"/>
    <n v="0"/>
    <e v="#DIV/0!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x v="4068"/>
    <b v="0"/>
    <n v="0"/>
    <b v="0"/>
    <s v="theater/musical"/>
    <n v="0"/>
    <e v="#DIV/0!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x v="4069"/>
    <b v="0"/>
    <n v="0"/>
    <b v="0"/>
    <s v="theater/musical"/>
    <n v="0"/>
    <e v="#DIV/0!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x v="4070"/>
    <b v="0"/>
    <n v="0"/>
    <b v="0"/>
    <s v="theater/musical"/>
    <n v="0"/>
    <e v="#DIV/0!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x v="4071"/>
    <b v="0"/>
    <n v="0"/>
    <b v="0"/>
    <s v="theater/musical"/>
    <n v="0"/>
    <e v="#DIV/0!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x v="4072"/>
    <b v="0"/>
    <n v="0"/>
    <b v="0"/>
    <s v="theater/musical"/>
    <n v="0"/>
    <e v="#DIV/0!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x v="4073"/>
    <b v="0"/>
    <n v="0"/>
    <b v="0"/>
    <s v="theater/musical"/>
    <n v="0"/>
    <e v="#DIV/0!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x v="4074"/>
    <b v="0"/>
    <n v="0"/>
    <b v="0"/>
    <s v="theater/musical"/>
    <n v="0"/>
    <e v="#DIV/0!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x v="4075"/>
    <b v="0"/>
    <n v="0"/>
    <b v="0"/>
    <s v="theater/musical"/>
    <n v="0"/>
    <e v="#DIV/0!"/>
    <x v="6"/>
    <s v="musical"/>
    <x v="4075"/>
    <d v="2016-05-09T22:49:51"/>
    <x v="1"/>
  </r>
  <r>
    <n v="3886"/>
    <s v="a (Canceled)"/>
    <n v="1"/>
    <x v="26"/>
    <n v="0"/>
    <x v="1"/>
    <s v="AU"/>
    <s v="AUD"/>
    <n v="1418275702"/>
    <x v="4076"/>
    <b v="0"/>
    <n v="0"/>
    <b v="0"/>
    <s v="theater/musical"/>
    <n v="0"/>
    <e v="#DIV/0!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x v="4077"/>
    <b v="0"/>
    <n v="0"/>
    <b v="0"/>
    <s v="theater/plays"/>
    <n v="0"/>
    <e v="#DIV/0!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x v="4078"/>
    <b v="0"/>
    <n v="0"/>
    <b v="0"/>
    <s v="theater/plays"/>
    <n v="0"/>
    <e v="#DIV/0!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x v="4079"/>
    <b v="0"/>
    <n v="0"/>
    <b v="0"/>
    <s v="theater/plays"/>
    <n v="0"/>
    <e v="#DIV/0!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x v="4080"/>
    <b v="0"/>
    <n v="0"/>
    <b v="0"/>
    <s v="theater/plays"/>
    <n v="0"/>
    <e v="#DIV/0!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x v="4081"/>
    <b v="0"/>
    <n v="0"/>
    <b v="0"/>
    <s v="theater/plays"/>
    <n v="0"/>
    <e v="#DIV/0!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x v="4082"/>
    <b v="0"/>
    <n v="0"/>
    <b v="0"/>
    <s v="theater/plays"/>
    <n v="0"/>
    <e v="#DIV/0!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x v="4083"/>
    <b v="0"/>
    <n v="0"/>
    <b v="0"/>
    <s v="theater/plays"/>
    <n v="0"/>
    <e v="#DIV/0!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x v="4084"/>
    <b v="0"/>
    <n v="0"/>
    <b v="0"/>
    <s v="theater/plays"/>
    <n v="0"/>
    <e v="#DIV/0!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x v="4085"/>
    <b v="0"/>
    <n v="0"/>
    <b v="0"/>
    <s v="theater/plays"/>
    <n v="0"/>
    <e v="#DIV/0!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x v="4086"/>
    <b v="0"/>
    <n v="0"/>
    <b v="0"/>
    <s v="theater/plays"/>
    <n v="0"/>
    <e v="#DIV/0!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x v="4087"/>
    <b v="0"/>
    <n v="0"/>
    <b v="0"/>
    <s v="theater/plays"/>
    <n v="0"/>
    <e v="#DIV/0!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x v="4088"/>
    <b v="0"/>
    <n v="0"/>
    <b v="0"/>
    <s v="theater/plays"/>
    <n v="0"/>
    <e v="#DIV/0!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x v="4089"/>
    <b v="0"/>
    <n v="0"/>
    <b v="0"/>
    <s v="theater/plays"/>
    <n v="0"/>
    <e v="#DIV/0!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x v="4090"/>
    <b v="0"/>
    <n v="0"/>
    <b v="0"/>
    <s v="theater/plays"/>
    <n v="0"/>
    <e v="#DIV/0!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x v="4091"/>
    <b v="0"/>
    <n v="0"/>
    <b v="0"/>
    <s v="theater/plays"/>
    <n v="0"/>
    <e v="#DIV/0!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x v="4092"/>
    <b v="0"/>
    <n v="0"/>
    <b v="0"/>
    <s v="theater/plays"/>
    <n v="0"/>
    <e v="#DIV/0!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x v="4093"/>
    <b v="0"/>
    <n v="0"/>
    <b v="0"/>
    <s v="theater/plays"/>
    <n v="0"/>
    <e v="#DIV/0!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x v="4094"/>
    <b v="0"/>
    <n v="0"/>
    <b v="0"/>
    <s v="theater/plays"/>
    <n v="0"/>
    <e v="#DIV/0!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x v="4095"/>
    <b v="0"/>
    <n v="0"/>
    <b v="0"/>
    <s v="theater/plays"/>
    <n v="0"/>
    <e v="#DIV/0!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x v="4096"/>
    <b v="0"/>
    <n v="0"/>
    <b v="0"/>
    <s v="theater/plays"/>
    <n v="0"/>
    <e v="#DIV/0!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x v="4097"/>
    <b v="0"/>
    <n v="0"/>
    <b v="0"/>
    <s v="theater/plays"/>
    <n v="0"/>
    <e v="#DIV/0!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x v="4098"/>
    <b v="0"/>
    <n v="0"/>
    <b v="0"/>
    <s v="theater/plays"/>
    <n v="0"/>
    <e v="#DIV/0!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x v="4099"/>
    <b v="0"/>
    <n v="0"/>
    <b v="0"/>
    <s v="theater/plays"/>
    <n v="0"/>
    <e v="#DIV/0!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x v="4100"/>
    <b v="0"/>
    <n v="0"/>
    <b v="0"/>
    <s v="theater/plays"/>
    <n v="0"/>
    <e v="#DIV/0!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x v="4101"/>
    <b v="0"/>
    <n v="0"/>
    <b v="0"/>
    <s v="theater/plays"/>
    <n v="0"/>
    <e v="#DIV/0!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x v="4102"/>
    <b v="0"/>
    <n v="0"/>
    <b v="0"/>
    <s v="theater/plays"/>
    <n v="0"/>
    <e v="#DIV/0!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x v="4103"/>
    <b v="0"/>
    <n v="0"/>
    <b v="0"/>
    <s v="theater/plays"/>
    <n v="0"/>
    <e v="#DIV/0!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x v="4104"/>
    <b v="0"/>
    <n v="0"/>
    <b v="0"/>
    <s v="theater/plays"/>
    <n v="0"/>
    <e v="#DIV/0!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x v="4105"/>
    <b v="0"/>
    <n v="0"/>
    <b v="0"/>
    <s v="theater/plays"/>
    <n v="0"/>
    <e v="#DIV/0!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x v="4106"/>
    <b v="0"/>
    <n v="0"/>
    <b v="0"/>
    <s v="theater/plays"/>
    <n v="0"/>
    <e v="#DIV/0!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x v="4107"/>
    <b v="0"/>
    <n v="0"/>
    <b v="0"/>
    <s v="theater/plays"/>
    <n v="0"/>
    <e v="#DIV/0!"/>
    <x v="6"/>
    <s v="plays"/>
    <x v="4107"/>
    <d v="2016-06-14T18:54:00"/>
    <x v="1"/>
  </r>
  <r>
    <n v="4087"/>
    <s v="Stage Production &quot;The Nail Shop&quot;"/>
    <s v="Comedy Stage Play"/>
    <x v="337"/>
    <n v="0"/>
    <x v="2"/>
    <s v="US"/>
    <s v="USD"/>
    <n v="1468777786"/>
    <x v="4108"/>
    <b v="0"/>
    <n v="0"/>
    <b v="0"/>
    <s v="theater/plays"/>
    <n v="0"/>
    <e v="#DIV/0!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x v="4109"/>
    <b v="0"/>
    <n v="0"/>
    <b v="0"/>
    <s v="theater/plays"/>
    <n v="0"/>
    <e v="#DIV/0!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x v="4110"/>
    <b v="0"/>
    <n v="0"/>
    <b v="0"/>
    <s v="theater/plays"/>
    <n v="0"/>
    <e v="#DIV/0!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11"/>
    <b v="0"/>
    <n v="0"/>
    <b v="0"/>
    <s v="theater/plays"/>
    <n v="0"/>
    <e v="#DIV/0!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x v="4112"/>
    <b v="0"/>
    <n v="0"/>
    <b v="0"/>
    <s v="theater/plays"/>
    <n v="0"/>
    <e v="#DIV/0!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x v="4113"/>
    <b v="0"/>
    <n v="0"/>
    <b v="0"/>
    <s v="theater/plays"/>
    <n v="0"/>
    <e v="#DIV/0!"/>
    <x v="6"/>
    <s v="plays"/>
    <x v="4113"/>
    <d v="2015-11-29T13:56:44"/>
    <x v="4"/>
  </r>
  <r>
    <m/>
    <m/>
    <m/>
    <x v="445"/>
    <m/>
    <x v="4"/>
    <m/>
    <m/>
    <m/>
    <x v="4114"/>
    <m/>
    <m/>
    <m/>
    <m/>
    <m/>
    <m/>
    <x v="9"/>
    <m/>
    <x v="411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3E46A-6616-A443-9A0C-87901FEDA947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6CCB3-64B1-7D44-9994-83A3EEA0A4D1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C40A2-AABC-814C-A4C8-2F7726268154}" name="Theater_Outcomes_vs_Launch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>
      <items count="447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_Outcomes_vs_Launch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DA7A9-4170-5846-8F5B-835EF452CC96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D1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12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8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25B7B-4147-5C49-B8FD-775B1C522543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8358</v>
      </c>
      <c r="B3" s="12" t="s">
        <v>8359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8360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0B0B0-5C38-2F4F-B0C2-C73A71002B0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8361</v>
      </c>
      <c r="B2" t="s">
        <v>8364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8326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F024-F224-A24F-98E9-3D6856BFECCA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s="15" t="s">
        <v>8371</v>
      </c>
      <c r="B1" s="15" t="s">
        <v>4110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VLOOKUP(A3, Kickstarter!B:E, 3, FALSE)</f>
        <v>2000</v>
      </c>
      <c r="D2">
        <f>VLOOKUP(A2, Kickstarter!B:E, 4, FALSE)</f>
        <v>2020</v>
      </c>
      <c r="E2" t="str">
        <f>VLOOKUP(A2, Kickstarter!B:P, 5, FALSE)</f>
        <v>successful</v>
      </c>
      <c r="F2" t="str">
        <f>VLOOKUP(A2, Kickstarter!B:L, 6, FALSE)</f>
        <v>GB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VLOOKUP(A4, Kickstarter!B:E, 3, FALSE)</f>
        <v>1500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VLOOKUP(A5, Kickstarter!B:E, 3, FALSE)</f>
        <v>1000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VLOOKUP(A6, Kickstarter!B:E, 3, FALSE)</f>
        <v>4000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D7EEB-E60A-A84A-8161-E2209CEB43A3}">
  <dimension ref="A1:E18"/>
  <sheetViews>
    <sheetView workbookViewId="0">
      <selection activeCell="A8" sqref="A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349" width="14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4066" width="11.1640625" bestFit="1" customWidth="1"/>
    <col min="4067" max="4067" width="13" bestFit="1" customWidth="1"/>
    <col min="4068" max="4068" width="10" bestFit="1" customWidth="1"/>
  </cols>
  <sheetData>
    <row r="1" spans="1:5" x14ac:dyDescent="0.2">
      <c r="A1" s="12" t="s">
        <v>8386</v>
      </c>
      <c r="B1" t="s">
        <v>8364</v>
      </c>
    </row>
    <row r="2" spans="1:5" x14ac:dyDescent="0.2">
      <c r="A2" s="12" t="s">
        <v>8361</v>
      </c>
      <c r="B2" t="s">
        <v>8323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3" t="s">
        <v>8389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8390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8391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8392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8393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8387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8388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8394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E1B62-08C0-264E-B825-04917386E347}">
  <dimension ref="A5:D18"/>
  <sheetViews>
    <sheetView topLeftCell="A4" workbookViewId="0">
      <selection activeCell="A5" sqref="A5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12" width="4.5" bestFit="1" customWidth="1"/>
    <col min="13" max="13" width="10" bestFit="1" customWidth="1"/>
    <col min="14" max="14" width="24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4" bestFit="1" customWidth="1"/>
    <col min="19" max="19" width="23.33203125" bestFit="1" customWidth="1"/>
    <col min="20" max="20" width="24" bestFit="1" customWidth="1"/>
    <col min="21" max="21" width="23.33203125" bestFit="1" customWidth="1"/>
    <col min="22" max="22" width="24" bestFit="1" customWidth="1"/>
    <col min="23" max="23" width="23.33203125" bestFit="1" customWidth="1"/>
    <col min="24" max="24" width="28.33203125" bestFit="1" customWidth="1"/>
    <col min="25" max="25" width="27.6640625" bestFit="1" customWidth="1"/>
    <col min="26" max="26" width="4.5" bestFit="1" customWidth="1"/>
    <col min="27" max="28" width="8.6640625" bestFit="1" customWidth="1"/>
    <col min="29" max="29" width="4.5" bestFit="1" customWidth="1"/>
    <col min="30" max="31" width="8.6640625" bestFit="1" customWidth="1"/>
    <col min="32" max="32" width="4.5" bestFit="1" customWidth="1"/>
    <col min="33" max="34" width="8.6640625" bestFit="1" customWidth="1"/>
    <col min="35" max="35" width="10" bestFit="1" customWidth="1"/>
    <col min="36" max="36" width="24" bestFit="1" customWidth="1"/>
    <col min="37" max="37" width="27.6640625" bestFit="1" customWidth="1"/>
    <col min="38" max="38" width="25" bestFit="1" customWidth="1"/>
    <col min="39" max="39" width="28.33203125" bestFit="1" customWidth="1"/>
  </cols>
  <sheetData>
    <row r="5" spans="1:4" x14ac:dyDescent="0.2">
      <c r="A5" s="12" t="s">
        <v>8363</v>
      </c>
      <c r="B5" t="s">
        <v>8417</v>
      </c>
      <c r="C5" t="s">
        <v>8416</v>
      </c>
      <c r="D5" t="s">
        <v>8415</v>
      </c>
    </row>
    <row r="6" spans="1:4" x14ac:dyDescent="0.2">
      <c r="A6" s="13" t="s">
        <v>8404</v>
      </c>
      <c r="B6" s="11">
        <v>0.72659176029962547</v>
      </c>
      <c r="C6" s="11">
        <v>0.27340823970037453</v>
      </c>
      <c r="D6" s="11">
        <v>0</v>
      </c>
    </row>
    <row r="7" spans="1:4" x14ac:dyDescent="0.2">
      <c r="A7" s="13" t="s">
        <v>8406</v>
      </c>
      <c r="B7" s="11">
        <v>0.54166666666666663</v>
      </c>
      <c r="C7" s="11">
        <v>0.45833333333333331</v>
      </c>
      <c r="D7" s="11">
        <v>0</v>
      </c>
    </row>
    <row r="8" spans="1:4" x14ac:dyDescent="0.2">
      <c r="A8" s="13" t="s">
        <v>8407</v>
      </c>
      <c r="B8" s="11">
        <v>0.5</v>
      </c>
      <c r="C8" s="11">
        <v>0.5</v>
      </c>
      <c r="D8" s="11">
        <v>0</v>
      </c>
    </row>
    <row r="9" spans="1:4" x14ac:dyDescent="0.2">
      <c r="A9" s="13" t="s">
        <v>8408</v>
      </c>
      <c r="B9" s="11">
        <v>0.45</v>
      </c>
      <c r="C9" s="11">
        <v>0.55000000000000004</v>
      </c>
      <c r="D9" s="11">
        <v>0</v>
      </c>
    </row>
    <row r="10" spans="1:4" x14ac:dyDescent="0.2">
      <c r="A10" s="13" t="s">
        <v>8409</v>
      </c>
      <c r="B10" s="11">
        <v>0.2</v>
      </c>
      <c r="C10" s="11">
        <v>0.8</v>
      </c>
      <c r="D10" s="11">
        <v>0</v>
      </c>
    </row>
    <row r="11" spans="1:4" x14ac:dyDescent="0.2">
      <c r="A11" s="13" t="s">
        <v>8410</v>
      </c>
      <c r="B11" s="11">
        <v>0.27272727272727271</v>
      </c>
      <c r="C11" s="11">
        <v>0.72727272727272729</v>
      </c>
      <c r="D11" s="11">
        <v>0</v>
      </c>
    </row>
    <row r="12" spans="1:4" x14ac:dyDescent="0.2">
      <c r="A12" s="13" t="s">
        <v>8411</v>
      </c>
      <c r="B12" s="11">
        <v>0.66666666666666663</v>
      </c>
      <c r="C12" s="11">
        <v>0.33333333333333331</v>
      </c>
      <c r="D12" s="11">
        <v>0</v>
      </c>
    </row>
    <row r="13" spans="1:4" x14ac:dyDescent="0.2">
      <c r="A13" s="13" t="s">
        <v>8412</v>
      </c>
      <c r="B13" s="11">
        <v>0.66666666666666663</v>
      </c>
      <c r="C13" s="11">
        <v>0.33333333333333331</v>
      </c>
      <c r="D13" s="11">
        <v>0</v>
      </c>
    </row>
    <row r="14" spans="1:4" x14ac:dyDescent="0.2">
      <c r="A14" s="13" t="s">
        <v>8413</v>
      </c>
      <c r="B14" s="11">
        <v>0</v>
      </c>
      <c r="C14" s="11">
        <v>1</v>
      </c>
      <c r="D14" s="11">
        <v>0</v>
      </c>
    </row>
    <row r="15" spans="1:4" x14ac:dyDescent="0.2">
      <c r="A15" s="13" t="s">
        <v>8405</v>
      </c>
      <c r="B15" s="11">
        <v>0.55029585798816572</v>
      </c>
      <c r="C15" s="11">
        <v>0.44970414201183434</v>
      </c>
      <c r="D15" s="11">
        <v>0</v>
      </c>
    </row>
    <row r="16" spans="1:4" x14ac:dyDescent="0.2">
      <c r="A16" s="13" t="s">
        <v>8414</v>
      </c>
      <c r="B16" s="11">
        <v>0.16666666666666666</v>
      </c>
      <c r="C16" s="11">
        <v>0.83333333333333337</v>
      </c>
      <c r="D16" s="11">
        <v>0</v>
      </c>
    </row>
    <row r="17" spans="1:4" x14ac:dyDescent="0.2">
      <c r="A17" s="13" t="s">
        <v>8403</v>
      </c>
      <c r="B17" s="11">
        <v>0.75806451612903225</v>
      </c>
      <c r="C17" s="11">
        <v>0.24193548387096775</v>
      </c>
      <c r="D17" s="11">
        <v>0</v>
      </c>
    </row>
    <row r="18" spans="1:4" x14ac:dyDescent="0.2">
      <c r="A18" s="13" t="s">
        <v>8360</v>
      </c>
      <c r="B18" s="11">
        <v>5.4993460738107629</v>
      </c>
      <c r="C18" s="11">
        <v>6.5006539261892371</v>
      </c>
      <c r="D18" s="11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D7D5E-8B78-3948-9261-C262BF0F306E}">
  <dimension ref="A1:L13"/>
  <sheetViews>
    <sheetView zoomScale="130" zoomScaleNormal="130" workbookViewId="0">
      <selection activeCell="G17" sqref="G1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12" x14ac:dyDescent="0.2">
      <c r="A1" s="15" t="s">
        <v>8395</v>
      </c>
      <c r="B1" s="15" t="s">
        <v>8396</v>
      </c>
      <c r="C1" s="15" t="s">
        <v>8397</v>
      </c>
      <c r="D1" s="15" t="s">
        <v>8398</v>
      </c>
      <c r="E1" s="15" t="s">
        <v>8399</v>
      </c>
      <c r="F1" s="15" t="s">
        <v>8400</v>
      </c>
      <c r="G1" s="15" t="s">
        <v>8401</v>
      </c>
      <c r="H1" s="15" t="s">
        <v>8402</v>
      </c>
      <c r="I1" s="15"/>
      <c r="J1" s="15"/>
      <c r="K1" s="15"/>
      <c r="L1" s="15"/>
    </row>
    <row r="2" spans="1:12" x14ac:dyDescent="0.2">
      <c r="A2" t="s">
        <v>8403</v>
      </c>
      <c r="B2">
        <f>COUNTIFS(Kickstarter!$D:$D,"&lt;1000",Kickstarter!$F:$F, "successful", Kickstarter!$R:$R, "plays")</f>
        <v>141</v>
      </c>
      <c r="C2">
        <f>COUNTIFS(Kickstarter!$D:$D,"&lt;1000",Kickstarter!$F:$F, "failed", Kickstarter!$R:$R, "plays")</f>
        <v>45</v>
      </c>
      <c r="D2">
        <f>COUNTIFS(Kickstarter!$D:$D,"&lt;1000",Kickstarter!$F:$F, "canceled",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12" x14ac:dyDescent="0.2">
      <c r="A3" t="s">
        <v>8404</v>
      </c>
      <c r="B3">
        <f>COUNTIFS(Kickstarter!$D:$D,"&gt;=1000",Kickstarter!$F:$F, "successful", Kickstarter!$D:$D,"&lt;=4999",Kickstarter!$R:$R, "plays")</f>
        <v>388</v>
      </c>
      <c r="C3">
        <f>COUNTIFS(Kickstarter!$D:$D,"&gt;=1000",Kickstarter!$F:$F, "failed", Kickstarter!$D:$D,"&lt;=4999",Kickstarter!$R:$R, "plays")</f>
        <v>146</v>
      </c>
      <c r="D3">
        <f>COUNTIFS(Kickstarter!$D:$D,"&gt;=1000",Kickstarter!$F:$F, "canceled", Kickstarter!$D:$D,"&lt;=4999",Kickstarter!$R:$R,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12" x14ac:dyDescent="0.2">
      <c r="A4" t="s">
        <v>8405</v>
      </c>
      <c r="B4">
        <f>COUNTIFS(Kickstarter!$D:$D,"&gt;=5000",Kickstarter!$F:$F, "successful", Kickstarter!$D:$D,"&lt;=9999",Kickstarter!$R:$R, "plays")</f>
        <v>93</v>
      </c>
      <c r="C4">
        <f>COUNTIFS(Kickstarter!$D:$D,"&gt;=5000",Kickstarter!$F:$F, "failed", Kickstarter!$D:$D,"&lt;=9999",Kickstarter!$R:$R, "plays")</f>
        <v>76</v>
      </c>
      <c r="D4">
        <f>COUNTIFS(Kickstarter!$D:$D,"&gt;=5000",Kickstarter!$F:$F, "canceled", Kickstarter!$D:$D,"&lt;=9999",Kickstarter!$R:$R,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12" x14ac:dyDescent="0.2">
      <c r="A5" t="s">
        <v>8406</v>
      </c>
      <c r="B5">
        <f>COUNTIFS(Kickstarter!$D:$D,"&gt;=10000",Kickstarter!$F:$F, "successful", Kickstarter!$D:$D,"&lt;=14999",Kickstarter!$R:$R, "plays")</f>
        <v>39</v>
      </c>
      <c r="C5">
        <f>COUNTIFS(Kickstarter!$D:$D,"&gt;=10000",Kickstarter!$F:$F, "failed", Kickstarter!$D:$D,"&lt;=14999",Kickstarter!$R:$R, "plays")</f>
        <v>33</v>
      </c>
      <c r="D5">
        <f>COUNTIFS(Kickstarter!$D:$D,"&gt;=10000",Kickstarter!$F:$F, "canceled", Kickstarter!$D:$D,"&lt;=14999",Kickstarter!$R:$R,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12" x14ac:dyDescent="0.2">
      <c r="A6" t="s">
        <v>8407</v>
      </c>
      <c r="B6">
        <f>COUNTIFS(Kickstarter!$D:$D,"&gt;=15000",Kickstarter!$F:$F, "successful", Kickstarter!$D:$D,"&lt;=19999",Kickstarter!$R:$R, "plays")</f>
        <v>12</v>
      </c>
      <c r="C6">
        <f>COUNTIFS(Kickstarter!$D:$D,"&gt;=15000",Kickstarter!$F:$F, "failed", Kickstarter!$D:$D,"&lt;=19999",Kickstarter!$R:$R, "plays")</f>
        <v>12</v>
      </c>
      <c r="D6">
        <f>COUNTIFS(Kickstarter!$D:$D,"&gt;=15000",Kickstarter!$F:$F, "canceled", Kickstarter!$D:$D,"&lt;=19999",Kickstarter!$R:$R,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12" x14ac:dyDescent="0.2">
      <c r="A7" t="s">
        <v>8408</v>
      </c>
      <c r="B7">
        <f>COUNTIFS(Kickstarter!$D:$D,"&gt;=20000",Kickstarter!$F:$F, "successful", Kickstarter!$D:$D,"&lt;=24999",Kickstarter!$R:$R, "plays")</f>
        <v>9</v>
      </c>
      <c r="C7">
        <f>COUNTIFS(Kickstarter!$D:$D,"&gt;=20000",Kickstarter!$F:$F, "failed", Kickstarter!$D:$D,"&lt;=24999",Kickstarter!$R:$R, "plays")</f>
        <v>11</v>
      </c>
      <c r="D7">
        <f>COUNTIFS(Kickstarter!$D:$D,"&gt;=20000",Kickstarter!$F:$F, "canceled", Kickstarter!$D:$D,"&lt;=24999",Kickstarter!$R:$R,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12" x14ac:dyDescent="0.2">
      <c r="A8" t="s">
        <v>8409</v>
      </c>
      <c r="B8">
        <f>COUNTIFS(Kickstarter!$D:$D,"&gt;=25000",Kickstarter!$F:$F, "successful", Kickstarter!$D:$D,"&lt;=29999",Kickstarter!$R:$R, "plays")</f>
        <v>1</v>
      </c>
      <c r="C8">
        <f>COUNTIFS(Kickstarter!$D:$D,"&gt;=25000",Kickstarter!$F:$F, "failed", Kickstarter!$D:$D,"&lt;=29999",Kickstarter!$R:$R, "plays")</f>
        <v>4</v>
      </c>
      <c r="D8">
        <f>COUNTIFS(Kickstarter!$D:$D,"&gt;=25000",Kickstarter!$F:$F, "canceled", Kickstarter!$D:$D,"&lt;=29999",Kickstarter!$R:$R,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12" x14ac:dyDescent="0.2">
      <c r="A9" t="s">
        <v>8410</v>
      </c>
      <c r="B9">
        <f>COUNTIFS(Kickstarter!$D:$D,"&gt;=30000",Kickstarter!$F:$F, "successful", Kickstarter!$D:$D,"&lt;=34999",Kickstarter!$R:$R, "plays")</f>
        <v>3</v>
      </c>
      <c r="C9">
        <f>COUNTIFS(Kickstarter!$D:$D,"&gt;=30000",Kickstarter!$F:$F, "failed", Kickstarter!$D:$D,"&lt;=34999",Kickstarter!$R:$R, "plays")</f>
        <v>8</v>
      </c>
      <c r="D9">
        <f>COUNTIFS(Kickstarter!$D:$D,"&gt;=30000",Kickstarter!$F:$F, "canceled", Kickstarter!$D:$D,"&lt;=34999",Kickstarter!$R:$R,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12" x14ac:dyDescent="0.2">
      <c r="A10" t="s">
        <v>8411</v>
      </c>
      <c r="B10">
        <f>COUNTIFS(Kickstarter!$D:$D,"&gt;=35000",Kickstarter!$F:$F, "successful", Kickstarter!$D:$D,"&lt;=39999",Kickstarter!$R:$R, "plays")</f>
        <v>4</v>
      </c>
      <c r="C10">
        <f>COUNTIFS(Kickstarter!$D:$D,"&gt;=35000",Kickstarter!$F:$F, "failed", Kickstarter!$D:$D,"&lt;=39999",Kickstarter!$R:$R, "plays")</f>
        <v>2</v>
      </c>
      <c r="D10">
        <f>COUNTIFS(Kickstarter!$D:$D,"&gt;=35000",Kickstarter!$F:$F, "canceled", Kickstarter!$D:$D,"&lt;=39999",Kickstarter!$R:$R,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12" x14ac:dyDescent="0.2">
      <c r="A11" t="s">
        <v>8412</v>
      </c>
      <c r="B11">
        <f>COUNTIFS(Kickstarter!$D:$D,"&gt;=40000",Kickstarter!$F:$F, "successful", Kickstarter!$D:$D,"&lt;=44999",Kickstarter!$R:$R, "plays")</f>
        <v>2</v>
      </c>
      <c r="C11">
        <f>COUNTIFS(Kickstarter!$D:$D,"&gt;=40000",Kickstarter!$F:$F, "failed", Kickstarter!$D:$D,"&lt;=44999",Kickstarter!$R:$R, "plays")</f>
        <v>1</v>
      </c>
      <c r="D11">
        <f>COUNTIFS(Kickstarter!$D:$D,"&gt;=40000",Kickstarter!$F:$F, "canceled", Kickstarter!$D:$D,"&lt;=44999",Kickstarter!$R:$R,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12" x14ac:dyDescent="0.2">
      <c r="A12" t="s">
        <v>8413</v>
      </c>
      <c r="B12">
        <f>COUNTIFS(Kickstarter!$D:$D,"&gt;=45000",Kickstarter!$F:$F, "successful", Kickstarter!$D:$D,"&lt;=49999",Kickstarter!$R:$R, "plays")</f>
        <v>0</v>
      </c>
      <c r="C12">
        <f>COUNTIFS(Kickstarter!$D:$D,"&gt;=45000",Kickstarter!$F:$F, "failed", Kickstarter!$D:$D,"&lt;=49999",Kickstarter!$R:$R, "plays")</f>
        <v>1</v>
      </c>
      <c r="D12">
        <f>COUNTIFS(Kickstarter!$D:$D,"&gt;=45000",Kickstarter!$F:$F, "canceled", Kickstarter!$D:$D,"&lt;=49999",Kickstarter!$R:$R,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12" x14ac:dyDescent="0.2">
      <c r="A13" t="s">
        <v>8414</v>
      </c>
      <c r="B13">
        <f>COUNTIFS(Kickstarter!$D:$D,"&gt;50000",Kickstarter!$F:$F, "successful", Kickstarter!$R:$R, "plays")</f>
        <v>2</v>
      </c>
      <c r="C13">
        <f>COUNTIFS(Kickstarter!$D:$D,"&gt;50000",Kickstarter!$F:$F, "failed", Kickstarter!$R:$R, "plays")</f>
        <v>10</v>
      </c>
      <c r="D13">
        <f>COUNTIFS(Kickstarter!$D:$D,"&gt;50000",Kickstarter!$F:$F, "canceled", Kickstarter!$R:$R,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10" zoomScaleNormal="110" workbookViewId="0">
      <selection activeCell="W10" sqref="W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8362</v>
      </c>
      <c r="S1" s="1" t="s">
        <v>8365</v>
      </c>
      <c r="T1" s="1" t="s">
        <v>8366</v>
      </c>
      <c r="U1" s="1" t="s">
        <v>8386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IFERROR(ROUND(E2/L2,2),0)</f>
        <v>88.6</v>
      </c>
      <c r="P2">
        <f>ROUND(E2/L2,2)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IFERROR(ROUND(E3/L3,2),0)</f>
        <v>1389.36</v>
      </c>
      <c r="P3">
        <f t="shared" ref="P3:P66" si="1">ROUND(E3/L3,2)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272.36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116.35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188.51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173.58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29.19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1323.25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247.94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86.16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849.67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422.02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259.25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842.11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511.79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223.58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64.569999999999993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176.2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83.8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593.94000000000005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134.36000000000001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65.89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426.93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180.75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282.66000000000003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128.38999999999999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136.63999999999999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2928.93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56.97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245.02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164.8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108.97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54.88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107.82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91.21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326.29000000000002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483.34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161.26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68.819999999999993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449.26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155.24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147.16999999999999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262.16000000000003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20.47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577.28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457.39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220.74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108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324.69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383.36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117.68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932.31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92.25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279.38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56.34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52.62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53.87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40.07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91.83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385.04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408.98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81.75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223.1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331.1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54.75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IFERROR(ROUND(E67/L67,2),0)</f>
        <v>61.38</v>
      </c>
      <c r="P67">
        <f t="shared" ref="P67:P130" si="6">ROUND(E67/L67,2)</f>
        <v>61.38</v>
      </c>
      <c r="Q67" s="10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343.15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566.39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203.63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89.31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67.69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31.82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78.83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60.97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120.39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157.29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127.36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95.83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53.48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261.75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48.1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227.85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1008.24</v>
      </c>
      <c r="P84">
        <f t="shared" si="6"/>
        <v>1008.24</v>
      </c>
      <c r="Q84" s="10" t="s">
        <v>8323</v>
      </c>
      <c r="R84" t="s">
        <v>8326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74.11</v>
      </c>
      <c r="P85">
        <f t="shared" si="6"/>
        <v>74.11</v>
      </c>
      <c r="Q85" s="10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179.28</v>
      </c>
      <c r="P86">
        <f t="shared" si="6"/>
        <v>179.28</v>
      </c>
      <c r="Q86" s="10" t="s">
        <v>8323</v>
      </c>
      <c r="R86" t="s">
        <v>8326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105.05</v>
      </c>
      <c r="P87">
        <f t="shared" si="6"/>
        <v>105.05</v>
      </c>
      <c r="Q87" s="10" t="s">
        <v>8321</v>
      </c>
      <c r="R87" t="s">
        <v>8322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790.84</v>
      </c>
      <c r="P88">
        <f t="shared" si="6"/>
        <v>790.84</v>
      </c>
      <c r="Q88" s="10" t="s">
        <v>8308</v>
      </c>
      <c r="R88" t="s">
        <v>8310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51.31</v>
      </c>
      <c r="P89">
        <f t="shared" si="6"/>
        <v>51.31</v>
      </c>
      <c r="Q89" s="10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55.28</v>
      </c>
      <c r="P90">
        <f t="shared" si="6"/>
        <v>55.28</v>
      </c>
      <c r="Q90" s="10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74.64</v>
      </c>
      <c r="P91">
        <f t="shared" si="6"/>
        <v>74.64</v>
      </c>
      <c r="Q91" s="10" t="s">
        <v>8308</v>
      </c>
      <c r="R91" t="s">
        <v>8315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149.03</v>
      </c>
      <c r="P92">
        <f t="shared" si="6"/>
        <v>149.03</v>
      </c>
      <c r="Q92" s="10" t="s">
        <v>8316</v>
      </c>
      <c r="R92" t="s">
        <v>8317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84.87</v>
      </c>
      <c r="P93">
        <f t="shared" si="6"/>
        <v>84.87</v>
      </c>
      <c r="Q93" s="10" t="s">
        <v>8323</v>
      </c>
      <c r="R93" t="s">
        <v>8324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192.39</v>
      </c>
      <c r="P94">
        <f t="shared" si="6"/>
        <v>192.39</v>
      </c>
      <c r="Q94" s="10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97.73</v>
      </c>
      <c r="P95">
        <f t="shared" si="6"/>
        <v>97.73</v>
      </c>
      <c r="Q95" s="10" t="s">
        <v>8313</v>
      </c>
      <c r="R95" t="s">
        <v>8314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589.95000000000005</v>
      </c>
      <c r="P96">
        <f t="shared" si="6"/>
        <v>589.95000000000005</v>
      </c>
      <c r="Q96" s="10" t="s">
        <v>8321</v>
      </c>
      <c r="R96" t="s">
        <v>8322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244.8</v>
      </c>
      <c r="P97">
        <f t="shared" si="6"/>
        <v>244.8</v>
      </c>
      <c r="Q97" s="10" t="s">
        <v>8323</v>
      </c>
      <c r="R97" t="s">
        <v>8324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379.23</v>
      </c>
      <c r="P98">
        <f t="shared" si="6"/>
        <v>379.23</v>
      </c>
      <c r="Q98" s="10" t="s">
        <v>8308</v>
      </c>
      <c r="R98" t="s">
        <v>8310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2500.9699999999998</v>
      </c>
      <c r="P99">
        <f t="shared" si="6"/>
        <v>2500.9699999999998</v>
      </c>
      <c r="Q99" s="10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144.69</v>
      </c>
      <c r="P100">
        <f t="shared" si="6"/>
        <v>144.69</v>
      </c>
      <c r="Q100" s="10" t="s">
        <v>8321</v>
      </c>
      <c r="R100" t="s">
        <v>8322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800.7</v>
      </c>
      <c r="P101">
        <f t="shared" si="6"/>
        <v>800.7</v>
      </c>
      <c r="Q101" s="10" t="s">
        <v>8308</v>
      </c>
      <c r="R101" t="s">
        <v>8310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51.21</v>
      </c>
      <c r="P102">
        <f t="shared" si="6"/>
        <v>51.21</v>
      </c>
      <c r="Q102" s="10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64.819999999999993</v>
      </c>
      <c r="P103">
        <f t="shared" si="6"/>
        <v>64.819999999999993</v>
      </c>
      <c r="Q103" s="10" t="s">
        <v>8327</v>
      </c>
      <c r="R103" t="s">
        <v>8328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226.21</v>
      </c>
      <c r="P104">
        <f t="shared" si="6"/>
        <v>226.21</v>
      </c>
      <c r="Q104" s="10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156.05000000000001</v>
      </c>
      <c r="P105">
        <f t="shared" si="6"/>
        <v>156.05000000000001</v>
      </c>
      <c r="Q105" s="10" t="s">
        <v>8321</v>
      </c>
      <c r="R105" t="s">
        <v>8322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71.849999999999994</v>
      </c>
      <c r="P106">
        <f t="shared" si="6"/>
        <v>71.849999999999994</v>
      </c>
      <c r="Q106" s="10" t="s">
        <v>8327</v>
      </c>
      <c r="R106" t="s">
        <v>8329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138.49</v>
      </c>
      <c r="P107">
        <f t="shared" si="6"/>
        <v>138.49</v>
      </c>
      <c r="Q107" s="10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154.41999999999999</v>
      </c>
      <c r="P108">
        <f t="shared" si="6"/>
        <v>154.41999999999999</v>
      </c>
      <c r="Q108" s="10" t="s">
        <v>8321</v>
      </c>
      <c r="R108" t="s">
        <v>8322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188.38</v>
      </c>
      <c r="P109">
        <f t="shared" si="6"/>
        <v>188.38</v>
      </c>
      <c r="Q109" s="10" t="s">
        <v>8316</v>
      </c>
      <c r="R109" t="s">
        <v>8317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143.21</v>
      </c>
      <c r="P110">
        <f t="shared" si="6"/>
        <v>143.21</v>
      </c>
      <c r="Q110" s="10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186.81</v>
      </c>
      <c r="P111">
        <f t="shared" si="6"/>
        <v>186.81</v>
      </c>
      <c r="Q111" s="10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73.489999999999995</v>
      </c>
      <c r="P112">
        <f t="shared" si="6"/>
        <v>73.489999999999995</v>
      </c>
      <c r="Q112" s="10" t="s">
        <v>8308</v>
      </c>
      <c r="R112" t="s">
        <v>8310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118.61</v>
      </c>
      <c r="P113">
        <f t="shared" si="6"/>
        <v>118.61</v>
      </c>
      <c r="Q113" s="10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182.78</v>
      </c>
      <c r="P114">
        <f t="shared" si="6"/>
        <v>182.78</v>
      </c>
      <c r="Q114" s="10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161.88</v>
      </c>
      <c r="P115">
        <f t="shared" si="6"/>
        <v>161.88</v>
      </c>
      <c r="Q115" s="10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66.62</v>
      </c>
      <c r="P116">
        <f t="shared" si="6"/>
        <v>66.62</v>
      </c>
      <c r="Q116" s="10" t="s">
        <v>8319</v>
      </c>
      <c r="R116" t="s">
        <v>8320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201.6</v>
      </c>
      <c r="P117">
        <f t="shared" si="6"/>
        <v>201.6</v>
      </c>
      <c r="Q117" s="10" t="s">
        <v>8308</v>
      </c>
      <c r="R117" t="s">
        <v>8310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75.44</v>
      </c>
      <c r="P118">
        <f t="shared" si="6"/>
        <v>75.44</v>
      </c>
      <c r="Q118" s="10" t="s">
        <v>8321</v>
      </c>
      <c r="R118" t="s">
        <v>8322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101.86</v>
      </c>
      <c r="P119">
        <f t="shared" si="6"/>
        <v>101.86</v>
      </c>
      <c r="Q119" s="10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75.650000000000006</v>
      </c>
      <c r="P120">
        <f t="shared" si="6"/>
        <v>75.650000000000006</v>
      </c>
      <c r="Q120" s="10" t="s">
        <v>8316</v>
      </c>
      <c r="R120" t="s">
        <v>8317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100.08</v>
      </c>
      <c r="P121">
        <f t="shared" si="6"/>
        <v>100.08</v>
      </c>
      <c r="Q121" s="10" t="s">
        <v>8321</v>
      </c>
      <c r="R121" t="s">
        <v>8322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147.68</v>
      </c>
      <c r="P122">
        <f t="shared" si="6"/>
        <v>147.68</v>
      </c>
      <c r="Q122" s="10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74.58</v>
      </c>
      <c r="P123">
        <f t="shared" si="6"/>
        <v>74.58</v>
      </c>
      <c r="Q123" s="10" t="s">
        <v>8327</v>
      </c>
      <c r="R123" t="s">
        <v>8330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88.26</v>
      </c>
      <c r="P124">
        <f t="shared" si="6"/>
        <v>88.26</v>
      </c>
      <c r="Q124" s="10" t="s">
        <v>8313</v>
      </c>
      <c r="R124" t="s">
        <v>8314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358.97</v>
      </c>
      <c r="P125">
        <f t="shared" si="6"/>
        <v>358.97</v>
      </c>
      <c r="Q125" s="10" t="s">
        <v>8313</v>
      </c>
      <c r="R125" t="s">
        <v>8314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244.12</v>
      </c>
      <c r="P126">
        <f t="shared" si="6"/>
        <v>244.12</v>
      </c>
      <c r="Q126" s="10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64.63</v>
      </c>
      <c r="P127">
        <f t="shared" si="6"/>
        <v>64.63</v>
      </c>
      <c r="Q127" s="10" t="s">
        <v>8316</v>
      </c>
      <c r="R127" t="s">
        <v>8317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103.52</v>
      </c>
      <c r="P128">
        <f t="shared" si="6"/>
        <v>103.52</v>
      </c>
      <c r="Q128" s="10" t="s">
        <v>8321</v>
      </c>
      <c r="R128" t="s">
        <v>8322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133.74</v>
      </c>
      <c r="P129">
        <f t="shared" si="6"/>
        <v>133.74</v>
      </c>
      <c r="Q129" s="10" t="s">
        <v>8313</v>
      </c>
      <c r="R129" t="s">
        <v>8314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153.52000000000001</v>
      </c>
      <c r="P130">
        <f t="shared" si="6"/>
        <v>153.52000000000001</v>
      </c>
      <c r="Q130" s="10" t="s">
        <v>8323</v>
      </c>
      <c r="R130" t="s">
        <v>8324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IFERROR(ROUND(E131/L131,2),0)</f>
        <v>118.45</v>
      </c>
      <c r="P131">
        <f t="shared" ref="P131:P194" si="11">ROUND(E131/L131,2)</f>
        <v>118.45</v>
      </c>
      <c r="Q131" s="10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80.989999999999995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118.2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92.16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511.65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307.2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83.35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161.12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42.63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80.73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201.96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60.3</v>
      </c>
      <c r="P142">
        <f t="shared" si="11"/>
        <v>60.3</v>
      </c>
      <c r="Q142" s="10" t="s">
        <v>8323</v>
      </c>
      <c r="R142" t="s">
        <v>8326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157.33000000000001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169.85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190.55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234.81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451.84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61.2</v>
      </c>
      <c r="P148">
        <f t="shared" si="11"/>
        <v>61.2</v>
      </c>
      <c r="Q148" s="10" t="s">
        <v>8316</v>
      </c>
      <c r="R148" t="s">
        <v>8317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117.7</v>
      </c>
      <c r="P149">
        <f t="shared" si="11"/>
        <v>117.7</v>
      </c>
      <c r="Q149" s="10" t="s">
        <v>8308</v>
      </c>
      <c r="R149" t="s">
        <v>8310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81.650000000000006</v>
      </c>
      <c r="P150">
        <f t="shared" si="11"/>
        <v>81.650000000000006</v>
      </c>
      <c r="Q150" s="10" t="s">
        <v>8316</v>
      </c>
      <c r="R150" t="s">
        <v>8317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56.2</v>
      </c>
      <c r="P151">
        <f t="shared" si="11"/>
        <v>56.2</v>
      </c>
      <c r="Q151" s="10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164.3</v>
      </c>
      <c r="P152">
        <f t="shared" si="11"/>
        <v>164.3</v>
      </c>
      <c r="Q152" s="10" t="s">
        <v>8323</v>
      </c>
      <c r="R152" t="s">
        <v>8324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70.92</v>
      </c>
      <c r="P153">
        <f t="shared" si="11"/>
        <v>70.92</v>
      </c>
      <c r="Q153" s="10" t="s">
        <v>8321</v>
      </c>
      <c r="R153" t="s">
        <v>8322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711.04</v>
      </c>
      <c r="P154">
        <f t="shared" si="11"/>
        <v>711.04</v>
      </c>
      <c r="Q154" s="10" t="s">
        <v>8321</v>
      </c>
      <c r="R154" t="s">
        <v>8322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115.45</v>
      </c>
      <c r="P155">
        <f t="shared" si="11"/>
        <v>115.45</v>
      </c>
      <c r="Q155" s="10" t="s">
        <v>8321</v>
      </c>
      <c r="R155" t="s">
        <v>8322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193.05</v>
      </c>
      <c r="P156">
        <f t="shared" si="11"/>
        <v>193.05</v>
      </c>
      <c r="Q156" s="10" t="s">
        <v>8321</v>
      </c>
      <c r="R156" t="s">
        <v>8322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118.97</v>
      </c>
      <c r="P157">
        <f t="shared" si="11"/>
        <v>118.97</v>
      </c>
      <c r="Q157" s="10" t="s">
        <v>8323</v>
      </c>
      <c r="R157" t="s">
        <v>8324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186.8</v>
      </c>
      <c r="P158">
        <f t="shared" si="11"/>
        <v>186.8</v>
      </c>
      <c r="Q158" s="10" t="s">
        <v>8323</v>
      </c>
      <c r="R158" t="s">
        <v>8326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158.36000000000001</v>
      </c>
      <c r="P159">
        <f t="shared" si="11"/>
        <v>158.36000000000001</v>
      </c>
      <c r="Q159" s="10" t="s">
        <v>8308</v>
      </c>
      <c r="R159" t="s">
        <v>8310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493.82</v>
      </c>
      <c r="P160">
        <f t="shared" si="11"/>
        <v>493.82</v>
      </c>
      <c r="Q160" s="10" t="s">
        <v>8313</v>
      </c>
      <c r="R160" t="s">
        <v>8314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164.94</v>
      </c>
      <c r="P161">
        <f t="shared" si="11"/>
        <v>164.94</v>
      </c>
      <c r="Q161" s="10" t="s">
        <v>8323</v>
      </c>
      <c r="R161" t="s">
        <v>8324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82.5</v>
      </c>
      <c r="P162">
        <f t="shared" si="11"/>
        <v>82.5</v>
      </c>
      <c r="Q162" s="10" t="s">
        <v>8327</v>
      </c>
      <c r="R162" t="s">
        <v>8328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76.14</v>
      </c>
      <c r="P163">
        <f t="shared" si="11"/>
        <v>76.14</v>
      </c>
      <c r="Q163" s="10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188.31</v>
      </c>
      <c r="P164">
        <f t="shared" si="11"/>
        <v>188.31</v>
      </c>
      <c r="Q164" s="10" t="s">
        <v>8321</v>
      </c>
      <c r="R164" t="s">
        <v>8322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346.04</v>
      </c>
      <c r="P165">
        <f t="shared" si="11"/>
        <v>346.04</v>
      </c>
      <c r="Q165" s="10" t="s">
        <v>8327</v>
      </c>
      <c r="R165" t="s">
        <v>8331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183.8</v>
      </c>
      <c r="P166">
        <f t="shared" si="11"/>
        <v>183.8</v>
      </c>
      <c r="Q166" s="10" t="s">
        <v>8313</v>
      </c>
      <c r="R166" t="s">
        <v>8314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59.96</v>
      </c>
      <c r="P167">
        <f t="shared" si="11"/>
        <v>59.96</v>
      </c>
      <c r="Q167" s="10" t="s">
        <v>8321</v>
      </c>
      <c r="R167" t="s">
        <v>8332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69.760000000000005</v>
      </c>
      <c r="P168">
        <f t="shared" si="11"/>
        <v>69.760000000000005</v>
      </c>
      <c r="Q168" s="10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36</v>
      </c>
      <c r="P169">
        <f t="shared" si="11"/>
        <v>36</v>
      </c>
      <c r="Q169" s="10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526.46</v>
      </c>
      <c r="P170">
        <f t="shared" si="11"/>
        <v>526.46</v>
      </c>
      <c r="Q170" s="10" t="s">
        <v>8327</v>
      </c>
      <c r="R170" t="s">
        <v>8328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149.46</v>
      </c>
      <c r="P171">
        <f t="shared" si="11"/>
        <v>149.46</v>
      </c>
      <c r="Q171" s="10" t="s">
        <v>8311</v>
      </c>
      <c r="R171" t="s">
        <v>8312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151.32</v>
      </c>
      <c r="P172">
        <f t="shared" si="11"/>
        <v>151.32</v>
      </c>
      <c r="Q172" s="10" t="s">
        <v>8308</v>
      </c>
      <c r="R172" t="s">
        <v>8310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278.39</v>
      </c>
      <c r="P173">
        <f t="shared" si="11"/>
        <v>278.39</v>
      </c>
      <c r="Q173" s="10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53.99</v>
      </c>
      <c r="P174">
        <f t="shared" si="11"/>
        <v>53.99</v>
      </c>
      <c r="Q174" s="10" t="s">
        <v>8313</v>
      </c>
      <c r="R174" t="s">
        <v>8314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48.28</v>
      </c>
      <c r="P175">
        <f t="shared" si="11"/>
        <v>48.28</v>
      </c>
      <c r="Q175" s="10" t="s">
        <v>8316</v>
      </c>
      <c r="R175" t="s">
        <v>8334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44.46</v>
      </c>
      <c r="P176">
        <f t="shared" si="11"/>
        <v>44.46</v>
      </c>
      <c r="Q176" s="10" t="s">
        <v>8323</v>
      </c>
      <c r="R176" t="s">
        <v>8324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231.66</v>
      </c>
      <c r="P177">
        <f t="shared" si="11"/>
        <v>231.66</v>
      </c>
      <c r="Q177" s="10" t="s">
        <v>8323</v>
      </c>
      <c r="R177" t="s">
        <v>8335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76.72</v>
      </c>
      <c r="P178">
        <f t="shared" si="11"/>
        <v>76.72</v>
      </c>
      <c r="Q178" s="10" t="s">
        <v>8311</v>
      </c>
      <c r="R178" t="s">
        <v>8312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67.42</v>
      </c>
      <c r="P179">
        <f t="shared" si="11"/>
        <v>67.42</v>
      </c>
      <c r="Q179" s="10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254.39</v>
      </c>
      <c r="P180">
        <f t="shared" si="11"/>
        <v>254.39</v>
      </c>
      <c r="Q180" s="10" t="s">
        <v>8321</v>
      </c>
      <c r="R180" t="s">
        <v>8322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162.91</v>
      </c>
      <c r="P181">
        <f t="shared" si="11"/>
        <v>162.91</v>
      </c>
      <c r="Q181" s="10" t="s">
        <v>8323</v>
      </c>
      <c r="R181" t="s">
        <v>8324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49.93</v>
      </c>
      <c r="P182">
        <f t="shared" si="11"/>
        <v>49.93</v>
      </c>
      <c r="Q182" s="10" t="s">
        <v>8316</v>
      </c>
      <c r="R182" t="s">
        <v>8317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282.72000000000003</v>
      </c>
      <c r="P183">
        <f t="shared" si="11"/>
        <v>282.72000000000003</v>
      </c>
      <c r="Q183" s="10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117.77</v>
      </c>
      <c r="P184">
        <f t="shared" si="11"/>
        <v>117.77</v>
      </c>
      <c r="Q184" s="10" t="s">
        <v>8321</v>
      </c>
      <c r="R184" t="s">
        <v>8322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1644</v>
      </c>
      <c r="P185">
        <f t="shared" si="11"/>
        <v>1644</v>
      </c>
      <c r="Q185" s="10" t="s">
        <v>8308</v>
      </c>
      <c r="R185" t="s">
        <v>8310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146.35</v>
      </c>
      <c r="P186">
        <f t="shared" si="11"/>
        <v>146.35</v>
      </c>
      <c r="Q186" s="10" t="s">
        <v>8321</v>
      </c>
      <c r="R186" t="s">
        <v>8322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44.91</v>
      </c>
      <c r="P187">
        <f t="shared" si="11"/>
        <v>44.91</v>
      </c>
      <c r="Q187" s="10" t="s">
        <v>8321</v>
      </c>
      <c r="R187" t="s">
        <v>8322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114.77</v>
      </c>
      <c r="P188">
        <f t="shared" si="11"/>
        <v>114.77</v>
      </c>
      <c r="Q188" s="10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1536.25</v>
      </c>
      <c r="P189">
        <f t="shared" si="11"/>
        <v>1536.25</v>
      </c>
      <c r="Q189" s="10" t="s">
        <v>8308</v>
      </c>
      <c r="R189" t="s">
        <v>8310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97.36</v>
      </c>
      <c r="P190">
        <f t="shared" si="11"/>
        <v>97.36</v>
      </c>
      <c r="Q190" s="10" t="s">
        <v>8321</v>
      </c>
      <c r="R190" t="s">
        <v>8322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104.99</v>
      </c>
      <c r="P191">
        <f t="shared" si="11"/>
        <v>104.99</v>
      </c>
      <c r="Q191" s="10" t="s">
        <v>8319</v>
      </c>
      <c r="R191" t="s">
        <v>8320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78.67</v>
      </c>
      <c r="P192">
        <f t="shared" si="11"/>
        <v>78.67</v>
      </c>
      <c r="Q192" s="10" t="s">
        <v>8308</v>
      </c>
      <c r="R192" t="s">
        <v>8315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2796.67</v>
      </c>
      <c r="P193">
        <f t="shared" si="11"/>
        <v>2796.67</v>
      </c>
      <c r="Q193" s="10" t="s">
        <v>8323</v>
      </c>
      <c r="R193" t="s">
        <v>8324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55.07</v>
      </c>
      <c r="P194">
        <f t="shared" si="11"/>
        <v>55.07</v>
      </c>
      <c r="Q194" s="10" t="s">
        <v>8321</v>
      </c>
      <c r="R194" t="s">
        <v>8322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IFERROR(ROUND(E195/L195,2),0)</f>
        <v>922.22</v>
      </c>
      <c r="P195">
        <f t="shared" ref="P195:P258" si="16">ROUND(E195/L195,2)</f>
        <v>922.22</v>
      </c>
      <c r="Q195" s="10" t="s">
        <v>8323</v>
      </c>
      <c r="R195" t="s">
        <v>8324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109.04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202.23</v>
      </c>
      <c r="P197">
        <f t="shared" si="16"/>
        <v>202.23</v>
      </c>
      <c r="Q197" s="10" t="s">
        <v>8323</v>
      </c>
      <c r="R197" t="s">
        <v>8324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246.61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97.82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130.22999999999999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162.91999999999999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159.51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56.41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550.04</v>
      </c>
      <c r="P204">
        <f t="shared" si="16"/>
        <v>550.04</v>
      </c>
      <c r="Q204" s="10" t="s">
        <v>8323</v>
      </c>
      <c r="R204" t="s">
        <v>8326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152.62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364.35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170.45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119.18</v>
      </c>
      <c r="P208">
        <f t="shared" si="16"/>
        <v>119.18</v>
      </c>
      <c r="Q208" s="10" t="s">
        <v>8323</v>
      </c>
      <c r="R208" t="s">
        <v>8326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64.02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43.33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82.4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46.58</v>
      </c>
      <c r="P212">
        <f t="shared" si="16"/>
        <v>46.58</v>
      </c>
      <c r="Q212" s="10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71.59</v>
      </c>
      <c r="P213">
        <f t="shared" si="16"/>
        <v>71.59</v>
      </c>
      <c r="Q213" s="10" t="s">
        <v>8313</v>
      </c>
      <c r="R213" t="s">
        <v>8314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149.44</v>
      </c>
      <c r="P214">
        <f t="shared" si="16"/>
        <v>149.44</v>
      </c>
      <c r="Q214" s="10" t="s">
        <v>8323</v>
      </c>
      <c r="R214" t="s">
        <v>8324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76.44</v>
      </c>
      <c r="P215">
        <f t="shared" si="16"/>
        <v>76.44</v>
      </c>
      <c r="Q215" s="10" t="s">
        <v>8313</v>
      </c>
      <c r="R215" t="s">
        <v>8314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80.02</v>
      </c>
      <c r="P216">
        <f t="shared" si="16"/>
        <v>80.02</v>
      </c>
      <c r="Q216" s="10" t="s">
        <v>8308</v>
      </c>
      <c r="R216" t="s">
        <v>8315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109.82</v>
      </c>
      <c r="P217">
        <f t="shared" si="16"/>
        <v>109.82</v>
      </c>
      <c r="Q217" s="10" t="s">
        <v>8321</v>
      </c>
      <c r="R217" t="s">
        <v>8322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82.96</v>
      </c>
      <c r="P218">
        <f t="shared" si="16"/>
        <v>82.96</v>
      </c>
      <c r="Q218" s="10" t="s">
        <v>8327</v>
      </c>
      <c r="R218" t="s">
        <v>8331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287.31</v>
      </c>
      <c r="P219">
        <f t="shared" si="16"/>
        <v>287.31</v>
      </c>
      <c r="Q219" s="10" t="s">
        <v>8321</v>
      </c>
      <c r="R219" t="s">
        <v>8322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66.349999999999994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121</v>
      </c>
      <c r="P221">
        <f t="shared" si="16"/>
        <v>121</v>
      </c>
      <c r="Q221" s="10" t="s">
        <v>8313</v>
      </c>
      <c r="R221" t="s">
        <v>8314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66.7</v>
      </c>
      <c r="P222">
        <f t="shared" si="16"/>
        <v>66.7</v>
      </c>
      <c r="Q222" s="10" t="s">
        <v>8321</v>
      </c>
      <c r="R222" t="s">
        <v>8322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194.26</v>
      </c>
      <c r="P223">
        <f t="shared" si="16"/>
        <v>194.26</v>
      </c>
      <c r="Q223" s="10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133.13999999999999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106.62</v>
      </c>
      <c r="P225">
        <f t="shared" si="16"/>
        <v>106.62</v>
      </c>
      <c r="Q225" s="10" t="s">
        <v>8321</v>
      </c>
      <c r="R225" t="s">
        <v>8322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219.93</v>
      </c>
      <c r="P226">
        <f t="shared" si="16"/>
        <v>219.93</v>
      </c>
      <c r="Q226" s="10" t="s">
        <v>8319</v>
      </c>
      <c r="R226" t="s">
        <v>8320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104.82</v>
      </c>
      <c r="P227">
        <f t="shared" si="16"/>
        <v>104.82</v>
      </c>
      <c r="Q227" s="10" t="s">
        <v>8321</v>
      </c>
      <c r="R227" t="s">
        <v>8322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98.03</v>
      </c>
      <c r="P228">
        <f t="shared" si="16"/>
        <v>98.03</v>
      </c>
      <c r="Q228" s="10" t="s">
        <v>8327</v>
      </c>
      <c r="R228" t="s">
        <v>8331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119.39</v>
      </c>
      <c r="P229">
        <f t="shared" si="16"/>
        <v>119.39</v>
      </c>
      <c r="Q229" s="10" t="s">
        <v>8308</v>
      </c>
      <c r="R229" t="s">
        <v>8310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97</v>
      </c>
      <c r="P230">
        <f t="shared" si="16"/>
        <v>97</v>
      </c>
      <c r="Q230" s="10" t="s">
        <v>8323</v>
      </c>
      <c r="R230" t="s">
        <v>8324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271.51</v>
      </c>
      <c r="P231">
        <f t="shared" si="16"/>
        <v>271.51</v>
      </c>
      <c r="Q231" s="10" t="s">
        <v>8319</v>
      </c>
      <c r="R231" t="s">
        <v>8320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131.13999999999999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153.43</v>
      </c>
      <c r="P233">
        <f t="shared" si="16"/>
        <v>153.43</v>
      </c>
      <c r="Q233" s="10" t="s">
        <v>8308</v>
      </c>
      <c r="R233" t="s">
        <v>8310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262.11</v>
      </c>
      <c r="P234">
        <f t="shared" si="16"/>
        <v>262.11</v>
      </c>
      <c r="Q234" s="10" t="s">
        <v>8323</v>
      </c>
      <c r="R234" t="s">
        <v>8326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65.319999999999993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103.2</v>
      </c>
      <c r="P236">
        <f t="shared" si="16"/>
        <v>103.2</v>
      </c>
      <c r="Q236" s="10" t="s">
        <v>8311</v>
      </c>
      <c r="R236" t="s">
        <v>8312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40.35</v>
      </c>
      <c r="P237">
        <f t="shared" si="16"/>
        <v>40.35</v>
      </c>
      <c r="Q237" s="10" t="s">
        <v>8327</v>
      </c>
      <c r="R237" t="s">
        <v>8331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119.99</v>
      </c>
      <c r="P238">
        <f t="shared" si="16"/>
        <v>119.99</v>
      </c>
      <c r="Q238" s="10" t="s">
        <v>8321</v>
      </c>
      <c r="R238" t="s">
        <v>8322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83.97</v>
      </c>
      <c r="P239">
        <f t="shared" si="16"/>
        <v>83.97</v>
      </c>
      <c r="Q239" s="10" t="s">
        <v>8327</v>
      </c>
      <c r="R239" t="s">
        <v>8331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230.56</v>
      </c>
      <c r="P240">
        <f t="shared" si="16"/>
        <v>230.56</v>
      </c>
      <c r="Q240" s="10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99.97</v>
      </c>
      <c r="P241">
        <f t="shared" si="16"/>
        <v>99.97</v>
      </c>
      <c r="Q241" s="10" t="s">
        <v>8308</v>
      </c>
      <c r="R241" t="s">
        <v>8310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164.91</v>
      </c>
      <c r="P242">
        <f t="shared" si="16"/>
        <v>164.91</v>
      </c>
      <c r="Q242" s="10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117.49</v>
      </c>
      <c r="P243">
        <f t="shared" si="16"/>
        <v>117.49</v>
      </c>
      <c r="Q243" s="10" t="s">
        <v>8308</v>
      </c>
      <c r="R243" t="s">
        <v>8318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131.99</v>
      </c>
      <c r="P244">
        <f t="shared" si="16"/>
        <v>131.99</v>
      </c>
      <c r="Q244" s="10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90.5</v>
      </c>
      <c r="P245">
        <f t="shared" si="16"/>
        <v>90.5</v>
      </c>
      <c r="Q245" s="10" t="s">
        <v>8311</v>
      </c>
      <c r="R245" t="s">
        <v>8312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73.5</v>
      </c>
      <c r="P246">
        <f t="shared" si="16"/>
        <v>73.5</v>
      </c>
      <c r="Q246" s="10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96.88</v>
      </c>
      <c r="P247">
        <f t="shared" si="16"/>
        <v>96.88</v>
      </c>
      <c r="Q247" s="10" t="s">
        <v>8311</v>
      </c>
      <c r="R247" t="s">
        <v>8312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215.73</v>
      </c>
      <c r="P248">
        <f t="shared" si="16"/>
        <v>215.73</v>
      </c>
      <c r="Q248" s="10" t="s">
        <v>8311</v>
      </c>
      <c r="R248" t="s">
        <v>8333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94.55</v>
      </c>
      <c r="P249">
        <f t="shared" si="16"/>
        <v>94.55</v>
      </c>
      <c r="Q249" s="10" t="s">
        <v>8323</v>
      </c>
      <c r="R249" t="s">
        <v>8324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65.86</v>
      </c>
      <c r="P250">
        <f t="shared" si="16"/>
        <v>65.86</v>
      </c>
      <c r="Q250" s="10" t="s">
        <v>8327</v>
      </c>
      <c r="R250" t="s">
        <v>8336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150.9</v>
      </c>
      <c r="P251">
        <f t="shared" si="16"/>
        <v>150.9</v>
      </c>
      <c r="Q251" s="10" t="s">
        <v>8321</v>
      </c>
      <c r="R251" t="s">
        <v>8332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81.95</v>
      </c>
      <c r="P252">
        <f t="shared" si="16"/>
        <v>81.95</v>
      </c>
      <c r="Q252" s="10" t="s">
        <v>8308</v>
      </c>
      <c r="R252" t="s">
        <v>8315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55.76</v>
      </c>
      <c r="P253">
        <f t="shared" si="16"/>
        <v>55.76</v>
      </c>
      <c r="Q253" s="10" t="s">
        <v>8308</v>
      </c>
      <c r="R253" t="s">
        <v>8315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31.66</v>
      </c>
      <c r="P254">
        <f t="shared" si="16"/>
        <v>31.66</v>
      </c>
      <c r="Q254" s="10" t="s">
        <v>8308</v>
      </c>
      <c r="R254" t="s">
        <v>8310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56.9</v>
      </c>
      <c r="P255">
        <f t="shared" si="16"/>
        <v>56.9</v>
      </c>
      <c r="Q255" s="10" t="s">
        <v>8321</v>
      </c>
      <c r="R255" t="s">
        <v>8322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75.13</v>
      </c>
      <c r="P256">
        <f t="shared" si="16"/>
        <v>75.13</v>
      </c>
      <c r="Q256" s="10" t="s">
        <v>8316</v>
      </c>
      <c r="R256" t="s">
        <v>8317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93.26</v>
      </c>
      <c r="P257">
        <f t="shared" si="16"/>
        <v>93.26</v>
      </c>
      <c r="Q257" s="10" t="s">
        <v>8321</v>
      </c>
      <c r="R257" t="s">
        <v>8332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134.26</v>
      </c>
      <c r="P258">
        <f t="shared" si="16"/>
        <v>134.26</v>
      </c>
      <c r="Q258" s="10" t="s">
        <v>8323</v>
      </c>
      <c r="R258" t="s">
        <v>8326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IFERROR(ROUND(E259/L259,2),0)</f>
        <v>57.63</v>
      </c>
      <c r="P259">
        <f t="shared" ref="P259:P322" si="21">ROUND(E259/L259,2)</f>
        <v>57.63</v>
      </c>
      <c r="Q259" s="10" t="s">
        <v>8323</v>
      </c>
      <c r="R259" t="s">
        <v>8324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96.3</v>
      </c>
      <c r="P260">
        <f t="shared" si="21"/>
        <v>96.3</v>
      </c>
      <c r="Q260" s="10" t="s">
        <v>8323</v>
      </c>
      <c r="R260" t="s">
        <v>8324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72.48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109.45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109.42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84.91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845.7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73.42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100.23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297.02999999999997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117.36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130.53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171.79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108.78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141.71</v>
      </c>
      <c r="P273">
        <f t="shared" si="21"/>
        <v>141.71</v>
      </c>
      <c r="Q273" s="10" t="s">
        <v>8323</v>
      </c>
      <c r="R273" t="s">
        <v>8326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58.41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709.42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42.73</v>
      </c>
      <c r="P276">
        <f t="shared" si="21"/>
        <v>42.73</v>
      </c>
      <c r="Q276" s="10" t="s">
        <v>8327</v>
      </c>
      <c r="R276" t="s">
        <v>8331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45.55</v>
      </c>
      <c r="P277">
        <f t="shared" si="21"/>
        <v>45.55</v>
      </c>
      <c r="Q277" s="10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125.79</v>
      </c>
      <c r="P278">
        <f t="shared" si="21"/>
        <v>125.79</v>
      </c>
      <c r="Q278" s="10" t="s">
        <v>8321</v>
      </c>
      <c r="R278" t="s">
        <v>8322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27.23</v>
      </c>
      <c r="P279">
        <f t="shared" si="21"/>
        <v>27.23</v>
      </c>
      <c r="Q279" s="10" t="s">
        <v>8316</v>
      </c>
      <c r="R279" t="s">
        <v>8317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77.23</v>
      </c>
      <c r="P280">
        <f t="shared" si="21"/>
        <v>77.23</v>
      </c>
      <c r="Q280" s="10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95.7</v>
      </c>
      <c r="P281">
        <f t="shared" si="21"/>
        <v>95.7</v>
      </c>
      <c r="Q281" s="10" t="s">
        <v>8321</v>
      </c>
      <c r="R281" t="s">
        <v>8322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81.25</v>
      </c>
      <c r="P282">
        <f t="shared" si="21"/>
        <v>81.25</v>
      </c>
      <c r="Q282" s="10" t="s">
        <v>8319</v>
      </c>
      <c r="R282" t="s">
        <v>8320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109.34</v>
      </c>
      <c r="P283">
        <f t="shared" si="21"/>
        <v>109.34</v>
      </c>
      <c r="Q283" s="10" t="s">
        <v>8308</v>
      </c>
      <c r="R283" t="s">
        <v>8310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449.43</v>
      </c>
      <c r="P284">
        <f t="shared" si="21"/>
        <v>449.43</v>
      </c>
      <c r="Q284" s="10" t="s">
        <v>8321</v>
      </c>
      <c r="R284" t="s">
        <v>8337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70.040000000000006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66.02</v>
      </c>
      <c r="P286">
        <f t="shared" si="21"/>
        <v>66.02</v>
      </c>
      <c r="Q286" s="10" t="s">
        <v>8313</v>
      </c>
      <c r="R286" t="s">
        <v>8314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92.39</v>
      </c>
      <c r="P287">
        <f t="shared" si="21"/>
        <v>92.39</v>
      </c>
      <c r="Q287" s="10" t="s">
        <v>8323</v>
      </c>
      <c r="R287" t="s">
        <v>8324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233.9</v>
      </c>
      <c r="P288">
        <f t="shared" si="21"/>
        <v>233.9</v>
      </c>
      <c r="Q288" s="10" t="s">
        <v>8323</v>
      </c>
      <c r="R288" t="s">
        <v>8324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230.09</v>
      </c>
      <c r="P289">
        <f t="shared" si="21"/>
        <v>230.09</v>
      </c>
      <c r="Q289" s="10" t="s">
        <v>8321</v>
      </c>
      <c r="R289" t="s">
        <v>8322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170.7</v>
      </c>
      <c r="P290">
        <f t="shared" si="21"/>
        <v>170.7</v>
      </c>
      <c r="Q290" s="10" t="s">
        <v>8323</v>
      </c>
      <c r="R290" t="s">
        <v>8324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30.65</v>
      </c>
      <c r="P291">
        <f t="shared" si="21"/>
        <v>30.65</v>
      </c>
      <c r="Q291" s="10" t="s">
        <v>8321</v>
      </c>
      <c r="R291" t="s">
        <v>8322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59.25</v>
      </c>
      <c r="P292">
        <f t="shared" si="21"/>
        <v>59.25</v>
      </c>
      <c r="Q292" s="10" t="s">
        <v>8321</v>
      </c>
      <c r="R292" t="s">
        <v>8322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95.37</v>
      </c>
      <c r="P293">
        <f t="shared" si="21"/>
        <v>95.37</v>
      </c>
      <c r="Q293" s="10" t="s">
        <v>8323</v>
      </c>
      <c r="R293" t="s">
        <v>8324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301.94</v>
      </c>
      <c r="P294">
        <f t="shared" si="21"/>
        <v>301.94</v>
      </c>
      <c r="Q294" s="10" t="s">
        <v>8308</v>
      </c>
      <c r="R294" t="s">
        <v>8310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47.47</v>
      </c>
      <c r="P295">
        <f t="shared" si="21"/>
        <v>47.47</v>
      </c>
      <c r="Q295" s="10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148.08000000000001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129.82</v>
      </c>
      <c r="P297">
        <f t="shared" si="21"/>
        <v>129.82</v>
      </c>
      <c r="Q297" s="10" t="s">
        <v>8321</v>
      </c>
      <c r="R297" t="s">
        <v>8322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120.31</v>
      </c>
      <c r="P298">
        <f t="shared" si="21"/>
        <v>120.31</v>
      </c>
      <c r="Q298" s="10" t="s">
        <v>8308</v>
      </c>
      <c r="R298" t="s">
        <v>8315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320.45</v>
      </c>
      <c r="P299">
        <f t="shared" si="21"/>
        <v>320.45</v>
      </c>
      <c r="Q299" s="10" t="s">
        <v>8321</v>
      </c>
      <c r="R299" t="s">
        <v>8332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107.05</v>
      </c>
      <c r="P300">
        <f t="shared" si="21"/>
        <v>107.05</v>
      </c>
      <c r="Q300" s="10" t="s">
        <v>8316</v>
      </c>
      <c r="R300" t="s">
        <v>8317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64.17</v>
      </c>
      <c r="P301">
        <f t="shared" si="21"/>
        <v>64.17</v>
      </c>
      <c r="Q301" s="10" t="s">
        <v>8311</v>
      </c>
      <c r="R301" t="s">
        <v>8312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50.76</v>
      </c>
      <c r="P302">
        <f t="shared" si="21"/>
        <v>50.76</v>
      </c>
      <c r="Q302" s="10" t="s">
        <v>8323</v>
      </c>
      <c r="R302" t="s">
        <v>8324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39.07</v>
      </c>
      <c r="P303">
        <f t="shared" si="21"/>
        <v>39.07</v>
      </c>
      <c r="Q303" s="10" t="s">
        <v>8327</v>
      </c>
      <c r="R303" t="s">
        <v>8329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71.239999999999995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89.39</v>
      </c>
      <c r="P305">
        <f t="shared" si="21"/>
        <v>89.39</v>
      </c>
      <c r="Q305" s="10" t="s">
        <v>8321</v>
      </c>
      <c r="R305" t="s">
        <v>8322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331.54</v>
      </c>
      <c r="P306">
        <f t="shared" si="21"/>
        <v>331.54</v>
      </c>
      <c r="Q306" s="10" t="s">
        <v>8321</v>
      </c>
      <c r="R306" t="s">
        <v>8325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98.84</v>
      </c>
      <c r="P307">
        <f t="shared" si="21"/>
        <v>98.84</v>
      </c>
      <c r="Q307" s="10" t="s">
        <v>8313</v>
      </c>
      <c r="R307" t="s">
        <v>8314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104.15</v>
      </c>
      <c r="P308">
        <f t="shared" si="21"/>
        <v>104.15</v>
      </c>
      <c r="Q308" s="10" t="s">
        <v>8323</v>
      </c>
      <c r="R308" t="s">
        <v>8324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85.53</v>
      </c>
      <c r="P309">
        <f t="shared" si="21"/>
        <v>85.53</v>
      </c>
      <c r="Q309" s="10" t="s">
        <v>8323</v>
      </c>
      <c r="R309" t="s">
        <v>8326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95.76</v>
      </c>
      <c r="P310">
        <f t="shared" si="21"/>
        <v>95.76</v>
      </c>
      <c r="Q310" s="10" t="s">
        <v>8313</v>
      </c>
      <c r="R310" t="s">
        <v>8314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88.59</v>
      </c>
      <c r="P311">
        <f t="shared" si="21"/>
        <v>88.59</v>
      </c>
      <c r="Q311" s="10" t="s">
        <v>8323</v>
      </c>
      <c r="R311" t="s">
        <v>8324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148.57</v>
      </c>
      <c r="P312">
        <f t="shared" si="21"/>
        <v>148.57</v>
      </c>
      <c r="Q312" s="10" t="s">
        <v>8313</v>
      </c>
      <c r="R312" t="s">
        <v>8314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145.04</v>
      </c>
      <c r="P313">
        <f t="shared" si="21"/>
        <v>145.04</v>
      </c>
      <c r="Q313" s="10" t="s">
        <v>8321</v>
      </c>
      <c r="R313" t="s">
        <v>8322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87.69</v>
      </c>
      <c r="P314">
        <f t="shared" si="21"/>
        <v>87.69</v>
      </c>
      <c r="Q314" s="10" t="s">
        <v>8321</v>
      </c>
      <c r="R314" t="s">
        <v>8322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151.24</v>
      </c>
      <c r="P315">
        <f t="shared" si="21"/>
        <v>151.24</v>
      </c>
      <c r="Q315" s="10" t="s">
        <v>8313</v>
      </c>
      <c r="R315" t="s">
        <v>8314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75.5</v>
      </c>
      <c r="P316">
        <f t="shared" si="21"/>
        <v>75.5</v>
      </c>
      <c r="Q316" s="10" t="s">
        <v>8319</v>
      </c>
      <c r="R316" t="s">
        <v>8320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111.8</v>
      </c>
      <c r="P317">
        <f t="shared" si="21"/>
        <v>111.8</v>
      </c>
      <c r="Q317" s="10" t="s">
        <v>8321</v>
      </c>
      <c r="R317" t="s">
        <v>8322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211.84</v>
      </c>
      <c r="P318">
        <f t="shared" si="21"/>
        <v>211.84</v>
      </c>
      <c r="Q318" s="10" t="s">
        <v>8319</v>
      </c>
      <c r="R318" t="s">
        <v>8320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174.03</v>
      </c>
      <c r="P319">
        <f t="shared" si="21"/>
        <v>174.03</v>
      </c>
      <c r="Q319" s="10" t="s">
        <v>8308</v>
      </c>
      <c r="R319" t="s">
        <v>8310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91.19</v>
      </c>
      <c r="P320">
        <f t="shared" si="21"/>
        <v>91.19</v>
      </c>
      <c r="Q320" s="10" t="s">
        <v>8321</v>
      </c>
      <c r="R320" t="s">
        <v>8322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99.77</v>
      </c>
      <c r="P321">
        <f t="shared" si="21"/>
        <v>99.77</v>
      </c>
      <c r="Q321" s="10" t="s">
        <v>8311</v>
      </c>
      <c r="R321" t="s">
        <v>8333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201.22</v>
      </c>
      <c r="P322">
        <f t="shared" si="21"/>
        <v>201.22</v>
      </c>
      <c r="Q322" s="10" t="s">
        <v>8321</v>
      </c>
      <c r="R322" t="s">
        <v>8322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IFERROR(ROUND(E323/L323,2),0)</f>
        <v>85</v>
      </c>
      <c r="P323">
        <f t="shared" ref="P323:P386" si="26">ROUND(E323/L323,2)</f>
        <v>85</v>
      </c>
      <c r="Q323" s="10" t="s">
        <v>8308</v>
      </c>
      <c r="R323" t="s">
        <v>8310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346.13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546.69000000000005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118.7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104.31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86.14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102.86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175.51</v>
      </c>
      <c r="P330">
        <f t="shared" si="26"/>
        <v>175.51</v>
      </c>
      <c r="Q330" s="10" t="s">
        <v>8323</v>
      </c>
      <c r="R330" t="s">
        <v>8335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99.38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136.46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78.2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38.18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115.69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47.38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85.34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119.19</v>
      </c>
      <c r="P338">
        <f t="shared" si="26"/>
        <v>119.19</v>
      </c>
      <c r="Q338" s="10" t="s">
        <v>8323</v>
      </c>
      <c r="R338" t="s">
        <v>8326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84.02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200.89</v>
      </c>
      <c r="P340">
        <f t="shared" si="26"/>
        <v>200.89</v>
      </c>
      <c r="Q340" s="10" t="s">
        <v>8321</v>
      </c>
      <c r="R340" t="s">
        <v>8322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267.81</v>
      </c>
      <c r="P341">
        <f t="shared" si="26"/>
        <v>267.81</v>
      </c>
      <c r="Q341" s="10" t="s">
        <v>8316</v>
      </c>
      <c r="R341" t="s">
        <v>8334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239.35</v>
      </c>
      <c r="P342">
        <f t="shared" si="26"/>
        <v>239.35</v>
      </c>
      <c r="Q342" s="10" t="s">
        <v>8308</v>
      </c>
      <c r="R342" t="s">
        <v>8310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115.08</v>
      </c>
      <c r="P343">
        <f t="shared" si="26"/>
        <v>115.08</v>
      </c>
      <c r="Q343" s="10" t="s">
        <v>8323</v>
      </c>
      <c r="R343" t="s">
        <v>8324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25.09</v>
      </c>
      <c r="P344">
        <f t="shared" si="26"/>
        <v>25.09</v>
      </c>
      <c r="Q344" s="10" t="s">
        <v>8316</v>
      </c>
      <c r="R344" t="s">
        <v>8317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176.36</v>
      </c>
      <c r="P345">
        <f t="shared" si="26"/>
        <v>176.36</v>
      </c>
      <c r="Q345" s="10" t="s">
        <v>8308</v>
      </c>
      <c r="R345" t="s">
        <v>8310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725.03</v>
      </c>
      <c r="P346">
        <f t="shared" si="26"/>
        <v>725.03</v>
      </c>
      <c r="Q346" s="10" t="s">
        <v>8321</v>
      </c>
      <c r="R346" t="s">
        <v>8339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98.41</v>
      </c>
      <c r="P347">
        <f t="shared" si="26"/>
        <v>98.41</v>
      </c>
      <c r="Q347" s="10" t="s">
        <v>8316</v>
      </c>
      <c r="R347" t="s">
        <v>8317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42.52</v>
      </c>
      <c r="P348">
        <f t="shared" si="26"/>
        <v>42.52</v>
      </c>
      <c r="Q348" s="10" t="s">
        <v>8321</v>
      </c>
      <c r="R348" t="s">
        <v>8322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251.74</v>
      </c>
      <c r="P349">
        <f t="shared" si="26"/>
        <v>251.74</v>
      </c>
      <c r="Q349" s="10" t="s">
        <v>8323</v>
      </c>
      <c r="R349" t="s">
        <v>8326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62.52</v>
      </c>
      <c r="P350">
        <f t="shared" si="26"/>
        <v>62.52</v>
      </c>
      <c r="Q350" s="10" t="s">
        <v>8327</v>
      </c>
      <c r="R350" t="s">
        <v>8331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82.15</v>
      </c>
      <c r="P351">
        <f t="shared" si="26"/>
        <v>82.15</v>
      </c>
      <c r="Q351" s="10" t="s">
        <v>8316</v>
      </c>
      <c r="R351" t="s">
        <v>8317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39.51</v>
      </c>
      <c r="P352">
        <f t="shared" si="26"/>
        <v>39.51</v>
      </c>
      <c r="Q352" s="10" t="s">
        <v>8313</v>
      </c>
      <c r="R352" t="s">
        <v>8314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82.32</v>
      </c>
      <c r="P353">
        <f t="shared" si="26"/>
        <v>82.32</v>
      </c>
      <c r="Q353" s="10" t="s">
        <v>8313</v>
      </c>
      <c r="R353" t="s">
        <v>8314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117.6</v>
      </c>
      <c r="P354">
        <f t="shared" si="26"/>
        <v>117.6</v>
      </c>
      <c r="Q354" s="10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177.39</v>
      </c>
      <c r="P355">
        <f t="shared" si="26"/>
        <v>177.39</v>
      </c>
      <c r="Q355" s="10" t="s">
        <v>8308</v>
      </c>
      <c r="R355" t="s">
        <v>8310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388.98</v>
      </c>
      <c r="P356">
        <f t="shared" si="26"/>
        <v>388.98</v>
      </c>
      <c r="Q356" s="10" t="s">
        <v>8327</v>
      </c>
      <c r="R356" t="s">
        <v>8329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189.76</v>
      </c>
      <c r="P357">
        <f t="shared" si="26"/>
        <v>189.76</v>
      </c>
      <c r="Q357" s="10" t="s">
        <v>8319</v>
      </c>
      <c r="R357" t="s">
        <v>8320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110.35</v>
      </c>
      <c r="P358">
        <f t="shared" si="26"/>
        <v>110.35</v>
      </c>
      <c r="Q358" s="10" t="s">
        <v>8323</v>
      </c>
      <c r="R358" t="s">
        <v>8326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222.99</v>
      </c>
      <c r="P359">
        <f t="shared" si="26"/>
        <v>222.99</v>
      </c>
      <c r="Q359" s="10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146.44999999999999</v>
      </c>
      <c r="P360">
        <f t="shared" si="26"/>
        <v>146.44999999999999</v>
      </c>
      <c r="Q360" s="10" t="s">
        <v>8323</v>
      </c>
      <c r="R360" t="s">
        <v>8324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95.83</v>
      </c>
      <c r="P361">
        <f t="shared" si="26"/>
        <v>95.83</v>
      </c>
      <c r="Q361" s="10" t="s">
        <v>8313</v>
      </c>
      <c r="R361" t="s">
        <v>8314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61.56</v>
      </c>
      <c r="P362">
        <f t="shared" si="26"/>
        <v>61.56</v>
      </c>
      <c r="Q362" s="10" t="s">
        <v>8313</v>
      </c>
      <c r="R362" t="s">
        <v>8314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131.38</v>
      </c>
      <c r="P363">
        <f t="shared" si="26"/>
        <v>131.38</v>
      </c>
      <c r="Q363" s="10" t="s">
        <v>8323</v>
      </c>
      <c r="R363" t="s">
        <v>8324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80.19</v>
      </c>
      <c r="P364">
        <f t="shared" si="26"/>
        <v>80.19</v>
      </c>
      <c r="Q364" s="10" t="s">
        <v>8308</v>
      </c>
      <c r="R364" t="s">
        <v>8315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44.06</v>
      </c>
      <c r="P365">
        <f t="shared" si="26"/>
        <v>44.06</v>
      </c>
      <c r="Q365" s="10" t="s">
        <v>8316</v>
      </c>
      <c r="R365" t="s">
        <v>8317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138.66999999999999</v>
      </c>
      <c r="P366">
        <f t="shared" si="26"/>
        <v>138.66999999999999</v>
      </c>
      <c r="Q366" s="10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216.75</v>
      </c>
      <c r="P367">
        <f t="shared" si="26"/>
        <v>216.75</v>
      </c>
      <c r="Q367" s="10" t="s">
        <v>8321</v>
      </c>
      <c r="R367" t="s">
        <v>8322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58.54</v>
      </c>
      <c r="P368">
        <f t="shared" si="26"/>
        <v>58.54</v>
      </c>
      <c r="Q368" s="10" t="s">
        <v>8321</v>
      </c>
      <c r="R368" t="s">
        <v>8322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140.86000000000001</v>
      </c>
      <c r="P369">
        <f t="shared" si="26"/>
        <v>140.86000000000001</v>
      </c>
      <c r="Q369" s="10" t="s">
        <v>8327</v>
      </c>
      <c r="R369" t="s">
        <v>8331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148.97</v>
      </c>
      <c r="P370">
        <f t="shared" si="26"/>
        <v>148.97</v>
      </c>
      <c r="Q370" s="10" t="s">
        <v>8321</v>
      </c>
      <c r="R370" t="s">
        <v>8332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67.84</v>
      </c>
      <c r="P371">
        <f t="shared" si="26"/>
        <v>67.84</v>
      </c>
      <c r="Q371" s="10" t="s">
        <v>8313</v>
      </c>
      <c r="R371" t="s">
        <v>8314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207.62</v>
      </c>
      <c r="P372">
        <f t="shared" si="26"/>
        <v>207.62</v>
      </c>
      <c r="Q372" s="10" t="s">
        <v>8313</v>
      </c>
      <c r="R372" t="s">
        <v>8314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116.21</v>
      </c>
      <c r="P373">
        <f t="shared" si="26"/>
        <v>116.21</v>
      </c>
      <c r="Q373" s="10" t="s">
        <v>8313</v>
      </c>
      <c r="R373" t="s">
        <v>8314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128.62</v>
      </c>
      <c r="P374">
        <f t="shared" si="26"/>
        <v>128.62</v>
      </c>
      <c r="Q374" s="10" t="s">
        <v>8308</v>
      </c>
      <c r="R374" t="s">
        <v>8340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55.96</v>
      </c>
      <c r="P375">
        <f t="shared" si="26"/>
        <v>55.96</v>
      </c>
      <c r="Q375" s="10" t="s">
        <v>8316</v>
      </c>
      <c r="R375" t="s">
        <v>8317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92.04</v>
      </c>
      <c r="P376">
        <f t="shared" si="26"/>
        <v>92.04</v>
      </c>
      <c r="Q376" s="10" t="s">
        <v>8323</v>
      </c>
      <c r="R376" t="s">
        <v>8326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81.13</v>
      </c>
      <c r="P377">
        <f t="shared" si="26"/>
        <v>81.13</v>
      </c>
      <c r="Q377" s="10" t="s">
        <v>8323</v>
      </c>
      <c r="R377" t="s">
        <v>8326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64.37</v>
      </c>
      <c r="P378">
        <f t="shared" si="26"/>
        <v>64.37</v>
      </c>
      <c r="Q378" s="10" t="s">
        <v>8327</v>
      </c>
      <c r="R378" t="s">
        <v>8331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47.06</v>
      </c>
      <c r="P379">
        <f t="shared" si="26"/>
        <v>47.06</v>
      </c>
      <c r="Q379" s="10" t="s">
        <v>8308</v>
      </c>
      <c r="R379" t="s">
        <v>8315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79.97</v>
      </c>
      <c r="P380">
        <f t="shared" si="26"/>
        <v>79.97</v>
      </c>
      <c r="Q380" s="10" t="s">
        <v>8313</v>
      </c>
      <c r="R380" t="s">
        <v>8314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92.13</v>
      </c>
      <c r="P381">
        <f t="shared" si="26"/>
        <v>92.13</v>
      </c>
      <c r="Q381" s="10" t="s">
        <v>8323</v>
      </c>
      <c r="R381" t="s">
        <v>8324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88.15</v>
      </c>
      <c r="P382">
        <f t="shared" si="26"/>
        <v>88.15</v>
      </c>
      <c r="Q382" s="10" t="s">
        <v>8327</v>
      </c>
      <c r="R382" t="s">
        <v>8328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65.3</v>
      </c>
      <c r="P383">
        <f t="shared" si="26"/>
        <v>65.3</v>
      </c>
      <c r="Q383" s="10" t="s">
        <v>8321</v>
      </c>
      <c r="R383" t="s">
        <v>8322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110.39</v>
      </c>
      <c r="P384">
        <f t="shared" si="26"/>
        <v>110.39</v>
      </c>
      <c r="Q384" s="10" t="s">
        <v>8313</v>
      </c>
      <c r="R384" t="s">
        <v>8314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96.38</v>
      </c>
      <c r="P385">
        <f t="shared" si="26"/>
        <v>96.38</v>
      </c>
      <c r="Q385" s="10" t="s">
        <v>8313</v>
      </c>
      <c r="R385" t="s">
        <v>8314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106.8</v>
      </c>
      <c r="P386">
        <f t="shared" si="26"/>
        <v>106.8</v>
      </c>
      <c r="Q386" s="10" t="s">
        <v>8323</v>
      </c>
      <c r="R386" t="s">
        <v>8326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IFERROR(ROUND(E387/L387,2),0)</f>
        <v>97.64</v>
      </c>
      <c r="P387">
        <f t="shared" ref="P387:P450" si="31">ROUND(E387/L387,2)</f>
        <v>97.64</v>
      </c>
      <c r="Q387" s="10" t="s">
        <v>8321</v>
      </c>
      <c r="R387" t="s">
        <v>8322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89.96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215.96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224.85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267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134.91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53.25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170.63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370.95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373.56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64.930000000000007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138.80000000000001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266.08999999999997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98.99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206.31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101.83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216.34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97.11</v>
      </c>
      <c r="P404">
        <f t="shared" si="31"/>
        <v>97.11</v>
      </c>
      <c r="Q404" s="10" t="s">
        <v>8313</v>
      </c>
      <c r="R404" t="s">
        <v>8314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67.97</v>
      </c>
      <c r="P405">
        <f t="shared" si="31"/>
        <v>67.97</v>
      </c>
      <c r="Q405" s="10" t="s">
        <v>8316</v>
      </c>
      <c r="R405" t="s">
        <v>8317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99.16</v>
      </c>
      <c r="P406">
        <f t="shared" si="31"/>
        <v>99.16</v>
      </c>
      <c r="Q406" s="10" t="s">
        <v>8327</v>
      </c>
      <c r="R406" t="s">
        <v>8331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91.88</v>
      </c>
      <c r="P407">
        <f t="shared" si="31"/>
        <v>91.88</v>
      </c>
      <c r="Q407" s="10" t="s">
        <v>8313</v>
      </c>
      <c r="R407" t="s">
        <v>8314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177.09</v>
      </c>
      <c r="P408">
        <f t="shared" si="31"/>
        <v>177.09</v>
      </c>
      <c r="Q408" s="10" t="s">
        <v>8323</v>
      </c>
      <c r="R408" t="s">
        <v>8326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109.96</v>
      </c>
      <c r="P409">
        <f t="shared" si="31"/>
        <v>109.96</v>
      </c>
      <c r="Q409" s="10" t="s">
        <v>8327</v>
      </c>
      <c r="R409" t="s">
        <v>8341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168.78</v>
      </c>
      <c r="P410">
        <f t="shared" si="31"/>
        <v>168.78</v>
      </c>
      <c r="Q410" s="10" t="s">
        <v>8311</v>
      </c>
      <c r="R410" t="s">
        <v>8333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199.9</v>
      </c>
      <c r="P411">
        <f t="shared" si="31"/>
        <v>199.9</v>
      </c>
      <c r="Q411" s="10" t="s">
        <v>8321</v>
      </c>
      <c r="R411" t="s">
        <v>8332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141.75</v>
      </c>
      <c r="P412">
        <f t="shared" si="31"/>
        <v>141.75</v>
      </c>
      <c r="Q412" s="10" t="s">
        <v>8321</v>
      </c>
      <c r="R412" t="s">
        <v>8322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104.26</v>
      </c>
      <c r="P413">
        <f t="shared" si="31"/>
        <v>104.26</v>
      </c>
      <c r="Q413" s="10" t="s">
        <v>8321</v>
      </c>
      <c r="R413" t="s">
        <v>8322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182.91</v>
      </c>
      <c r="P414">
        <f t="shared" si="31"/>
        <v>182.91</v>
      </c>
      <c r="Q414" s="10" t="s">
        <v>8323</v>
      </c>
      <c r="R414" t="s">
        <v>8326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143.36000000000001</v>
      </c>
      <c r="P415">
        <f t="shared" si="31"/>
        <v>143.36000000000001</v>
      </c>
      <c r="Q415" s="10" t="s">
        <v>8311</v>
      </c>
      <c r="R415" t="s">
        <v>8333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417.33</v>
      </c>
      <c r="P416">
        <f t="shared" si="31"/>
        <v>417.33</v>
      </c>
      <c r="Q416" s="10" t="s">
        <v>8327</v>
      </c>
      <c r="R416" t="s">
        <v>8331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606.82000000000005</v>
      </c>
      <c r="P417">
        <f t="shared" si="31"/>
        <v>606.82000000000005</v>
      </c>
      <c r="Q417" s="10" t="s">
        <v>8321</v>
      </c>
      <c r="R417" t="s">
        <v>8332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168.25</v>
      </c>
      <c r="P418">
        <f t="shared" si="31"/>
        <v>168.25</v>
      </c>
      <c r="Q418" s="10" t="s">
        <v>8323</v>
      </c>
      <c r="R418" t="s">
        <v>8326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135.59</v>
      </c>
      <c r="P419">
        <f t="shared" si="31"/>
        <v>135.59</v>
      </c>
      <c r="Q419" s="10" t="s">
        <v>8316</v>
      </c>
      <c r="R419" t="s">
        <v>8317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117.51</v>
      </c>
      <c r="P420">
        <f t="shared" si="31"/>
        <v>117.51</v>
      </c>
      <c r="Q420" s="10" t="s">
        <v>8321</v>
      </c>
      <c r="R420" t="s">
        <v>8332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3304</v>
      </c>
      <c r="P421">
        <f t="shared" si="31"/>
        <v>3304</v>
      </c>
      <c r="Q421" s="10" t="s">
        <v>8308</v>
      </c>
      <c r="R421" t="s">
        <v>8310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63.57</v>
      </c>
      <c r="P422">
        <f t="shared" si="31"/>
        <v>63.57</v>
      </c>
      <c r="Q422" s="10" t="s">
        <v>8316</v>
      </c>
      <c r="R422" t="s">
        <v>8334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99.86</v>
      </c>
      <c r="P423">
        <f t="shared" si="31"/>
        <v>99.86</v>
      </c>
      <c r="Q423" s="10" t="s">
        <v>8308</v>
      </c>
      <c r="R423" t="s">
        <v>8310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58.38</v>
      </c>
      <c r="P424">
        <f t="shared" si="31"/>
        <v>58.38</v>
      </c>
      <c r="Q424" s="10" t="s">
        <v>8313</v>
      </c>
      <c r="R424" t="s">
        <v>8314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60.82</v>
      </c>
      <c r="P425">
        <f t="shared" si="31"/>
        <v>60.82</v>
      </c>
      <c r="Q425" s="10" t="s">
        <v>8316</v>
      </c>
      <c r="R425" t="s">
        <v>8317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150.65</v>
      </c>
      <c r="P426">
        <f t="shared" si="31"/>
        <v>150.65</v>
      </c>
      <c r="Q426" s="10" t="s">
        <v>8308</v>
      </c>
      <c r="R426" t="s">
        <v>8310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113.63</v>
      </c>
      <c r="P427">
        <f t="shared" si="31"/>
        <v>113.63</v>
      </c>
      <c r="Q427" s="10" t="s">
        <v>8308</v>
      </c>
      <c r="R427" t="s">
        <v>8310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50.85</v>
      </c>
      <c r="P428">
        <f t="shared" si="31"/>
        <v>50.85</v>
      </c>
      <c r="Q428" s="10" t="s">
        <v>8316</v>
      </c>
      <c r="R428" t="s">
        <v>8317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63.05</v>
      </c>
      <c r="P429">
        <f t="shared" si="31"/>
        <v>63.05</v>
      </c>
      <c r="Q429" s="10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158.63999999999999</v>
      </c>
      <c r="P430">
        <f t="shared" si="31"/>
        <v>158.63999999999999</v>
      </c>
      <c r="Q430" s="10" t="s">
        <v>8308</v>
      </c>
      <c r="R430" t="s">
        <v>8310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135.66999999999999</v>
      </c>
      <c r="P431">
        <f t="shared" si="31"/>
        <v>135.66999999999999</v>
      </c>
      <c r="Q431" s="10" t="s">
        <v>8313</v>
      </c>
      <c r="R431" t="s">
        <v>8314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91.48</v>
      </c>
      <c r="P432">
        <f t="shared" si="31"/>
        <v>91.48</v>
      </c>
      <c r="Q432" s="10" t="s">
        <v>8321</v>
      </c>
      <c r="R432" t="s">
        <v>8322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190.45</v>
      </c>
      <c r="P433">
        <f t="shared" si="31"/>
        <v>190.45</v>
      </c>
      <c r="Q433" s="10" t="s">
        <v>8308</v>
      </c>
      <c r="R433" t="s">
        <v>8310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65</v>
      </c>
      <c r="P434">
        <f t="shared" si="31"/>
        <v>65</v>
      </c>
      <c r="Q434" s="10" t="s">
        <v>8316</v>
      </c>
      <c r="R434" t="s">
        <v>8317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90.64</v>
      </c>
      <c r="P435">
        <f t="shared" si="31"/>
        <v>90.64</v>
      </c>
      <c r="Q435" s="10" t="s">
        <v>8316</v>
      </c>
      <c r="R435" t="s">
        <v>8317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90.62</v>
      </c>
      <c r="P436">
        <f t="shared" si="31"/>
        <v>90.62</v>
      </c>
      <c r="Q436" s="10" t="s">
        <v>8321</v>
      </c>
      <c r="R436" t="s">
        <v>8322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125.98</v>
      </c>
      <c r="P437">
        <f t="shared" si="31"/>
        <v>125.98</v>
      </c>
      <c r="Q437" s="10" t="s">
        <v>8323</v>
      </c>
      <c r="R437" t="s">
        <v>8324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111.53</v>
      </c>
      <c r="P438">
        <f t="shared" si="31"/>
        <v>111.53</v>
      </c>
      <c r="Q438" s="10" t="s">
        <v>8313</v>
      </c>
      <c r="R438" t="s">
        <v>8314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67.67</v>
      </c>
      <c r="P439">
        <f t="shared" si="31"/>
        <v>67.67</v>
      </c>
      <c r="Q439" s="10" t="s">
        <v>8327</v>
      </c>
      <c r="R439" t="s">
        <v>8331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159.24</v>
      </c>
      <c r="P440">
        <f t="shared" si="31"/>
        <v>159.24</v>
      </c>
      <c r="Q440" s="10" t="s">
        <v>8313</v>
      </c>
      <c r="R440" t="s">
        <v>8314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109.11</v>
      </c>
      <c r="P441">
        <f t="shared" si="31"/>
        <v>109.11</v>
      </c>
      <c r="Q441" s="10" t="s">
        <v>8327</v>
      </c>
      <c r="R441" t="s">
        <v>8328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80.459999999999994</v>
      </c>
      <c r="P442">
        <f t="shared" si="31"/>
        <v>80.459999999999994</v>
      </c>
      <c r="Q442" s="10" t="s">
        <v>8323</v>
      </c>
      <c r="R442" t="s">
        <v>8324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174.04</v>
      </c>
      <c r="P443">
        <f t="shared" si="31"/>
        <v>174.04</v>
      </c>
      <c r="Q443" s="10" t="s">
        <v>8308</v>
      </c>
      <c r="R443" t="s">
        <v>8340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65.760000000000005</v>
      </c>
      <c r="P444">
        <f t="shared" si="31"/>
        <v>65.760000000000005</v>
      </c>
      <c r="Q444" s="10" t="s">
        <v>8321</v>
      </c>
      <c r="R444" t="s">
        <v>8322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67.16</v>
      </c>
      <c r="P445">
        <f t="shared" si="31"/>
        <v>67.16</v>
      </c>
      <c r="Q445" s="10" t="s">
        <v>8313</v>
      </c>
      <c r="R445" t="s">
        <v>8314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58.93</v>
      </c>
      <c r="P446">
        <f t="shared" si="31"/>
        <v>58.93</v>
      </c>
      <c r="Q446" s="10" t="s">
        <v>8308</v>
      </c>
      <c r="R446" t="s">
        <v>8315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73.34</v>
      </c>
      <c r="P447">
        <f t="shared" si="31"/>
        <v>73.34</v>
      </c>
      <c r="Q447" s="10" t="s">
        <v>8321</v>
      </c>
      <c r="R447" t="s">
        <v>8322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99.86</v>
      </c>
      <c r="P448">
        <f t="shared" si="31"/>
        <v>99.86</v>
      </c>
      <c r="Q448" s="10" t="s">
        <v>8321</v>
      </c>
      <c r="R448" t="s">
        <v>8322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80.2</v>
      </c>
      <c r="P449">
        <f t="shared" si="31"/>
        <v>80.2</v>
      </c>
      <c r="Q449" s="10" t="s">
        <v>8321</v>
      </c>
      <c r="R449" t="s">
        <v>8322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89.1</v>
      </c>
      <c r="P450">
        <f t="shared" si="31"/>
        <v>89.1</v>
      </c>
      <c r="Q450" s="10" t="s">
        <v>8308</v>
      </c>
      <c r="R450" t="s">
        <v>8315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IFERROR(ROUND(E451/L451,2),0)</f>
        <v>180.41</v>
      </c>
      <c r="P451">
        <f t="shared" ref="P451:P514" si="36">ROUND(E451/L451,2)</f>
        <v>180.41</v>
      </c>
      <c r="Q451" s="10" t="s">
        <v>8313</v>
      </c>
      <c r="R451" t="s">
        <v>8314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382.39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89.6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133.93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224.13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71.489999999999995</v>
      </c>
      <c r="P456">
        <f t="shared" si="36"/>
        <v>71.489999999999995</v>
      </c>
      <c r="Q456" s="10" t="s">
        <v>8323</v>
      </c>
      <c r="R456" t="s">
        <v>8326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116.86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123.38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152.54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70.53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143.97999999999999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69.599999999999994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58.42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89.9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112.86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108.01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90.58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182.62</v>
      </c>
      <c r="P468">
        <f t="shared" si="36"/>
        <v>182.62</v>
      </c>
      <c r="Q468" s="10" t="s">
        <v>8308</v>
      </c>
      <c r="R468" t="s">
        <v>8310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70.849999999999994</v>
      </c>
      <c r="P469">
        <f t="shared" si="36"/>
        <v>70.849999999999994</v>
      </c>
      <c r="Q469" s="10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95.49</v>
      </c>
      <c r="P470">
        <f t="shared" si="36"/>
        <v>95.49</v>
      </c>
      <c r="Q470" s="10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165.35</v>
      </c>
      <c r="P471">
        <f t="shared" si="36"/>
        <v>165.35</v>
      </c>
      <c r="Q471" s="10" t="s">
        <v>8313</v>
      </c>
      <c r="R471" t="s">
        <v>8314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127.98</v>
      </c>
      <c r="P472">
        <f t="shared" si="36"/>
        <v>127.98</v>
      </c>
      <c r="Q472" s="10" t="s">
        <v>8327</v>
      </c>
      <c r="R472" t="s">
        <v>8331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48.04</v>
      </c>
      <c r="P473">
        <f t="shared" si="36"/>
        <v>48.04</v>
      </c>
      <c r="Q473" s="10" t="s">
        <v>8313</v>
      </c>
      <c r="R473" t="s">
        <v>8314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70</v>
      </c>
      <c r="P474">
        <f t="shared" si="36"/>
        <v>70</v>
      </c>
      <c r="Q474" s="10" t="s">
        <v>8321</v>
      </c>
      <c r="R474" t="s">
        <v>8322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128.91</v>
      </c>
      <c r="P475">
        <f t="shared" si="36"/>
        <v>128.91</v>
      </c>
      <c r="Q475" s="10" t="s">
        <v>8323</v>
      </c>
      <c r="R475" t="s">
        <v>8324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99.79</v>
      </c>
      <c r="P476">
        <f t="shared" si="36"/>
        <v>99.79</v>
      </c>
      <c r="Q476" s="10" t="s">
        <v>8323</v>
      </c>
      <c r="R476" t="s">
        <v>8326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121.28</v>
      </c>
      <c r="P477">
        <f t="shared" si="36"/>
        <v>121.28</v>
      </c>
      <c r="Q477" s="10" t="s">
        <v>8321</v>
      </c>
      <c r="R477" t="s">
        <v>8322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139.24</v>
      </c>
      <c r="P478">
        <f t="shared" si="36"/>
        <v>139.24</v>
      </c>
      <c r="Q478" s="10" t="s">
        <v>8323</v>
      </c>
      <c r="R478" t="s">
        <v>8326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90.18</v>
      </c>
      <c r="P479">
        <f t="shared" si="36"/>
        <v>90.18</v>
      </c>
      <c r="Q479" s="10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92.1</v>
      </c>
      <c r="P480">
        <f t="shared" si="36"/>
        <v>92.1</v>
      </c>
      <c r="Q480" s="10" t="s">
        <v>8327</v>
      </c>
      <c r="R480" t="s">
        <v>8331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462.86</v>
      </c>
      <c r="P481">
        <f t="shared" si="36"/>
        <v>462.86</v>
      </c>
      <c r="Q481" s="10" t="s">
        <v>8313</v>
      </c>
      <c r="R481" t="s">
        <v>8314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39.92</v>
      </c>
      <c r="P482">
        <f t="shared" si="36"/>
        <v>39.92</v>
      </c>
      <c r="Q482" s="10" t="s">
        <v>8313</v>
      </c>
      <c r="R482" t="s">
        <v>8314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117.85</v>
      </c>
      <c r="P483">
        <f t="shared" si="36"/>
        <v>117.85</v>
      </c>
      <c r="Q483" s="10" t="s">
        <v>8321</v>
      </c>
      <c r="R483" t="s">
        <v>8322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81.63</v>
      </c>
      <c r="P484">
        <f t="shared" si="36"/>
        <v>81.63</v>
      </c>
      <c r="Q484" s="10" t="s">
        <v>8321</v>
      </c>
      <c r="R484" t="s">
        <v>8322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68.11</v>
      </c>
      <c r="P485">
        <f t="shared" si="36"/>
        <v>68.11</v>
      </c>
      <c r="Q485" s="10" t="s">
        <v>8316</v>
      </c>
      <c r="R485" t="s">
        <v>8317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77.33</v>
      </c>
      <c r="P486">
        <f t="shared" si="36"/>
        <v>77.33</v>
      </c>
      <c r="Q486" s="10" t="s">
        <v>8308</v>
      </c>
      <c r="R486" t="s">
        <v>8340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38.54</v>
      </c>
      <c r="P487">
        <f t="shared" si="36"/>
        <v>38.54</v>
      </c>
      <c r="Q487" s="10" t="s">
        <v>8327</v>
      </c>
      <c r="R487" t="s">
        <v>8331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94.1</v>
      </c>
      <c r="P488">
        <f t="shared" si="36"/>
        <v>94.1</v>
      </c>
      <c r="Q488" s="10" t="s">
        <v>8316</v>
      </c>
      <c r="R488" t="s">
        <v>8317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152.41</v>
      </c>
      <c r="P489">
        <f t="shared" si="36"/>
        <v>152.41</v>
      </c>
      <c r="Q489" s="10" t="s">
        <v>8308</v>
      </c>
      <c r="R489" t="s">
        <v>8310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205.3</v>
      </c>
      <c r="P490">
        <f t="shared" si="36"/>
        <v>205.3</v>
      </c>
      <c r="Q490" s="10" t="s">
        <v>8308</v>
      </c>
      <c r="R490" t="s">
        <v>8315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63.23</v>
      </c>
      <c r="P491">
        <f t="shared" si="36"/>
        <v>63.23</v>
      </c>
      <c r="Q491" s="10" t="s">
        <v>8323</v>
      </c>
      <c r="R491" t="s">
        <v>8324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44.17</v>
      </c>
      <c r="P492">
        <f t="shared" si="36"/>
        <v>44.17</v>
      </c>
      <c r="Q492" s="10" t="s">
        <v>8316</v>
      </c>
      <c r="R492" t="s">
        <v>8317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67.77</v>
      </c>
      <c r="P493">
        <f t="shared" si="36"/>
        <v>67.77</v>
      </c>
      <c r="Q493" s="10" t="s">
        <v>8321</v>
      </c>
      <c r="R493" t="s">
        <v>8322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54.91</v>
      </c>
      <c r="P494">
        <f t="shared" si="36"/>
        <v>54.91</v>
      </c>
      <c r="Q494" s="10" t="s">
        <v>8323</v>
      </c>
      <c r="R494" t="s">
        <v>8326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327.08</v>
      </c>
      <c r="P495">
        <f t="shared" si="36"/>
        <v>327.08</v>
      </c>
      <c r="Q495" s="10" t="s">
        <v>8323</v>
      </c>
      <c r="R495" t="s">
        <v>8326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146.69</v>
      </c>
      <c r="P496">
        <f t="shared" si="36"/>
        <v>146.69</v>
      </c>
      <c r="Q496" s="10" t="s">
        <v>8323</v>
      </c>
      <c r="R496" t="s">
        <v>8324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89.59</v>
      </c>
      <c r="P497">
        <f t="shared" si="36"/>
        <v>89.59</v>
      </c>
      <c r="Q497" s="10" t="s">
        <v>8323</v>
      </c>
      <c r="R497" t="s">
        <v>8326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36.97</v>
      </c>
      <c r="P498">
        <f t="shared" si="36"/>
        <v>36.97</v>
      </c>
      <c r="Q498" s="10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75.98</v>
      </c>
      <c r="P499">
        <f t="shared" si="36"/>
        <v>75.98</v>
      </c>
      <c r="Q499" s="10" t="s">
        <v>8313</v>
      </c>
      <c r="R499" t="s">
        <v>8314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85.05</v>
      </c>
      <c r="P500">
        <f t="shared" si="36"/>
        <v>85.05</v>
      </c>
      <c r="Q500" s="10" t="s">
        <v>8327</v>
      </c>
      <c r="R500" t="s">
        <v>8331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78.03</v>
      </c>
      <c r="P501">
        <f t="shared" si="36"/>
        <v>78.03</v>
      </c>
      <c r="Q501" s="10" t="s">
        <v>8327</v>
      </c>
      <c r="R501" t="s">
        <v>8328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135.63</v>
      </c>
      <c r="P502">
        <f t="shared" si="36"/>
        <v>135.63</v>
      </c>
      <c r="Q502" s="10" t="s">
        <v>8323</v>
      </c>
      <c r="R502" t="s">
        <v>8335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239.94</v>
      </c>
      <c r="P503">
        <f t="shared" si="36"/>
        <v>239.94</v>
      </c>
      <c r="Q503" s="10" t="s">
        <v>8321</v>
      </c>
      <c r="R503" t="s">
        <v>8322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117.23</v>
      </c>
      <c r="P504">
        <f t="shared" si="36"/>
        <v>117.23</v>
      </c>
      <c r="Q504" s="10" t="s">
        <v>8327</v>
      </c>
      <c r="R504" t="s">
        <v>8331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111.18</v>
      </c>
      <c r="P505">
        <f t="shared" si="36"/>
        <v>111.18</v>
      </c>
      <c r="Q505" s="10" t="s">
        <v>8313</v>
      </c>
      <c r="R505" t="s">
        <v>8314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199.17</v>
      </c>
      <c r="P506">
        <f t="shared" si="36"/>
        <v>199.17</v>
      </c>
      <c r="Q506" s="10" t="s">
        <v>8323</v>
      </c>
      <c r="R506" t="s">
        <v>8326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207.07</v>
      </c>
      <c r="P507">
        <f t="shared" si="36"/>
        <v>207.07</v>
      </c>
      <c r="Q507" s="10" t="s">
        <v>8313</v>
      </c>
      <c r="R507" t="s">
        <v>8314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174.21</v>
      </c>
      <c r="P508">
        <f t="shared" si="36"/>
        <v>174.21</v>
      </c>
      <c r="Q508" s="10" t="s">
        <v>8313</v>
      </c>
      <c r="R508" t="s">
        <v>8314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85.53</v>
      </c>
      <c r="P509">
        <f t="shared" si="36"/>
        <v>85.53</v>
      </c>
      <c r="Q509" s="10" t="s">
        <v>8323</v>
      </c>
      <c r="R509" t="s">
        <v>8326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106.5</v>
      </c>
      <c r="P510">
        <f t="shared" si="36"/>
        <v>106.5</v>
      </c>
      <c r="Q510" s="10" t="s">
        <v>8323</v>
      </c>
      <c r="R510" t="s">
        <v>8326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61.5</v>
      </c>
      <c r="P511">
        <f t="shared" si="36"/>
        <v>61.5</v>
      </c>
      <c r="Q511" s="10" t="s">
        <v>8321</v>
      </c>
      <c r="R511" t="s">
        <v>8322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530.69000000000005</v>
      </c>
      <c r="P512">
        <f t="shared" si="36"/>
        <v>530.69000000000005</v>
      </c>
      <c r="Q512" s="10" t="s">
        <v>8308</v>
      </c>
      <c r="R512" t="s">
        <v>8310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127.79</v>
      </c>
      <c r="P513">
        <f t="shared" si="36"/>
        <v>127.79</v>
      </c>
      <c r="Q513" s="10" t="s">
        <v>8323</v>
      </c>
      <c r="R513" t="s">
        <v>8326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136.85</v>
      </c>
      <c r="P514">
        <f t="shared" si="36"/>
        <v>136.85</v>
      </c>
      <c r="Q514" s="10" t="s">
        <v>8323</v>
      </c>
      <c r="R514" t="s">
        <v>8326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IFERROR(ROUND(E515/L515,2),0)</f>
        <v>88.04</v>
      </c>
      <c r="P515">
        <f t="shared" ref="P515:P578" si="41">ROUND(E515/L515,2)</f>
        <v>88.04</v>
      </c>
      <c r="Q515" s="10" t="s">
        <v>8327</v>
      </c>
      <c r="R515" t="s">
        <v>8331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53.18</v>
      </c>
      <c r="P516">
        <f t="shared" si="41"/>
        <v>53.18</v>
      </c>
      <c r="Q516" s="10" t="s">
        <v>8323</v>
      </c>
      <c r="R516" t="s">
        <v>8326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221.52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109.94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68.489999999999995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125.12</v>
      </c>
      <c r="P520">
        <f t="shared" si="41"/>
        <v>125.12</v>
      </c>
      <c r="Q520" s="10" t="s">
        <v>8323</v>
      </c>
      <c r="R520" t="s">
        <v>8326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149.31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67.39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44.67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123.35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256.37</v>
      </c>
      <c r="P525">
        <f t="shared" si="41"/>
        <v>256.37</v>
      </c>
      <c r="Q525" s="10" t="s">
        <v>8323</v>
      </c>
      <c r="R525" t="s">
        <v>8326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252.02</v>
      </c>
      <c r="P526">
        <f t="shared" si="41"/>
        <v>252.02</v>
      </c>
      <c r="Q526" s="10" t="s">
        <v>8323</v>
      </c>
      <c r="R526" t="s">
        <v>8326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97.99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259.95</v>
      </c>
      <c r="P528">
        <f t="shared" si="41"/>
        <v>259.95</v>
      </c>
      <c r="Q528" s="10" t="s">
        <v>8323</v>
      </c>
      <c r="R528" t="s">
        <v>8324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22.12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73.02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185.48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405.5</v>
      </c>
      <c r="P532">
        <f t="shared" si="41"/>
        <v>405.5</v>
      </c>
      <c r="Q532" s="10" t="s">
        <v>8308</v>
      </c>
      <c r="R532" t="s">
        <v>8310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70.790000000000006</v>
      </c>
      <c r="P533">
        <f t="shared" si="41"/>
        <v>70.790000000000006</v>
      </c>
      <c r="Q533" s="10" t="s">
        <v>8327</v>
      </c>
      <c r="R533" t="s">
        <v>8331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200.69</v>
      </c>
      <c r="P534">
        <f t="shared" si="41"/>
        <v>200.69</v>
      </c>
      <c r="Q534" s="10" t="s">
        <v>8323</v>
      </c>
      <c r="R534" t="s">
        <v>8326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92.55</v>
      </c>
      <c r="P535">
        <f t="shared" si="41"/>
        <v>92.55</v>
      </c>
      <c r="Q535" s="10" t="s">
        <v>8327</v>
      </c>
      <c r="R535" t="s">
        <v>8331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51.82</v>
      </c>
      <c r="P536">
        <f t="shared" si="41"/>
        <v>51.82</v>
      </c>
      <c r="Q536" s="10" t="s">
        <v>8308</v>
      </c>
      <c r="R536" t="s">
        <v>8310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26.6</v>
      </c>
      <c r="P537">
        <f t="shared" si="41"/>
        <v>26.6</v>
      </c>
      <c r="Q537" s="10" t="s">
        <v>8316</v>
      </c>
      <c r="R537" t="s">
        <v>8334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97.19</v>
      </c>
      <c r="P538">
        <f t="shared" si="41"/>
        <v>97.19</v>
      </c>
      <c r="Q538" s="10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49.88</v>
      </c>
      <c r="P539">
        <f t="shared" si="41"/>
        <v>49.88</v>
      </c>
      <c r="Q539" s="10" t="s">
        <v>8321</v>
      </c>
      <c r="R539" t="s">
        <v>8322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118.34</v>
      </c>
      <c r="P540">
        <f t="shared" si="41"/>
        <v>118.34</v>
      </c>
      <c r="Q540" s="10" t="s">
        <v>8321</v>
      </c>
      <c r="R540" t="s">
        <v>8332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147.94999999999999</v>
      </c>
      <c r="P541">
        <f t="shared" si="41"/>
        <v>147.94999999999999</v>
      </c>
      <c r="Q541" s="10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1272.73</v>
      </c>
      <c r="P542">
        <f t="shared" si="41"/>
        <v>1272.73</v>
      </c>
      <c r="Q542" s="10" t="s">
        <v>8308</v>
      </c>
      <c r="R542" t="s">
        <v>8310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76.92</v>
      </c>
      <c r="P543">
        <f t="shared" si="41"/>
        <v>76.92</v>
      </c>
      <c r="Q543" s="10" t="s">
        <v>8327</v>
      </c>
      <c r="R543" t="s">
        <v>8331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73.36</v>
      </c>
      <c r="P544">
        <f t="shared" si="41"/>
        <v>73.36</v>
      </c>
      <c r="Q544" s="10" t="s">
        <v>8327</v>
      </c>
      <c r="R544" t="s">
        <v>8331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29.31</v>
      </c>
      <c r="P545">
        <f t="shared" si="41"/>
        <v>29.31</v>
      </c>
      <c r="Q545" s="10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150.5</v>
      </c>
      <c r="P546">
        <f t="shared" si="41"/>
        <v>150.5</v>
      </c>
      <c r="Q546" s="10" t="s">
        <v>8313</v>
      </c>
      <c r="R546" t="s">
        <v>8314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103.22</v>
      </c>
      <c r="P547">
        <f t="shared" si="41"/>
        <v>103.22</v>
      </c>
      <c r="Q547" s="10" t="s">
        <v>8321</v>
      </c>
      <c r="R547" t="s">
        <v>8322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25.43</v>
      </c>
      <c r="P548">
        <f t="shared" si="41"/>
        <v>25.43</v>
      </c>
      <c r="Q548" s="10" t="s">
        <v>8316</v>
      </c>
      <c r="R548" t="s">
        <v>8317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402.71</v>
      </c>
      <c r="P549">
        <f t="shared" si="41"/>
        <v>402.71</v>
      </c>
      <c r="Q549" s="10" t="s">
        <v>8308</v>
      </c>
      <c r="R549" t="s">
        <v>8342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103.68</v>
      </c>
      <c r="P550">
        <f t="shared" si="41"/>
        <v>103.68</v>
      </c>
      <c r="Q550" s="10" t="s">
        <v>8327</v>
      </c>
      <c r="R550" t="s">
        <v>8341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59.97</v>
      </c>
      <c r="P551">
        <f t="shared" si="41"/>
        <v>59.97</v>
      </c>
      <c r="Q551" s="10" t="s">
        <v>8311</v>
      </c>
      <c r="R551" t="s">
        <v>8333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14.37</v>
      </c>
      <c r="P552">
        <f t="shared" si="41"/>
        <v>14.37</v>
      </c>
      <c r="Q552" s="10" t="s">
        <v>8316</v>
      </c>
      <c r="R552" t="s">
        <v>8317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140.97999999999999</v>
      </c>
      <c r="P553">
        <f t="shared" si="41"/>
        <v>140.97999999999999</v>
      </c>
      <c r="Q553" s="10" t="s">
        <v>8316</v>
      </c>
      <c r="R553" t="s">
        <v>8317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79.41</v>
      </c>
      <c r="P554">
        <f t="shared" si="41"/>
        <v>79.41</v>
      </c>
      <c r="Q554" s="10" t="s">
        <v>8313</v>
      </c>
      <c r="R554" t="s">
        <v>8314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70.58</v>
      </c>
      <c r="P555">
        <f t="shared" si="41"/>
        <v>70.58</v>
      </c>
      <c r="Q555" s="10" t="s">
        <v>8327</v>
      </c>
      <c r="R555" t="s">
        <v>8331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78.66</v>
      </c>
      <c r="P556">
        <f t="shared" si="41"/>
        <v>78.66</v>
      </c>
      <c r="Q556" s="10" t="s">
        <v>8321</v>
      </c>
      <c r="R556" t="s">
        <v>8322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234.79</v>
      </c>
      <c r="P557">
        <f t="shared" si="41"/>
        <v>234.79</v>
      </c>
      <c r="Q557" s="10" t="s">
        <v>8313</v>
      </c>
      <c r="R557" t="s">
        <v>8314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94.49</v>
      </c>
      <c r="P558">
        <f t="shared" si="41"/>
        <v>94.49</v>
      </c>
      <c r="Q558" s="10" t="s">
        <v>8327</v>
      </c>
      <c r="R558" t="s">
        <v>8331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174.95</v>
      </c>
      <c r="P559">
        <f t="shared" si="41"/>
        <v>174.95</v>
      </c>
      <c r="Q559" s="10" t="s">
        <v>8308</v>
      </c>
      <c r="R559" t="s">
        <v>8310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141.41999999999999</v>
      </c>
      <c r="P560">
        <f t="shared" si="41"/>
        <v>141.41999999999999</v>
      </c>
      <c r="Q560" s="10" t="s">
        <v>8311</v>
      </c>
      <c r="R560" t="s">
        <v>8333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74.180000000000007</v>
      </c>
      <c r="P561">
        <f t="shared" si="41"/>
        <v>74.180000000000007</v>
      </c>
      <c r="Q561" s="10" t="s">
        <v>8319</v>
      </c>
      <c r="R561" t="s">
        <v>8320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52.7</v>
      </c>
      <c r="P562">
        <f t="shared" si="41"/>
        <v>52.7</v>
      </c>
      <c r="Q562" s="10" t="s">
        <v>8316</v>
      </c>
      <c r="R562" t="s">
        <v>8317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118.74</v>
      </c>
      <c r="P563">
        <f t="shared" si="41"/>
        <v>118.74</v>
      </c>
      <c r="Q563" s="10" t="s">
        <v>8313</v>
      </c>
      <c r="R563" t="s">
        <v>8314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70.77</v>
      </c>
      <c r="P564">
        <f t="shared" si="41"/>
        <v>70.77</v>
      </c>
      <c r="Q564" s="10" t="s">
        <v>8323</v>
      </c>
      <c r="R564" t="s">
        <v>8326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84.11</v>
      </c>
      <c r="P565">
        <f t="shared" si="41"/>
        <v>84.11</v>
      </c>
      <c r="Q565" s="10" t="s">
        <v>8323</v>
      </c>
      <c r="R565" t="s">
        <v>8324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127.32</v>
      </c>
      <c r="P566">
        <f t="shared" si="41"/>
        <v>127.32</v>
      </c>
      <c r="Q566" s="10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211.48</v>
      </c>
      <c r="P567">
        <f t="shared" si="41"/>
        <v>211.48</v>
      </c>
      <c r="Q567" s="10" t="s">
        <v>8313</v>
      </c>
      <c r="R567" t="s">
        <v>8314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81.849999999999994</v>
      </c>
      <c r="P568">
        <f t="shared" si="41"/>
        <v>81.849999999999994</v>
      </c>
      <c r="Q568" s="10" t="s">
        <v>8321</v>
      </c>
      <c r="R568" t="s">
        <v>8322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78.58</v>
      </c>
      <c r="P569">
        <f t="shared" si="41"/>
        <v>78.58</v>
      </c>
      <c r="Q569" s="10" t="s">
        <v>8321</v>
      </c>
      <c r="R569" t="s">
        <v>8322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56.46</v>
      </c>
      <c r="P570">
        <f t="shared" si="41"/>
        <v>56.46</v>
      </c>
      <c r="Q570" s="10" t="s">
        <v>8321</v>
      </c>
      <c r="R570" t="s">
        <v>8322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367.97</v>
      </c>
      <c r="P571">
        <f t="shared" si="41"/>
        <v>367.97</v>
      </c>
      <c r="Q571" s="10" t="s">
        <v>8308</v>
      </c>
      <c r="R571" t="s">
        <v>8310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273.83</v>
      </c>
      <c r="P572">
        <f t="shared" si="41"/>
        <v>273.83</v>
      </c>
      <c r="Q572" s="10" t="s">
        <v>8321</v>
      </c>
      <c r="R572" t="s">
        <v>8343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105.93</v>
      </c>
      <c r="P573">
        <f t="shared" si="41"/>
        <v>105.93</v>
      </c>
      <c r="Q573" s="10" t="s">
        <v>8308</v>
      </c>
      <c r="R573" t="s">
        <v>8342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72.760000000000005</v>
      </c>
      <c r="P574">
        <f t="shared" si="41"/>
        <v>72.760000000000005</v>
      </c>
      <c r="Q574" s="10" t="s">
        <v>8323</v>
      </c>
      <c r="R574" t="s">
        <v>8326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492.31</v>
      </c>
      <c r="P575">
        <f t="shared" si="41"/>
        <v>492.31</v>
      </c>
      <c r="Q575" s="10" t="s">
        <v>8311</v>
      </c>
      <c r="R575" t="s">
        <v>8333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90.74</v>
      </c>
      <c r="P576">
        <f t="shared" si="41"/>
        <v>90.74</v>
      </c>
      <c r="Q576" s="10" t="s">
        <v>8323</v>
      </c>
      <c r="R576" t="s">
        <v>8326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133.25</v>
      </c>
      <c r="P577">
        <f t="shared" si="41"/>
        <v>133.25</v>
      </c>
      <c r="Q577" s="10" t="s">
        <v>8308</v>
      </c>
      <c r="R577" t="s">
        <v>8310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108.24</v>
      </c>
      <c r="P578">
        <f t="shared" si="41"/>
        <v>108.24</v>
      </c>
      <c r="Q578" s="10" t="s">
        <v>8323</v>
      </c>
      <c r="R578" t="s">
        <v>8324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IFERROR(ROUND(E579/L579,2),0)</f>
        <v>69.569999999999993</v>
      </c>
      <c r="P579">
        <f t="shared" ref="P579:P642" si="46">ROUND(E579/L579,2)</f>
        <v>69.569999999999993</v>
      </c>
      <c r="Q579" s="10" t="s">
        <v>8323</v>
      </c>
      <c r="R579" t="s">
        <v>8326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62.71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68.25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93.81</v>
      </c>
      <c r="P582">
        <f t="shared" si="46"/>
        <v>93.81</v>
      </c>
      <c r="Q582" s="10" t="s">
        <v>8323</v>
      </c>
      <c r="R582" t="s">
        <v>8326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126.81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63.56</v>
      </c>
      <c r="P584">
        <f t="shared" si="46"/>
        <v>63.56</v>
      </c>
      <c r="Q584" s="10" t="s">
        <v>8323</v>
      </c>
      <c r="R584" t="s">
        <v>8326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102.02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51.72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94.74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92.54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88.24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62.05</v>
      </c>
      <c r="P590">
        <f t="shared" si="46"/>
        <v>62.05</v>
      </c>
      <c r="Q590" s="10" t="s">
        <v>8323</v>
      </c>
      <c r="R590" t="s">
        <v>8326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71.239999999999995</v>
      </c>
      <c r="P591">
        <f t="shared" si="46"/>
        <v>71.239999999999995</v>
      </c>
      <c r="Q591" s="10" t="s">
        <v>8323</v>
      </c>
      <c r="R591" t="s">
        <v>8326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67.7</v>
      </c>
      <c r="P592">
        <f t="shared" si="46"/>
        <v>67.7</v>
      </c>
      <c r="Q592" s="10" t="s">
        <v>8323</v>
      </c>
      <c r="R592" t="s">
        <v>8324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106.57</v>
      </c>
      <c r="P593">
        <f t="shared" si="46"/>
        <v>106.57</v>
      </c>
      <c r="Q593" s="10" t="s">
        <v>8323</v>
      </c>
      <c r="R593" t="s">
        <v>8326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66.59</v>
      </c>
      <c r="P594">
        <f t="shared" si="46"/>
        <v>66.59</v>
      </c>
      <c r="Q594" s="10" t="s">
        <v>8323</v>
      </c>
      <c r="R594" t="s">
        <v>8326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103.64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716.35</v>
      </c>
      <c r="P596">
        <f t="shared" si="46"/>
        <v>716.35</v>
      </c>
      <c r="Q596" s="10" t="s">
        <v>8323</v>
      </c>
      <c r="R596" t="s">
        <v>8326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139.83000000000001</v>
      </c>
      <c r="P597">
        <f t="shared" si="46"/>
        <v>139.83000000000001</v>
      </c>
      <c r="Q597" s="10" t="s">
        <v>8321</v>
      </c>
      <c r="R597" t="s">
        <v>8322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109.59</v>
      </c>
      <c r="P598">
        <f t="shared" si="46"/>
        <v>109.59</v>
      </c>
      <c r="Q598" s="10" t="s">
        <v>8323</v>
      </c>
      <c r="R598" t="s">
        <v>8324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55.81</v>
      </c>
      <c r="P599">
        <f t="shared" si="46"/>
        <v>55.81</v>
      </c>
      <c r="Q599" s="10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31.44</v>
      </c>
      <c r="P600">
        <f t="shared" si="46"/>
        <v>31.44</v>
      </c>
      <c r="Q600" s="10" t="s">
        <v>8308</v>
      </c>
      <c r="R600" t="s">
        <v>8315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60.48</v>
      </c>
      <c r="P601">
        <f t="shared" si="46"/>
        <v>60.48</v>
      </c>
      <c r="Q601" s="10" t="s">
        <v>8323</v>
      </c>
      <c r="R601" t="s">
        <v>8326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169.61</v>
      </c>
      <c r="P602">
        <f t="shared" si="46"/>
        <v>169.61</v>
      </c>
      <c r="Q602" s="10" t="s">
        <v>8321</v>
      </c>
      <c r="R602" t="s">
        <v>8332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63.38</v>
      </c>
      <c r="P603">
        <f t="shared" si="46"/>
        <v>63.38</v>
      </c>
      <c r="Q603" s="10" t="s">
        <v>8327</v>
      </c>
      <c r="R603" t="s">
        <v>8336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171.84</v>
      </c>
      <c r="P604">
        <f t="shared" si="46"/>
        <v>171.84</v>
      </c>
      <c r="Q604" s="10" t="s">
        <v>8321</v>
      </c>
      <c r="R604" t="s">
        <v>8332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71.900000000000006</v>
      </c>
      <c r="P605">
        <f t="shared" si="46"/>
        <v>71.900000000000006</v>
      </c>
      <c r="Q605" s="10" t="s">
        <v>8321</v>
      </c>
      <c r="R605" t="s">
        <v>8322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55.82</v>
      </c>
      <c r="P606">
        <f t="shared" si="46"/>
        <v>55.82</v>
      </c>
      <c r="Q606" s="10" t="s">
        <v>8313</v>
      </c>
      <c r="R606" t="s">
        <v>8314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137.93</v>
      </c>
      <c r="P607">
        <f t="shared" si="46"/>
        <v>137.93</v>
      </c>
      <c r="Q607" s="10" t="s">
        <v>8321</v>
      </c>
      <c r="R607" t="s">
        <v>8332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139.53</v>
      </c>
      <c r="P608">
        <f t="shared" si="46"/>
        <v>139.53</v>
      </c>
      <c r="Q608" s="10" t="s">
        <v>8321</v>
      </c>
      <c r="R608" t="s">
        <v>8322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1000</v>
      </c>
      <c r="P609">
        <f t="shared" si="46"/>
        <v>1000</v>
      </c>
      <c r="Q609" s="10" t="s">
        <v>8323</v>
      </c>
      <c r="R609" t="s">
        <v>8326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64.16</v>
      </c>
      <c r="P610">
        <f t="shared" si="46"/>
        <v>64.16</v>
      </c>
      <c r="Q610" s="10" t="s">
        <v>8323</v>
      </c>
      <c r="R610" t="s">
        <v>8324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57.93</v>
      </c>
      <c r="P611">
        <f t="shared" si="46"/>
        <v>57.93</v>
      </c>
      <c r="Q611" s="10" t="s">
        <v>8316</v>
      </c>
      <c r="R611" t="s">
        <v>8317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314.29000000000002</v>
      </c>
      <c r="P612">
        <f t="shared" si="46"/>
        <v>314.29000000000002</v>
      </c>
      <c r="Q612" s="10" t="s">
        <v>8321</v>
      </c>
      <c r="R612" t="s">
        <v>8325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78.44</v>
      </c>
      <c r="P613">
        <f t="shared" si="46"/>
        <v>78.44</v>
      </c>
      <c r="Q613" s="10" t="s">
        <v>8313</v>
      </c>
      <c r="R613" t="s">
        <v>8314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125.05</v>
      </c>
      <c r="P614">
        <f t="shared" si="46"/>
        <v>125.05</v>
      </c>
      <c r="Q614" s="10" t="s">
        <v>8323</v>
      </c>
      <c r="R614" t="s">
        <v>8326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788.53</v>
      </c>
      <c r="P615">
        <f t="shared" si="46"/>
        <v>788.53</v>
      </c>
      <c r="Q615" s="10" t="s">
        <v>8308</v>
      </c>
      <c r="R615" t="s">
        <v>8310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131.16999999999999</v>
      </c>
      <c r="P616">
        <f t="shared" si="46"/>
        <v>131.16999999999999</v>
      </c>
      <c r="Q616" s="10" t="s">
        <v>8327</v>
      </c>
      <c r="R616" t="s">
        <v>8331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42.89</v>
      </c>
      <c r="P617">
        <f t="shared" si="46"/>
        <v>42.89</v>
      </c>
      <c r="Q617" s="10" t="s">
        <v>8308</v>
      </c>
      <c r="R617" t="s">
        <v>8310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93.98</v>
      </c>
      <c r="P618">
        <f t="shared" si="46"/>
        <v>93.98</v>
      </c>
      <c r="Q618" s="10" t="s">
        <v>8323</v>
      </c>
      <c r="R618" t="s">
        <v>8326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64.180000000000007</v>
      </c>
      <c r="P619">
        <f t="shared" si="46"/>
        <v>64.180000000000007</v>
      </c>
      <c r="Q619" s="10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81.56</v>
      </c>
      <c r="P620">
        <f t="shared" si="46"/>
        <v>81.56</v>
      </c>
      <c r="Q620" s="10" t="s">
        <v>8316</v>
      </c>
      <c r="R620" t="s">
        <v>8317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45.99</v>
      </c>
      <c r="P621">
        <f t="shared" si="46"/>
        <v>45.99</v>
      </c>
      <c r="Q621" s="10" t="s">
        <v>8327</v>
      </c>
      <c r="R621" t="s">
        <v>8329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292.08</v>
      </c>
      <c r="P622">
        <f t="shared" si="46"/>
        <v>292.08</v>
      </c>
      <c r="Q622" s="10" t="s">
        <v>8308</v>
      </c>
      <c r="R622" t="s">
        <v>8310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40.76</v>
      </c>
      <c r="P623">
        <f t="shared" si="46"/>
        <v>40.76</v>
      </c>
      <c r="Q623" s="10" t="s">
        <v>8321</v>
      </c>
      <c r="R623" t="s">
        <v>8322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112.02</v>
      </c>
      <c r="P624">
        <f t="shared" si="46"/>
        <v>112.02</v>
      </c>
      <c r="Q624" s="10" t="s">
        <v>8327</v>
      </c>
      <c r="R624" t="s">
        <v>8331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63.92</v>
      </c>
      <c r="P625">
        <f t="shared" si="46"/>
        <v>63.92</v>
      </c>
      <c r="Q625" s="10" t="s">
        <v>8321</v>
      </c>
      <c r="R625" t="s">
        <v>8332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223.48</v>
      </c>
      <c r="P626">
        <f t="shared" si="46"/>
        <v>223.48</v>
      </c>
      <c r="Q626" s="10" t="s">
        <v>8321</v>
      </c>
      <c r="R626" t="s">
        <v>8332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120.77</v>
      </c>
      <c r="P627">
        <f t="shared" si="46"/>
        <v>120.77</v>
      </c>
      <c r="Q627" s="10" t="s">
        <v>8313</v>
      </c>
      <c r="R627" t="s">
        <v>8314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84.46</v>
      </c>
      <c r="P628">
        <f t="shared" si="46"/>
        <v>84.46</v>
      </c>
      <c r="Q628" s="10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40.799999999999997</v>
      </c>
      <c r="P629">
        <f t="shared" si="46"/>
        <v>40.799999999999997</v>
      </c>
      <c r="Q629" s="10" t="s">
        <v>8319</v>
      </c>
      <c r="R629" t="s">
        <v>8320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62.07</v>
      </c>
      <c r="P630">
        <f t="shared" si="46"/>
        <v>62.07</v>
      </c>
      <c r="Q630" s="10" t="s">
        <v>8319</v>
      </c>
      <c r="R630" t="s">
        <v>8320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110.87</v>
      </c>
      <c r="P631">
        <f t="shared" si="46"/>
        <v>110.87</v>
      </c>
      <c r="Q631" s="10" t="s">
        <v>8323</v>
      </c>
      <c r="R631" t="s">
        <v>8326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136.9</v>
      </c>
      <c r="P632">
        <f t="shared" si="46"/>
        <v>136.9</v>
      </c>
      <c r="Q632" s="10" t="s">
        <v>8308</v>
      </c>
      <c r="R632" t="s">
        <v>8315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67.88</v>
      </c>
      <c r="P633">
        <f t="shared" si="46"/>
        <v>67.88</v>
      </c>
      <c r="Q633" s="10" t="s">
        <v>8327</v>
      </c>
      <c r="R633" t="s">
        <v>8331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603.53</v>
      </c>
      <c r="P634">
        <f t="shared" si="46"/>
        <v>603.53</v>
      </c>
      <c r="Q634" s="10" t="s">
        <v>8308</v>
      </c>
      <c r="R634" t="s">
        <v>8310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184.68</v>
      </c>
      <c r="P635">
        <f t="shared" si="46"/>
        <v>184.68</v>
      </c>
      <c r="Q635" s="10" t="s">
        <v>8323</v>
      </c>
      <c r="R635" t="s">
        <v>8326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1270.22</v>
      </c>
      <c r="P636">
        <f t="shared" si="46"/>
        <v>1270.22</v>
      </c>
      <c r="Q636" s="10" t="s">
        <v>8323</v>
      </c>
      <c r="R636" t="s">
        <v>8324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23.81</v>
      </c>
      <c r="P637">
        <f t="shared" si="46"/>
        <v>23.81</v>
      </c>
      <c r="Q637" s="10" t="s">
        <v>8316</v>
      </c>
      <c r="R637" t="s">
        <v>8317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72.06</v>
      </c>
      <c r="P638">
        <f t="shared" si="46"/>
        <v>72.06</v>
      </c>
      <c r="Q638" s="10" t="s">
        <v>8327</v>
      </c>
      <c r="R638" t="s">
        <v>8331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98.82</v>
      </c>
      <c r="P639">
        <f t="shared" si="46"/>
        <v>98.82</v>
      </c>
      <c r="Q639" s="10" t="s">
        <v>8327</v>
      </c>
      <c r="R639" t="s">
        <v>8328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88.77</v>
      </c>
      <c r="P640">
        <f t="shared" si="46"/>
        <v>88.77</v>
      </c>
      <c r="Q640" s="10" t="s">
        <v>8323</v>
      </c>
      <c r="R640" t="s">
        <v>8326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61.7</v>
      </c>
      <c r="P641">
        <f t="shared" si="46"/>
        <v>61.7</v>
      </c>
      <c r="Q641" s="10" t="s">
        <v>8327</v>
      </c>
      <c r="R641" t="s">
        <v>8331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105.05</v>
      </c>
      <c r="P642">
        <f t="shared" si="46"/>
        <v>105.05</v>
      </c>
      <c r="Q642" s="10" t="s">
        <v>8311</v>
      </c>
      <c r="R642" t="s">
        <v>8333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IFERROR(ROUND(E643/L643,2),0)</f>
        <v>50.16</v>
      </c>
      <c r="P643">
        <f t="shared" ref="P643:P706" si="51">ROUND(E643/L643,2)</f>
        <v>50.16</v>
      </c>
      <c r="Q643" s="10" t="s">
        <v>8323</v>
      </c>
      <c r="R643" t="s">
        <v>8326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41.78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48.05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160.44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181.13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415.78</v>
      </c>
      <c r="P648">
        <f t="shared" si="51"/>
        <v>415.78</v>
      </c>
      <c r="Q648" s="10" t="s">
        <v>8323</v>
      </c>
      <c r="R648" t="s">
        <v>8324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81.27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79.260000000000005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73.91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57.63</v>
      </c>
      <c r="P652">
        <f t="shared" si="51"/>
        <v>57.63</v>
      </c>
      <c r="Q652" s="10" t="s">
        <v>8323</v>
      </c>
      <c r="R652" t="s">
        <v>8326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62.33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128.94999999999999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115.31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151.46</v>
      </c>
      <c r="P656">
        <f t="shared" si="51"/>
        <v>151.46</v>
      </c>
      <c r="Q656" s="10" t="s">
        <v>8323</v>
      </c>
      <c r="R656" t="s">
        <v>8326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56.07</v>
      </c>
      <c r="P657">
        <f t="shared" si="51"/>
        <v>56.07</v>
      </c>
      <c r="Q657" s="10" t="s">
        <v>8323</v>
      </c>
      <c r="R657" t="s">
        <v>8326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167.15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40.76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85.55</v>
      </c>
      <c r="P660">
        <f t="shared" si="51"/>
        <v>85.55</v>
      </c>
      <c r="Q660" s="10" t="s">
        <v>8327</v>
      </c>
      <c r="R660" t="s">
        <v>8338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133.9</v>
      </c>
      <c r="P661">
        <f t="shared" si="51"/>
        <v>133.9</v>
      </c>
      <c r="Q661" s="10" t="s">
        <v>8313</v>
      </c>
      <c r="R661" t="s">
        <v>8314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41.23</v>
      </c>
      <c r="P662">
        <f t="shared" si="51"/>
        <v>41.23</v>
      </c>
      <c r="Q662" s="10" t="s">
        <v>8316</v>
      </c>
      <c r="R662" t="s">
        <v>8317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50.3</v>
      </c>
      <c r="P663">
        <f t="shared" si="51"/>
        <v>50.3</v>
      </c>
      <c r="Q663" s="10" t="s">
        <v>8308</v>
      </c>
      <c r="R663" t="s">
        <v>8310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58.72</v>
      </c>
      <c r="P664">
        <f t="shared" si="51"/>
        <v>58.72</v>
      </c>
      <c r="Q664" s="10" t="s">
        <v>8321</v>
      </c>
      <c r="R664" t="s">
        <v>8322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24.27</v>
      </c>
      <c r="P665">
        <f t="shared" si="51"/>
        <v>24.27</v>
      </c>
      <c r="Q665" s="10" t="s">
        <v>8316</v>
      </c>
      <c r="R665" t="s">
        <v>8317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90</v>
      </c>
      <c r="P666">
        <f t="shared" si="51"/>
        <v>90</v>
      </c>
      <c r="Q666" s="10" t="s">
        <v>8319</v>
      </c>
      <c r="R666" t="s">
        <v>8320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128.27000000000001</v>
      </c>
      <c r="P667">
        <f t="shared" si="51"/>
        <v>128.27000000000001</v>
      </c>
      <c r="Q667" s="10" t="s">
        <v>8323</v>
      </c>
      <c r="R667" t="s">
        <v>8326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108.48</v>
      </c>
      <c r="P668">
        <f t="shared" si="51"/>
        <v>108.48</v>
      </c>
      <c r="Q668" s="10" t="s">
        <v>8327</v>
      </c>
      <c r="R668" t="s">
        <v>8329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107.1</v>
      </c>
      <c r="P669">
        <f t="shared" si="51"/>
        <v>107.1</v>
      </c>
      <c r="Q669" s="10" t="s">
        <v>8308</v>
      </c>
      <c r="R669" t="s">
        <v>8315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21.5</v>
      </c>
      <c r="P670">
        <f t="shared" si="51"/>
        <v>21.5</v>
      </c>
      <c r="Q670" s="10" t="s">
        <v>8316</v>
      </c>
      <c r="R670" t="s">
        <v>8317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109.03</v>
      </c>
      <c r="P671">
        <f t="shared" si="51"/>
        <v>109.03</v>
      </c>
      <c r="Q671" s="10" t="s">
        <v>8323</v>
      </c>
      <c r="R671" t="s">
        <v>8326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31.69</v>
      </c>
      <c r="P672">
        <f t="shared" si="51"/>
        <v>31.69</v>
      </c>
      <c r="Q672" s="10" t="s">
        <v>8319</v>
      </c>
      <c r="R672" t="s">
        <v>8320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122.74</v>
      </c>
      <c r="P673">
        <f t="shared" si="51"/>
        <v>122.74</v>
      </c>
      <c r="Q673" s="10" t="s">
        <v>8308</v>
      </c>
      <c r="R673" t="s">
        <v>8310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187.19</v>
      </c>
      <c r="P674">
        <f t="shared" si="51"/>
        <v>187.19</v>
      </c>
      <c r="Q674" s="10" t="s">
        <v>8311</v>
      </c>
      <c r="R674" t="s">
        <v>8333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120.91</v>
      </c>
      <c r="P675">
        <f t="shared" si="51"/>
        <v>120.91</v>
      </c>
      <c r="Q675" s="10" t="s">
        <v>8321</v>
      </c>
      <c r="R675" t="s">
        <v>8322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84.21</v>
      </c>
      <c r="P676">
        <f t="shared" si="51"/>
        <v>84.21</v>
      </c>
      <c r="Q676" s="10" t="s">
        <v>8327</v>
      </c>
      <c r="R676" t="s">
        <v>8331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103.95</v>
      </c>
      <c r="P677">
        <f t="shared" si="51"/>
        <v>103.95</v>
      </c>
      <c r="Q677" s="10" t="s">
        <v>8323</v>
      </c>
      <c r="R677" t="s">
        <v>8326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95.96</v>
      </c>
      <c r="P678">
        <f t="shared" si="51"/>
        <v>95.96</v>
      </c>
      <c r="Q678" s="10" t="s">
        <v>8311</v>
      </c>
      <c r="R678" t="s">
        <v>8333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87.96</v>
      </c>
      <c r="P679">
        <f t="shared" si="51"/>
        <v>87.96</v>
      </c>
      <c r="Q679" s="10" t="s">
        <v>8327</v>
      </c>
      <c r="R679" t="s">
        <v>8328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62.83</v>
      </c>
      <c r="P680">
        <f t="shared" si="51"/>
        <v>62.83</v>
      </c>
      <c r="Q680" s="10" t="s">
        <v>8323</v>
      </c>
      <c r="R680" t="s">
        <v>8326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22.08</v>
      </c>
      <c r="P681">
        <f t="shared" si="51"/>
        <v>22.08</v>
      </c>
      <c r="Q681" s="10" t="s">
        <v>8327</v>
      </c>
      <c r="R681" t="s">
        <v>8329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63.17</v>
      </c>
      <c r="P682">
        <f t="shared" si="51"/>
        <v>63.17</v>
      </c>
      <c r="Q682" s="10" t="s">
        <v>8321</v>
      </c>
      <c r="R682" t="s">
        <v>8322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202.42</v>
      </c>
      <c r="P683">
        <f t="shared" si="51"/>
        <v>202.42</v>
      </c>
      <c r="Q683" s="10" t="s">
        <v>8321</v>
      </c>
      <c r="R683" t="s">
        <v>8322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201.94</v>
      </c>
      <c r="P684">
        <f t="shared" si="51"/>
        <v>201.94</v>
      </c>
      <c r="Q684" s="10" t="s">
        <v>8327</v>
      </c>
      <c r="R684" t="s">
        <v>8331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145</v>
      </c>
      <c r="P685">
        <f t="shared" si="51"/>
        <v>145</v>
      </c>
      <c r="Q685" s="10" t="s">
        <v>8323</v>
      </c>
      <c r="R685" t="s">
        <v>8326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71.97</v>
      </c>
      <c r="P686">
        <f t="shared" si="51"/>
        <v>71.97</v>
      </c>
      <c r="Q686" s="10" t="s">
        <v>8327</v>
      </c>
      <c r="R686" t="s">
        <v>8331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43.1</v>
      </c>
      <c r="P687">
        <f t="shared" si="51"/>
        <v>43.1</v>
      </c>
      <c r="Q687" s="10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66.37</v>
      </c>
      <c r="P688">
        <f t="shared" si="51"/>
        <v>66.37</v>
      </c>
      <c r="Q688" s="10" t="s">
        <v>8327</v>
      </c>
      <c r="R688" t="s">
        <v>8331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69.27</v>
      </c>
      <c r="P689">
        <f t="shared" si="51"/>
        <v>69.27</v>
      </c>
      <c r="Q689" s="10" t="s">
        <v>8321</v>
      </c>
      <c r="R689" t="s">
        <v>8332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90.2</v>
      </c>
      <c r="P690">
        <f t="shared" si="51"/>
        <v>90.2</v>
      </c>
      <c r="Q690" s="10" t="s">
        <v>8323</v>
      </c>
      <c r="R690" t="s">
        <v>8324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94.05</v>
      </c>
      <c r="P691">
        <f t="shared" si="51"/>
        <v>94.05</v>
      </c>
      <c r="Q691" s="10" t="s">
        <v>8327</v>
      </c>
      <c r="R691" t="s">
        <v>8328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90.68</v>
      </c>
      <c r="P692">
        <f t="shared" si="51"/>
        <v>90.68</v>
      </c>
      <c r="Q692" s="10" t="s">
        <v>8323</v>
      </c>
      <c r="R692" t="s">
        <v>8326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86.85</v>
      </c>
      <c r="P693">
        <f t="shared" si="51"/>
        <v>86.85</v>
      </c>
      <c r="Q693" s="10" t="s">
        <v>8321</v>
      </c>
      <c r="R693" t="s">
        <v>8322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86.55</v>
      </c>
      <c r="P694">
        <f t="shared" si="51"/>
        <v>86.55</v>
      </c>
      <c r="Q694" s="10" t="s">
        <v>8321</v>
      </c>
      <c r="R694" t="s">
        <v>8322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139.19</v>
      </c>
      <c r="P695">
        <f t="shared" si="51"/>
        <v>139.19</v>
      </c>
      <c r="Q695" s="10" t="s">
        <v>8323</v>
      </c>
      <c r="R695" t="s">
        <v>8326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63.57</v>
      </c>
      <c r="P696">
        <f t="shared" si="51"/>
        <v>63.57</v>
      </c>
      <c r="Q696" s="10" t="s">
        <v>8323</v>
      </c>
      <c r="R696" t="s">
        <v>8326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137.21</v>
      </c>
      <c r="P697">
        <f t="shared" si="51"/>
        <v>137.21</v>
      </c>
      <c r="Q697" s="10" t="s">
        <v>8321</v>
      </c>
      <c r="R697" t="s">
        <v>8332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168.69</v>
      </c>
      <c r="P698">
        <f t="shared" si="51"/>
        <v>168.69</v>
      </c>
      <c r="Q698" s="10" t="s">
        <v>8313</v>
      </c>
      <c r="R698" t="s">
        <v>8314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106.93</v>
      </c>
      <c r="P699">
        <f t="shared" si="51"/>
        <v>106.93</v>
      </c>
      <c r="Q699" s="10" t="s">
        <v>8323</v>
      </c>
      <c r="R699" t="s">
        <v>8335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196.83</v>
      </c>
      <c r="P700">
        <f t="shared" si="51"/>
        <v>196.83</v>
      </c>
      <c r="Q700" s="10" t="s">
        <v>8327</v>
      </c>
      <c r="R700" t="s">
        <v>8331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105.52</v>
      </c>
      <c r="P701">
        <f t="shared" si="51"/>
        <v>105.52</v>
      </c>
      <c r="Q701" s="10" t="s">
        <v>8323</v>
      </c>
      <c r="R701" t="s">
        <v>8326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59.36</v>
      </c>
      <c r="P702">
        <f t="shared" si="51"/>
        <v>59.36</v>
      </c>
      <c r="Q702" s="10" t="s">
        <v>8311</v>
      </c>
      <c r="R702" t="s">
        <v>8333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64.62</v>
      </c>
      <c r="P703">
        <f t="shared" si="51"/>
        <v>64.62</v>
      </c>
      <c r="Q703" s="10" t="s">
        <v>8327</v>
      </c>
      <c r="R703" t="s">
        <v>8331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129.11000000000001</v>
      </c>
      <c r="P704">
        <f t="shared" si="51"/>
        <v>129.11000000000001</v>
      </c>
      <c r="Q704" s="10" t="s">
        <v>8327</v>
      </c>
      <c r="R704" t="s">
        <v>8328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97.9</v>
      </c>
      <c r="P705">
        <f t="shared" si="51"/>
        <v>97.9</v>
      </c>
      <c r="Q705" s="10" t="s">
        <v>8327</v>
      </c>
      <c r="R705" t="s">
        <v>8328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141.29</v>
      </c>
      <c r="P706">
        <f t="shared" si="51"/>
        <v>141.29</v>
      </c>
      <c r="Q706" s="10" t="s">
        <v>8323</v>
      </c>
      <c r="R706" t="s">
        <v>8326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IFERROR(ROUND(E707/L707,2),0)</f>
        <v>137.24</v>
      </c>
      <c r="P707">
        <f t="shared" ref="P707:P770" si="56">ROUND(E707/L707,2)</f>
        <v>137.24</v>
      </c>
      <c r="Q707" s="10" t="s">
        <v>8323</v>
      </c>
      <c r="R707" t="s">
        <v>8326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112.61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99.34</v>
      </c>
      <c r="P709">
        <f t="shared" si="56"/>
        <v>99.34</v>
      </c>
      <c r="Q709" s="10" t="s">
        <v>8323</v>
      </c>
      <c r="R709" t="s">
        <v>8326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146.65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103.21</v>
      </c>
      <c r="P711">
        <f t="shared" si="56"/>
        <v>103.21</v>
      </c>
      <c r="Q711" s="10" t="s">
        <v>8323</v>
      </c>
      <c r="R711" t="s">
        <v>8326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194.23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162.77000000000001</v>
      </c>
      <c r="P713">
        <f t="shared" si="56"/>
        <v>162.77000000000001</v>
      </c>
      <c r="Q713" s="10" t="s">
        <v>8323</v>
      </c>
      <c r="R713" t="s">
        <v>8335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162.71</v>
      </c>
      <c r="P714">
        <f t="shared" si="56"/>
        <v>162.71</v>
      </c>
      <c r="Q714" s="10" t="s">
        <v>8323</v>
      </c>
      <c r="R714" t="s">
        <v>8324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63.83</v>
      </c>
      <c r="P715">
        <f t="shared" si="56"/>
        <v>63.83</v>
      </c>
      <c r="Q715" s="10" t="s">
        <v>8323</v>
      </c>
      <c r="R715" t="s">
        <v>8326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89.25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80.650000000000006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53.01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41.77</v>
      </c>
      <c r="P719">
        <f t="shared" si="56"/>
        <v>41.77</v>
      </c>
      <c r="Q719" s="10" t="s">
        <v>8323</v>
      </c>
      <c r="R719" t="s">
        <v>8326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145.87</v>
      </c>
      <c r="P720">
        <f t="shared" si="56"/>
        <v>145.87</v>
      </c>
      <c r="Q720" s="10" t="s">
        <v>8323</v>
      </c>
      <c r="R720" t="s">
        <v>8326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93.02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99.46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264.26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118.13</v>
      </c>
      <c r="P724">
        <f t="shared" si="56"/>
        <v>118.13</v>
      </c>
      <c r="Q724" s="10" t="s">
        <v>8323</v>
      </c>
      <c r="R724" t="s">
        <v>8326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110.23</v>
      </c>
      <c r="P725">
        <f t="shared" si="56"/>
        <v>110.23</v>
      </c>
      <c r="Q725" s="10" t="s">
        <v>8323</v>
      </c>
      <c r="R725" t="s">
        <v>8326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92.84</v>
      </c>
      <c r="P726">
        <f t="shared" si="56"/>
        <v>92.84</v>
      </c>
      <c r="Q726" s="10" t="s">
        <v>8323</v>
      </c>
      <c r="R726" t="s">
        <v>8326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48.44</v>
      </c>
      <c r="P727">
        <f t="shared" si="56"/>
        <v>48.44</v>
      </c>
      <c r="Q727" s="10" t="s">
        <v>8323</v>
      </c>
      <c r="R727" t="s">
        <v>8326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169.92</v>
      </c>
      <c r="P728">
        <f t="shared" si="56"/>
        <v>169.92</v>
      </c>
      <c r="Q728" s="10" t="s">
        <v>8327</v>
      </c>
      <c r="R728" t="s">
        <v>8341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182.13</v>
      </c>
      <c r="P729">
        <f t="shared" si="56"/>
        <v>182.13</v>
      </c>
      <c r="Q729" s="10" t="s">
        <v>8327</v>
      </c>
      <c r="R729" t="s">
        <v>8331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84.14</v>
      </c>
      <c r="P730">
        <f t="shared" si="56"/>
        <v>84.14</v>
      </c>
      <c r="Q730" s="10" t="s">
        <v>8311</v>
      </c>
      <c r="R730" t="s">
        <v>8333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172.41</v>
      </c>
      <c r="P731">
        <f t="shared" si="56"/>
        <v>172.41</v>
      </c>
      <c r="Q731" s="10" t="s">
        <v>8327</v>
      </c>
      <c r="R731" t="s">
        <v>8331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370.37</v>
      </c>
      <c r="P732">
        <f t="shared" si="56"/>
        <v>370.37</v>
      </c>
      <c r="Q732" s="10" t="s">
        <v>8323</v>
      </c>
      <c r="R732" t="s">
        <v>8324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253.21</v>
      </c>
      <c r="P733">
        <f t="shared" si="56"/>
        <v>253.21</v>
      </c>
      <c r="Q733" s="10" t="s">
        <v>8316</v>
      </c>
      <c r="R733" t="s">
        <v>8344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169.52</v>
      </c>
      <c r="P734">
        <f t="shared" si="56"/>
        <v>169.52</v>
      </c>
      <c r="Q734" s="10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58.69</v>
      </c>
      <c r="P735">
        <f t="shared" si="56"/>
        <v>58.69</v>
      </c>
      <c r="Q735" s="10" t="s">
        <v>8323</v>
      </c>
      <c r="R735" t="s">
        <v>8326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51.72</v>
      </c>
      <c r="P736">
        <f t="shared" si="56"/>
        <v>51.72</v>
      </c>
      <c r="Q736" s="10" t="s">
        <v>8321</v>
      </c>
      <c r="R736" t="s">
        <v>8322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33.19</v>
      </c>
      <c r="P737">
        <f t="shared" si="56"/>
        <v>33.19</v>
      </c>
      <c r="Q737" s="10" t="s">
        <v>8311</v>
      </c>
      <c r="R737" t="s">
        <v>8312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112.79</v>
      </c>
      <c r="P738">
        <f t="shared" si="56"/>
        <v>112.79</v>
      </c>
      <c r="Q738" s="10" t="s">
        <v>8313</v>
      </c>
      <c r="R738" t="s">
        <v>8314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190.9</v>
      </c>
      <c r="P739">
        <f t="shared" si="56"/>
        <v>190.9</v>
      </c>
      <c r="Q739" s="10" t="s">
        <v>8327</v>
      </c>
      <c r="R739" t="s">
        <v>8331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98.31</v>
      </c>
      <c r="P740">
        <f t="shared" si="56"/>
        <v>98.31</v>
      </c>
      <c r="Q740" s="10" t="s">
        <v>8323</v>
      </c>
      <c r="R740" t="s">
        <v>8326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134.15</v>
      </c>
      <c r="P741">
        <f t="shared" si="56"/>
        <v>134.15</v>
      </c>
      <c r="Q741" s="10" t="s">
        <v>8323</v>
      </c>
      <c r="R741" t="s">
        <v>8326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68.349999999999994</v>
      </c>
      <c r="P742">
        <f t="shared" si="56"/>
        <v>68.349999999999994</v>
      </c>
      <c r="Q742" s="10" t="s">
        <v>8311</v>
      </c>
      <c r="R742" t="s">
        <v>8333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64.540000000000006</v>
      </c>
      <c r="P743">
        <f t="shared" si="56"/>
        <v>64.540000000000006</v>
      </c>
      <c r="Q743" s="10" t="s">
        <v>8327</v>
      </c>
      <c r="R743" t="s">
        <v>8331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51.23</v>
      </c>
      <c r="P744">
        <f t="shared" si="56"/>
        <v>51.23</v>
      </c>
      <c r="Q744" s="10" t="s">
        <v>8313</v>
      </c>
      <c r="R744" t="s">
        <v>8314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83.72</v>
      </c>
      <c r="P745">
        <f t="shared" si="56"/>
        <v>83.72</v>
      </c>
      <c r="Q745" s="10" t="s">
        <v>8313</v>
      </c>
      <c r="R745" t="s">
        <v>8314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59.41</v>
      </c>
      <c r="P746">
        <f t="shared" si="56"/>
        <v>59.41</v>
      </c>
      <c r="Q746" s="10" t="s">
        <v>8313</v>
      </c>
      <c r="R746" t="s">
        <v>8314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31.21</v>
      </c>
      <c r="P747">
        <f t="shared" si="56"/>
        <v>31.21</v>
      </c>
      <c r="Q747" s="10" t="s">
        <v>8323</v>
      </c>
      <c r="R747" t="s">
        <v>8326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94.19</v>
      </c>
      <c r="P748">
        <f t="shared" si="56"/>
        <v>94.19</v>
      </c>
      <c r="Q748" s="10" t="s">
        <v>8313</v>
      </c>
      <c r="R748" t="s">
        <v>8314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104.39</v>
      </c>
      <c r="P749">
        <f t="shared" si="56"/>
        <v>104.39</v>
      </c>
      <c r="Q749" s="10" t="s">
        <v>8313</v>
      </c>
      <c r="R749" t="s">
        <v>8314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140.1</v>
      </c>
      <c r="P750">
        <f t="shared" si="56"/>
        <v>140.1</v>
      </c>
      <c r="Q750" s="10" t="s">
        <v>8321</v>
      </c>
      <c r="R750" t="s">
        <v>8322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90.1</v>
      </c>
      <c r="P751">
        <f t="shared" si="56"/>
        <v>90.1</v>
      </c>
      <c r="Q751" s="10" t="s">
        <v>8327</v>
      </c>
      <c r="R751" t="s">
        <v>8328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55.61</v>
      </c>
      <c r="P752">
        <f t="shared" si="56"/>
        <v>55.61</v>
      </c>
      <c r="Q752" s="10" t="s">
        <v>8327</v>
      </c>
      <c r="R752" t="s">
        <v>8331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64.16</v>
      </c>
      <c r="P753">
        <f t="shared" si="56"/>
        <v>64.16</v>
      </c>
      <c r="Q753" s="10" t="s">
        <v>8313</v>
      </c>
      <c r="R753" t="s">
        <v>8314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4.57</v>
      </c>
      <c r="P754">
        <f t="shared" si="56"/>
        <v>4.57</v>
      </c>
      <c r="Q754" s="10" t="s">
        <v>8316</v>
      </c>
      <c r="R754" t="s">
        <v>8317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85.44</v>
      </c>
      <c r="P755">
        <f t="shared" si="56"/>
        <v>85.44</v>
      </c>
      <c r="Q755" s="10" t="s">
        <v>8321</v>
      </c>
      <c r="R755" t="s">
        <v>8322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196.34</v>
      </c>
      <c r="P756">
        <f t="shared" si="56"/>
        <v>196.34</v>
      </c>
      <c r="Q756" s="10" t="s">
        <v>8327</v>
      </c>
      <c r="R756" t="s">
        <v>8328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57.52</v>
      </c>
      <c r="P757">
        <f t="shared" si="56"/>
        <v>57.52</v>
      </c>
      <c r="Q757" s="10" t="s">
        <v>8327</v>
      </c>
      <c r="R757" t="s">
        <v>8328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96.53</v>
      </c>
      <c r="P758">
        <f t="shared" si="56"/>
        <v>96.53</v>
      </c>
      <c r="Q758" s="10" t="s">
        <v>8323</v>
      </c>
      <c r="R758" t="s">
        <v>8324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51.04</v>
      </c>
      <c r="P759">
        <f t="shared" si="56"/>
        <v>51.04</v>
      </c>
      <c r="Q759" s="10" t="s">
        <v>8327</v>
      </c>
      <c r="R759" t="s">
        <v>8331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67.13</v>
      </c>
      <c r="P760">
        <f t="shared" si="56"/>
        <v>67.13</v>
      </c>
      <c r="Q760" s="10" t="s">
        <v>8327</v>
      </c>
      <c r="R760" t="s">
        <v>8331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126.72</v>
      </c>
      <c r="P761">
        <f t="shared" si="56"/>
        <v>126.72</v>
      </c>
      <c r="Q761" s="10" t="s">
        <v>8323</v>
      </c>
      <c r="R761" t="s">
        <v>8326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54.62</v>
      </c>
      <c r="P762">
        <f t="shared" si="56"/>
        <v>54.62</v>
      </c>
      <c r="Q762" s="10" t="s">
        <v>8313</v>
      </c>
      <c r="R762" t="s">
        <v>8314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130.16</v>
      </c>
      <c r="P763">
        <f t="shared" si="56"/>
        <v>130.16</v>
      </c>
      <c r="Q763" s="10" t="s">
        <v>8313</v>
      </c>
      <c r="R763" t="s">
        <v>8314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159.82</v>
      </c>
      <c r="P764">
        <f t="shared" si="56"/>
        <v>159.82</v>
      </c>
      <c r="Q764" s="10" t="s">
        <v>8321</v>
      </c>
      <c r="R764" t="s">
        <v>8332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347.85</v>
      </c>
      <c r="P765">
        <f t="shared" si="56"/>
        <v>347.85</v>
      </c>
      <c r="Q765" s="10" t="s">
        <v>8321</v>
      </c>
      <c r="R765" t="s">
        <v>8322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96.06</v>
      </c>
      <c r="P766">
        <f t="shared" si="56"/>
        <v>96.06</v>
      </c>
      <c r="Q766" s="10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107.32</v>
      </c>
      <c r="P767">
        <f t="shared" si="56"/>
        <v>107.32</v>
      </c>
      <c r="Q767" s="10" t="s">
        <v>8316</v>
      </c>
      <c r="R767" t="s">
        <v>8317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61.3</v>
      </c>
      <c r="P768">
        <f t="shared" si="56"/>
        <v>61.3</v>
      </c>
      <c r="Q768" s="10" t="s">
        <v>8321</v>
      </c>
      <c r="R768" t="s">
        <v>8322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23.95</v>
      </c>
      <c r="P769">
        <f t="shared" si="56"/>
        <v>23.95</v>
      </c>
      <c r="Q769" s="10" t="s">
        <v>8308</v>
      </c>
      <c r="R769" t="s">
        <v>8310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65.91</v>
      </c>
      <c r="P770">
        <f t="shared" si="56"/>
        <v>65.91</v>
      </c>
      <c r="Q770" s="10" t="s">
        <v>8327</v>
      </c>
      <c r="R770" t="s">
        <v>8331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IFERROR(ROUND(E771/L771,2),0)</f>
        <v>93.9</v>
      </c>
      <c r="P771">
        <f t="shared" ref="P771:P834" si="61">ROUND(E771/L771,2)</f>
        <v>93.9</v>
      </c>
      <c r="Q771" s="10" t="s">
        <v>8308</v>
      </c>
      <c r="R771" t="s">
        <v>8310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115.99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31.57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56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94.41</v>
      </c>
      <c r="P775">
        <f t="shared" si="61"/>
        <v>94.41</v>
      </c>
      <c r="Q775" s="10" t="s">
        <v>8323</v>
      </c>
      <c r="R775" t="s">
        <v>8324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194.44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264.85000000000002</v>
      </c>
      <c r="P777">
        <f t="shared" si="61"/>
        <v>264.85000000000002</v>
      </c>
      <c r="Q777" s="10" t="s">
        <v>8323</v>
      </c>
      <c r="R777" t="s">
        <v>8326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60.27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109.19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86.44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147.88</v>
      </c>
      <c r="P781">
        <f t="shared" si="61"/>
        <v>147.88</v>
      </c>
      <c r="Q781" s="10" t="s">
        <v>8323</v>
      </c>
      <c r="R781" t="s">
        <v>8335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242.28</v>
      </c>
      <c r="P782">
        <f t="shared" si="61"/>
        <v>242.28</v>
      </c>
      <c r="Q782" s="10" t="s">
        <v>8323</v>
      </c>
      <c r="R782" t="s">
        <v>8324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51.85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173.7</v>
      </c>
      <c r="P784">
        <f t="shared" si="61"/>
        <v>173.7</v>
      </c>
      <c r="Q784" s="10" t="s">
        <v>8323</v>
      </c>
      <c r="R784" t="s">
        <v>8326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144.43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75.13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105.32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95.91</v>
      </c>
      <c r="P788">
        <f t="shared" si="61"/>
        <v>95.91</v>
      </c>
      <c r="Q788" s="10" t="s">
        <v>8308</v>
      </c>
      <c r="R788" t="s">
        <v>8310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88.87</v>
      </c>
      <c r="P789">
        <f t="shared" si="61"/>
        <v>88.87</v>
      </c>
      <c r="Q789" s="10" t="s">
        <v>8323</v>
      </c>
      <c r="R789" t="s">
        <v>8324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72.760000000000005</v>
      </c>
      <c r="P790">
        <f t="shared" si="61"/>
        <v>72.760000000000005</v>
      </c>
      <c r="Q790" s="10" t="s">
        <v>8319</v>
      </c>
      <c r="R790" t="s">
        <v>8345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49.32</v>
      </c>
      <c r="P791">
        <f t="shared" si="61"/>
        <v>49.32</v>
      </c>
      <c r="Q791" s="10" t="s">
        <v>8321</v>
      </c>
      <c r="R791" t="s">
        <v>8332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125.99</v>
      </c>
      <c r="P792">
        <f t="shared" si="61"/>
        <v>125.99</v>
      </c>
      <c r="Q792" s="10" t="s">
        <v>8319</v>
      </c>
      <c r="R792" t="s">
        <v>8320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45.42</v>
      </c>
      <c r="P793">
        <f t="shared" si="61"/>
        <v>45.42</v>
      </c>
      <c r="Q793" s="10" t="s">
        <v>8321</v>
      </c>
      <c r="R793" t="s">
        <v>8322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29.24</v>
      </c>
      <c r="P794">
        <f t="shared" si="61"/>
        <v>29.24</v>
      </c>
      <c r="Q794" s="10" t="s">
        <v>8346</v>
      </c>
      <c r="R794" t="s">
        <v>8347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90.82</v>
      </c>
      <c r="P795">
        <f t="shared" si="61"/>
        <v>90.82</v>
      </c>
      <c r="Q795" s="10" t="s">
        <v>8323</v>
      </c>
      <c r="R795" t="s">
        <v>8335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193.84</v>
      </c>
      <c r="P796">
        <f t="shared" si="61"/>
        <v>193.84</v>
      </c>
      <c r="Q796" s="10" t="s">
        <v>8321</v>
      </c>
      <c r="R796" t="s">
        <v>8332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146.88</v>
      </c>
      <c r="P797">
        <f t="shared" si="61"/>
        <v>146.88</v>
      </c>
      <c r="Q797" s="10" t="s">
        <v>8321</v>
      </c>
      <c r="R797" t="s">
        <v>8332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117.65</v>
      </c>
      <c r="P798">
        <f t="shared" si="61"/>
        <v>117.65</v>
      </c>
      <c r="Q798" s="10" t="s">
        <v>8323</v>
      </c>
      <c r="R798" t="s">
        <v>8324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52.79</v>
      </c>
      <c r="P799">
        <f t="shared" si="61"/>
        <v>52.79</v>
      </c>
      <c r="Q799" s="10" t="s">
        <v>8313</v>
      </c>
      <c r="R799" t="s">
        <v>8314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158.96</v>
      </c>
      <c r="P800">
        <f t="shared" si="61"/>
        <v>158.96</v>
      </c>
      <c r="Q800" s="10" t="s">
        <v>8327</v>
      </c>
      <c r="R800" t="s">
        <v>8331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84.86</v>
      </c>
      <c r="P801">
        <f t="shared" si="61"/>
        <v>84.86</v>
      </c>
      <c r="Q801" s="10" t="s">
        <v>8323</v>
      </c>
      <c r="R801" t="s">
        <v>8324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75.67</v>
      </c>
      <c r="P802">
        <f t="shared" si="61"/>
        <v>75.67</v>
      </c>
      <c r="Q802" s="10" t="s">
        <v>8319</v>
      </c>
      <c r="R802" t="s">
        <v>8320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117.68</v>
      </c>
      <c r="P803">
        <f t="shared" si="61"/>
        <v>117.68</v>
      </c>
      <c r="Q803" s="10" t="s">
        <v>8327</v>
      </c>
      <c r="R803" t="s">
        <v>8331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56.41</v>
      </c>
      <c r="P804">
        <f t="shared" si="61"/>
        <v>56.41</v>
      </c>
      <c r="Q804" s="10" t="s">
        <v>8327</v>
      </c>
      <c r="R804" t="s">
        <v>8331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177.62</v>
      </c>
      <c r="P805">
        <f t="shared" si="61"/>
        <v>177.62</v>
      </c>
      <c r="Q805" s="10" t="s">
        <v>8323</v>
      </c>
      <c r="R805" t="s">
        <v>8326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177.02</v>
      </c>
      <c r="P806">
        <f t="shared" si="61"/>
        <v>177.02</v>
      </c>
      <c r="Q806" s="10" t="s">
        <v>8323</v>
      </c>
      <c r="R806" t="s">
        <v>8324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66.52</v>
      </c>
      <c r="P807">
        <f t="shared" si="61"/>
        <v>66.52</v>
      </c>
      <c r="Q807" s="10" t="s">
        <v>8321</v>
      </c>
      <c r="R807" t="s">
        <v>8339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87.44</v>
      </c>
      <c r="P808">
        <f t="shared" si="61"/>
        <v>87.44</v>
      </c>
      <c r="Q808" s="10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21.23</v>
      </c>
      <c r="P809">
        <f t="shared" si="61"/>
        <v>21.23</v>
      </c>
      <c r="Q809" s="10" t="s">
        <v>8316</v>
      </c>
      <c r="R809" t="s">
        <v>8317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61.03</v>
      </c>
      <c r="P810">
        <f t="shared" si="61"/>
        <v>61.03</v>
      </c>
      <c r="Q810" s="10" t="s">
        <v>8327</v>
      </c>
      <c r="R810" t="s">
        <v>8341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81.099999999999994</v>
      </c>
      <c r="P811">
        <f t="shared" si="61"/>
        <v>81.099999999999994</v>
      </c>
      <c r="Q811" s="10" t="s">
        <v>8313</v>
      </c>
      <c r="R811" t="s">
        <v>8314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305.77999999999997</v>
      </c>
      <c r="P812">
        <f t="shared" si="61"/>
        <v>305.77999999999997</v>
      </c>
      <c r="Q812" s="10" t="s">
        <v>8319</v>
      </c>
      <c r="R812" t="s">
        <v>8345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100.5</v>
      </c>
      <c r="P813">
        <f t="shared" si="61"/>
        <v>100.5</v>
      </c>
      <c r="Q813" s="10" t="s">
        <v>8323</v>
      </c>
      <c r="R813" t="s">
        <v>8326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329.2</v>
      </c>
      <c r="P814">
        <f t="shared" si="61"/>
        <v>329.2</v>
      </c>
      <c r="Q814" s="10" t="s">
        <v>8323</v>
      </c>
      <c r="R814" t="s">
        <v>8335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115.87</v>
      </c>
      <c r="P815">
        <f t="shared" si="61"/>
        <v>115.87</v>
      </c>
      <c r="Q815" s="10" t="s">
        <v>8323</v>
      </c>
      <c r="R815" t="s">
        <v>8326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87.36</v>
      </c>
      <c r="P816">
        <f t="shared" si="61"/>
        <v>87.36</v>
      </c>
      <c r="Q816" s="10" t="s">
        <v>8323</v>
      </c>
      <c r="R816" t="s">
        <v>8326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132.44</v>
      </c>
      <c r="P817">
        <f t="shared" si="61"/>
        <v>132.44</v>
      </c>
      <c r="Q817" s="10" t="s">
        <v>8327</v>
      </c>
      <c r="R817" t="s">
        <v>8338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70.78</v>
      </c>
      <c r="P818">
        <f t="shared" si="61"/>
        <v>70.78</v>
      </c>
      <c r="Q818" s="10" t="s">
        <v>8327</v>
      </c>
      <c r="R818" t="s">
        <v>8338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151.97999999999999</v>
      </c>
      <c r="P819">
        <f t="shared" si="61"/>
        <v>151.97999999999999</v>
      </c>
      <c r="Q819" s="10" t="s">
        <v>8323</v>
      </c>
      <c r="R819" t="s">
        <v>8326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67.14</v>
      </c>
      <c r="P820">
        <f t="shared" si="61"/>
        <v>67.14</v>
      </c>
      <c r="Q820" s="10" t="s">
        <v>8313</v>
      </c>
      <c r="R820" t="s">
        <v>8314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744.55</v>
      </c>
      <c r="P821">
        <f t="shared" si="61"/>
        <v>744.55</v>
      </c>
      <c r="Q821" s="10" t="s">
        <v>8311</v>
      </c>
      <c r="R821" t="s">
        <v>8348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97.3</v>
      </c>
      <c r="P822">
        <f t="shared" si="61"/>
        <v>97.3</v>
      </c>
      <c r="Q822" s="10" t="s">
        <v>8316</v>
      </c>
      <c r="R822" t="s">
        <v>8317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255.17</v>
      </c>
      <c r="P823">
        <f t="shared" si="61"/>
        <v>255.17</v>
      </c>
      <c r="Q823" s="10" t="s">
        <v>8323</v>
      </c>
      <c r="R823" t="s">
        <v>8335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34.869999999999997</v>
      </c>
      <c r="P824">
        <f t="shared" si="61"/>
        <v>34.869999999999997</v>
      </c>
      <c r="Q824" s="10" t="s">
        <v>8311</v>
      </c>
      <c r="R824" t="s">
        <v>8312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77.64</v>
      </c>
      <c r="P825">
        <f t="shared" si="61"/>
        <v>77.64</v>
      </c>
      <c r="Q825" s="10" t="s">
        <v>8327</v>
      </c>
      <c r="R825" t="s">
        <v>8331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50.22</v>
      </c>
      <c r="P826">
        <f t="shared" si="61"/>
        <v>50.22</v>
      </c>
      <c r="Q826" s="10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116</v>
      </c>
      <c r="P827">
        <f t="shared" si="61"/>
        <v>116</v>
      </c>
      <c r="Q827" s="10" t="s">
        <v>8323</v>
      </c>
      <c r="R827" t="s">
        <v>8326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202.85</v>
      </c>
      <c r="P828">
        <f t="shared" si="61"/>
        <v>202.85</v>
      </c>
      <c r="Q828" s="10" t="s">
        <v>8323</v>
      </c>
      <c r="R828" t="s">
        <v>8326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142.28</v>
      </c>
      <c r="P829">
        <f t="shared" si="61"/>
        <v>142.28</v>
      </c>
      <c r="Q829" s="10" t="s">
        <v>8323</v>
      </c>
      <c r="R829" t="s">
        <v>8326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37.200000000000003</v>
      </c>
      <c r="P830">
        <f t="shared" si="61"/>
        <v>37.200000000000003</v>
      </c>
      <c r="Q830" s="10" t="s">
        <v>8316</v>
      </c>
      <c r="R830" t="s">
        <v>8317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47.68</v>
      </c>
      <c r="P831">
        <f t="shared" si="61"/>
        <v>47.68</v>
      </c>
      <c r="Q831" s="10" t="s">
        <v>8327</v>
      </c>
      <c r="R831" t="s">
        <v>8328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80.180000000000007</v>
      </c>
      <c r="P832">
        <f t="shared" si="61"/>
        <v>80.180000000000007</v>
      </c>
      <c r="Q832" s="10" t="s">
        <v>8327</v>
      </c>
      <c r="R832" t="s">
        <v>8338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74.95</v>
      </c>
      <c r="P833">
        <f t="shared" si="61"/>
        <v>74.95</v>
      </c>
      <c r="Q833" s="10" t="s">
        <v>8327</v>
      </c>
      <c r="R833" t="s">
        <v>8331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74.23</v>
      </c>
      <c r="P834">
        <f t="shared" si="61"/>
        <v>74.23</v>
      </c>
      <c r="Q834" s="10" t="s">
        <v>8319</v>
      </c>
      <c r="R834" t="s">
        <v>8320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IFERROR(ROUND(E835/L835,2),0)</f>
        <v>104.99</v>
      </c>
      <c r="P835">
        <f t="shared" ref="P835:P898" si="66">ROUND(E835/L835,2)</f>
        <v>104.99</v>
      </c>
      <c r="Q835" s="10" t="s">
        <v>8323</v>
      </c>
      <c r="R835" t="s">
        <v>8326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87.83</v>
      </c>
      <c r="P836">
        <f t="shared" si="66"/>
        <v>87.83</v>
      </c>
      <c r="Q836" s="10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65.67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34.22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116.96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49.47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39.31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83.89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110.07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100.33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63.1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70.88</v>
      </c>
      <c r="P846">
        <f t="shared" si="66"/>
        <v>70.88</v>
      </c>
      <c r="Q846" s="10" t="s">
        <v>8323</v>
      </c>
      <c r="R846" t="s">
        <v>8326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65.08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421.11</v>
      </c>
      <c r="P848">
        <f t="shared" si="66"/>
        <v>421.11</v>
      </c>
      <c r="Q848" s="10" t="s">
        <v>8323</v>
      </c>
      <c r="R848" t="s">
        <v>8326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89.89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89.67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74.22</v>
      </c>
      <c r="P851">
        <f t="shared" si="66"/>
        <v>74.22</v>
      </c>
      <c r="Q851" s="10" t="s">
        <v>8323</v>
      </c>
      <c r="R851" t="s">
        <v>8335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74.150000000000006</v>
      </c>
      <c r="P852">
        <f t="shared" si="66"/>
        <v>74.150000000000006</v>
      </c>
      <c r="Q852" s="10" t="s">
        <v>8327</v>
      </c>
      <c r="R852" t="s">
        <v>8338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60.9</v>
      </c>
      <c r="P853">
        <f t="shared" si="66"/>
        <v>60.9</v>
      </c>
      <c r="Q853" s="10" t="s">
        <v>8311</v>
      </c>
      <c r="R853" t="s">
        <v>8333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272.58999999999997</v>
      </c>
      <c r="P854">
        <f t="shared" si="66"/>
        <v>272.58999999999997</v>
      </c>
      <c r="Q854" s="10" t="s">
        <v>8323</v>
      </c>
      <c r="R854" t="s">
        <v>8324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64.27</v>
      </c>
      <c r="P855">
        <f t="shared" si="66"/>
        <v>64.27</v>
      </c>
      <c r="Q855" s="10" t="s">
        <v>8323</v>
      </c>
      <c r="R855" t="s">
        <v>8326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48.33</v>
      </c>
      <c r="P856">
        <f t="shared" si="66"/>
        <v>48.33</v>
      </c>
      <c r="Q856" s="10" t="s">
        <v>8323</v>
      </c>
      <c r="R856" t="s">
        <v>8326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106.43</v>
      </c>
      <c r="P857">
        <f t="shared" si="66"/>
        <v>106.43</v>
      </c>
      <c r="Q857" s="10" t="s">
        <v>8321</v>
      </c>
      <c r="R857" t="s">
        <v>8322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157.46</v>
      </c>
      <c r="P858">
        <f t="shared" si="66"/>
        <v>157.46</v>
      </c>
      <c r="Q858" s="10" t="s">
        <v>8308</v>
      </c>
      <c r="R858" t="s">
        <v>8310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302.31</v>
      </c>
      <c r="P859">
        <f t="shared" si="66"/>
        <v>302.31</v>
      </c>
      <c r="Q859" s="10" t="s">
        <v>8323</v>
      </c>
      <c r="R859" t="s">
        <v>8326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45.05</v>
      </c>
      <c r="P860">
        <f t="shared" si="66"/>
        <v>45.05</v>
      </c>
      <c r="Q860" s="10" t="s">
        <v>8321</v>
      </c>
      <c r="R860" t="s">
        <v>8322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147.81</v>
      </c>
      <c r="P861">
        <f t="shared" si="66"/>
        <v>147.81</v>
      </c>
      <c r="Q861" s="10" t="s">
        <v>8327</v>
      </c>
      <c r="R861" t="s">
        <v>8328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340.57</v>
      </c>
      <c r="P862">
        <f t="shared" si="66"/>
        <v>340.57</v>
      </c>
      <c r="Q862" s="10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38.28</v>
      </c>
      <c r="P863">
        <f t="shared" si="66"/>
        <v>38.28</v>
      </c>
      <c r="Q863" s="10" t="s">
        <v>8323</v>
      </c>
      <c r="R863" t="s">
        <v>8326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37.119999999999997</v>
      </c>
      <c r="P864">
        <f t="shared" si="66"/>
        <v>37.119999999999997</v>
      </c>
      <c r="Q864" s="10" t="s">
        <v>8316</v>
      </c>
      <c r="R864" t="s">
        <v>8317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90.62</v>
      </c>
      <c r="P865">
        <f t="shared" si="66"/>
        <v>90.62</v>
      </c>
      <c r="Q865" s="10" t="s">
        <v>8308</v>
      </c>
      <c r="R865" t="s">
        <v>8310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60.86</v>
      </c>
      <c r="P866">
        <f t="shared" si="66"/>
        <v>60.86</v>
      </c>
      <c r="Q866" s="10" t="s">
        <v>8327</v>
      </c>
      <c r="R866" t="s">
        <v>8331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90.52</v>
      </c>
      <c r="P867">
        <f t="shared" si="66"/>
        <v>90.52</v>
      </c>
      <c r="Q867" s="10" t="s">
        <v>8327</v>
      </c>
      <c r="R867" t="s">
        <v>8328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55.46</v>
      </c>
      <c r="P868">
        <f t="shared" si="66"/>
        <v>55.46</v>
      </c>
      <c r="Q868" s="10" t="s">
        <v>8321</v>
      </c>
      <c r="R868" t="s">
        <v>8339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104.73</v>
      </c>
      <c r="P869">
        <f t="shared" si="66"/>
        <v>104.73</v>
      </c>
      <c r="Q869" s="10" t="s">
        <v>8327</v>
      </c>
      <c r="R869" t="s">
        <v>8331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69.67</v>
      </c>
      <c r="P870">
        <f t="shared" si="66"/>
        <v>69.67</v>
      </c>
      <c r="Q870" s="10" t="s">
        <v>8327</v>
      </c>
      <c r="R870" t="s">
        <v>8329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68.239999999999995</v>
      </c>
      <c r="P871">
        <f t="shared" si="66"/>
        <v>68.239999999999995</v>
      </c>
      <c r="Q871" s="10" t="s">
        <v>8321</v>
      </c>
      <c r="R871" t="s">
        <v>8322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79.400000000000006</v>
      </c>
      <c r="P872">
        <f t="shared" si="66"/>
        <v>79.400000000000006</v>
      </c>
      <c r="Q872" s="10" t="s">
        <v>8321</v>
      </c>
      <c r="R872" t="s">
        <v>8322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111.38</v>
      </c>
      <c r="P873">
        <f t="shared" si="66"/>
        <v>111.38</v>
      </c>
      <c r="Q873" s="10" t="s">
        <v>8321</v>
      </c>
      <c r="R873" t="s">
        <v>8343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84.29</v>
      </c>
      <c r="P874">
        <f t="shared" si="66"/>
        <v>84.29</v>
      </c>
      <c r="Q874" s="10" t="s">
        <v>8323</v>
      </c>
      <c r="R874" t="s">
        <v>8326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117.92</v>
      </c>
      <c r="P875">
        <f t="shared" si="66"/>
        <v>117.92</v>
      </c>
      <c r="Q875" s="10" t="s">
        <v>8321</v>
      </c>
      <c r="R875" t="s">
        <v>8343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94.51</v>
      </c>
      <c r="P876">
        <f t="shared" si="66"/>
        <v>94.51</v>
      </c>
      <c r="Q876" s="10" t="s">
        <v>8321</v>
      </c>
      <c r="R876" t="s">
        <v>8337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246.29</v>
      </c>
      <c r="P877">
        <f t="shared" si="66"/>
        <v>246.29</v>
      </c>
      <c r="Q877" s="10" t="s">
        <v>8327</v>
      </c>
      <c r="R877" t="s">
        <v>8331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177.21</v>
      </c>
      <c r="P878">
        <f t="shared" si="66"/>
        <v>177.21</v>
      </c>
      <c r="Q878" s="10" t="s">
        <v>8327</v>
      </c>
      <c r="R878" t="s">
        <v>8341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65.099999999999994</v>
      </c>
      <c r="P879">
        <f t="shared" si="66"/>
        <v>65.099999999999994</v>
      </c>
      <c r="Q879" s="10" t="s">
        <v>8323</v>
      </c>
      <c r="R879" t="s">
        <v>8326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73.03</v>
      </c>
      <c r="P880">
        <f t="shared" si="66"/>
        <v>73.03</v>
      </c>
      <c r="Q880" s="10" t="s">
        <v>8323</v>
      </c>
      <c r="R880" t="s">
        <v>8324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270.57</v>
      </c>
      <c r="P881">
        <f t="shared" si="66"/>
        <v>270.57</v>
      </c>
      <c r="Q881" s="10" t="s">
        <v>8308</v>
      </c>
      <c r="R881" t="s">
        <v>8315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28.63</v>
      </c>
      <c r="P882">
        <f t="shared" si="66"/>
        <v>28.63</v>
      </c>
      <c r="Q882" s="10" t="s">
        <v>8311</v>
      </c>
      <c r="R882" t="s">
        <v>8333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52.1</v>
      </c>
      <c r="P883">
        <f t="shared" si="66"/>
        <v>52.1</v>
      </c>
      <c r="Q883" s="10" t="s">
        <v>8323</v>
      </c>
      <c r="R883" t="s">
        <v>8324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251.33</v>
      </c>
      <c r="P884">
        <f t="shared" si="66"/>
        <v>251.33</v>
      </c>
      <c r="Q884" s="10" t="s">
        <v>8323</v>
      </c>
      <c r="R884" t="s">
        <v>8326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51.22</v>
      </c>
      <c r="P885">
        <f t="shared" si="66"/>
        <v>51.22</v>
      </c>
      <c r="Q885" s="10" t="s">
        <v>8321</v>
      </c>
      <c r="R885" t="s">
        <v>8339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132.05000000000001</v>
      </c>
      <c r="P886">
        <f t="shared" si="66"/>
        <v>132.05000000000001</v>
      </c>
      <c r="Q886" s="10" t="s">
        <v>8321</v>
      </c>
      <c r="R886" t="s">
        <v>8343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156.77000000000001</v>
      </c>
      <c r="P887">
        <f t="shared" si="66"/>
        <v>156.77000000000001</v>
      </c>
      <c r="Q887" s="10" t="s">
        <v>8327</v>
      </c>
      <c r="R887" t="s">
        <v>8338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81.739999999999995</v>
      </c>
      <c r="P888">
        <f t="shared" si="66"/>
        <v>81.739999999999995</v>
      </c>
      <c r="Q888" s="10" t="s">
        <v>8327</v>
      </c>
      <c r="R888" t="s">
        <v>8331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58.63</v>
      </c>
      <c r="P889">
        <f t="shared" si="66"/>
        <v>58.63</v>
      </c>
      <c r="Q889" s="10" t="s">
        <v>8316</v>
      </c>
      <c r="R889" t="s">
        <v>8317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500</v>
      </c>
      <c r="P890">
        <f t="shared" si="66"/>
        <v>500</v>
      </c>
      <c r="Q890" s="10" t="s">
        <v>8323</v>
      </c>
      <c r="R890" t="s">
        <v>8326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107.07</v>
      </c>
      <c r="P891">
        <f t="shared" si="66"/>
        <v>107.07</v>
      </c>
      <c r="Q891" s="10" t="s">
        <v>8327</v>
      </c>
      <c r="R891" t="s">
        <v>8331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27.47</v>
      </c>
      <c r="P892">
        <f t="shared" si="66"/>
        <v>27.47</v>
      </c>
      <c r="Q892" s="10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72.17</v>
      </c>
      <c r="P893">
        <f t="shared" si="66"/>
        <v>72.17</v>
      </c>
      <c r="Q893" s="10" t="s">
        <v>8313</v>
      </c>
      <c r="R893" t="s">
        <v>8314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322.39</v>
      </c>
      <c r="P894">
        <f t="shared" si="66"/>
        <v>322.39</v>
      </c>
      <c r="Q894" s="10" t="s">
        <v>8321</v>
      </c>
      <c r="R894" t="s">
        <v>8343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89.3</v>
      </c>
      <c r="P895">
        <f t="shared" si="66"/>
        <v>89.3</v>
      </c>
      <c r="Q895" s="10" t="s">
        <v>8327</v>
      </c>
      <c r="R895" t="s">
        <v>8328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493.13</v>
      </c>
      <c r="P896">
        <f t="shared" si="66"/>
        <v>493.13</v>
      </c>
      <c r="Q896" s="10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51.63</v>
      </c>
      <c r="P897">
        <f t="shared" si="66"/>
        <v>51.63</v>
      </c>
      <c r="Q897" s="10" t="s">
        <v>8311</v>
      </c>
      <c r="R897" t="s">
        <v>8333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98.2</v>
      </c>
      <c r="P898">
        <f t="shared" si="66"/>
        <v>98.2</v>
      </c>
      <c r="Q898" s="10" t="s">
        <v>8323</v>
      </c>
      <c r="R898" t="s">
        <v>8326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IFERROR(ROUND(E899/L899,2),0)</f>
        <v>43.98</v>
      </c>
      <c r="P899">
        <f t="shared" ref="P899:P962" si="71">ROUND(E899/L899,2)</f>
        <v>43.98</v>
      </c>
      <c r="Q899" s="10" t="s">
        <v>8316</v>
      </c>
      <c r="R899" t="s">
        <v>8334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68.599999999999994</v>
      </c>
      <c r="P900">
        <f t="shared" si="71"/>
        <v>68.599999999999994</v>
      </c>
      <c r="Q900" s="1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21.64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7.19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65.209999999999994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50.53</v>
      </c>
      <c r="P904">
        <f t="shared" si="71"/>
        <v>50.53</v>
      </c>
      <c r="Q904" s="10" t="s">
        <v>8323</v>
      </c>
      <c r="R904" t="s">
        <v>8324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126.67</v>
      </c>
      <c r="P905">
        <f t="shared" si="71"/>
        <v>126.67</v>
      </c>
      <c r="Q905" s="10" t="s">
        <v>8323</v>
      </c>
      <c r="R905" t="s">
        <v>8326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48.45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96.08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156.16999999999999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61.31</v>
      </c>
      <c r="P909">
        <f t="shared" si="71"/>
        <v>61.31</v>
      </c>
      <c r="Q909" s="10" t="s">
        <v>8323</v>
      </c>
      <c r="R909" t="s">
        <v>8324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193.62</v>
      </c>
      <c r="P910">
        <f t="shared" si="71"/>
        <v>193.62</v>
      </c>
      <c r="Q910" s="10" t="s">
        <v>8323</v>
      </c>
      <c r="R910" t="s">
        <v>8326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42.87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162.27000000000001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66.11</v>
      </c>
      <c r="P913">
        <f t="shared" si="71"/>
        <v>66.11</v>
      </c>
      <c r="Q913" s="10" t="s">
        <v>8323</v>
      </c>
      <c r="R913" t="s">
        <v>8326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46.77</v>
      </c>
      <c r="P914">
        <f t="shared" si="71"/>
        <v>46.77</v>
      </c>
      <c r="Q914" s="10" t="s">
        <v>8323</v>
      </c>
      <c r="R914" t="s">
        <v>8326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68.48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90.38</v>
      </c>
      <c r="P916">
        <f t="shared" si="71"/>
        <v>90.38</v>
      </c>
      <c r="Q916" s="10" t="s">
        <v>8321</v>
      </c>
      <c r="R916" t="s">
        <v>8343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234.67</v>
      </c>
      <c r="P917">
        <f t="shared" si="71"/>
        <v>234.67</v>
      </c>
      <c r="Q917" s="10" t="s">
        <v>8323</v>
      </c>
      <c r="R917" t="s">
        <v>8324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107.98</v>
      </c>
      <c r="P918">
        <f t="shared" si="71"/>
        <v>107.98</v>
      </c>
      <c r="Q918" s="10" t="s">
        <v>8327</v>
      </c>
      <c r="R918" t="s">
        <v>8331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81.569999999999993</v>
      </c>
      <c r="P919">
        <f t="shared" si="71"/>
        <v>81.569999999999993</v>
      </c>
      <c r="Q919" s="10" t="s">
        <v>8323</v>
      </c>
      <c r="R919" t="s">
        <v>8326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36.33</v>
      </c>
      <c r="P920">
        <f t="shared" si="71"/>
        <v>36.33</v>
      </c>
      <c r="Q920" s="10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127.33</v>
      </c>
      <c r="P921">
        <f t="shared" si="71"/>
        <v>127.33</v>
      </c>
      <c r="Q921" s="10" t="s">
        <v>8311</v>
      </c>
      <c r="R921" t="s">
        <v>8333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57.38</v>
      </c>
      <c r="P922">
        <f t="shared" si="71"/>
        <v>57.38</v>
      </c>
      <c r="Q922" s="10" t="s">
        <v>8327</v>
      </c>
      <c r="R922" t="s">
        <v>8329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102.38</v>
      </c>
      <c r="P923">
        <f t="shared" si="71"/>
        <v>102.38</v>
      </c>
      <c r="Q923" s="10" t="s">
        <v>8321</v>
      </c>
      <c r="R923" t="s">
        <v>8339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153.88999999999999</v>
      </c>
      <c r="P924">
        <f t="shared" si="71"/>
        <v>153.88999999999999</v>
      </c>
      <c r="Q924" s="10" t="s">
        <v>8308</v>
      </c>
      <c r="R924" t="s">
        <v>8310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123.29</v>
      </c>
      <c r="P925">
        <f t="shared" si="71"/>
        <v>123.29</v>
      </c>
      <c r="Q925" s="10" t="s">
        <v>8321</v>
      </c>
      <c r="R925" t="s">
        <v>8343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55.8</v>
      </c>
      <c r="P926">
        <f t="shared" si="71"/>
        <v>55.8</v>
      </c>
      <c r="Q926" s="10" t="s">
        <v>8327</v>
      </c>
      <c r="R926" t="s">
        <v>8329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62.87</v>
      </c>
      <c r="P927">
        <f t="shared" si="71"/>
        <v>62.87</v>
      </c>
      <c r="Q927" s="10" t="s">
        <v>8327</v>
      </c>
      <c r="R927" t="s">
        <v>8331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43.03</v>
      </c>
      <c r="P928">
        <f t="shared" si="71"/>
        <v>43.03</v>
      </c>
      <c r="Q928" s="10" t="s">
        <v>8327</v>
      </c>
      <c r="R928" t="s">
        <v>8329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356.84</v>
      </c>
      <c r="P929">
        <f t="shared" si="71"/>
        <v>356.84</v>
      </c>
      <c r="Q929" s="10" t="s">
        <v>8323</v>
      </c>
      <c r="R929" t="s">
        <v>8335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48.25</v>
      </c>
      <c r="P930">
        <f t="shared" si="71"/>
        <v>48.25</v>
      </c>
      <c r="Q930" s="10" t="s">
        <v>8313</v>
      </c>
      <c r="R930" t="s">
        <v>8314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60.18</v>
      </c>
      <c r="P931">
        <f t="shared" si="71"/>
        <v>60.18</v>
      </c>
      <c r="Q931" s="10" t="s">
        <v>8327</v>
      </c>
      <c r="R931" t="s">
        <v>8331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108.15</v>
      </c>
      <c r="P932">
        <f t="shared" si="71"/>
        <v>108.15</v>
      </c>
      <c r="Q932" s="10" t="s">
        <v>8321</v>
      </c>
      <c r="R932" t="s">
        <v>8322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159.52000000000001</v>
      </c>
      <c r="P933">
        <f t="shared" si="71"/>
        <v>159.52000000000001</v>
      </c>
      <c r="Q933" s="10" t="s">
        <v>8327</v>
      </c>
      <c r="R933" t="s">
        <v>8338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393.59</v>
      </c>
      <c r="P934">
        <f t="shared" si="71"/>
        <v>393.59</v>
      </c>
      <c r="Q934" s="10" t="s">
        <v>8321</v>
      </c>
      <c r="R934" t="s">
        <v>8339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99.76</v>
      </c>
      <c r="P935">
        <f t="shared" si="71"/>
        <v>99.76</v>
      </c>
      <c r="Q935" s="10" t="s">
        <v>8323</v>
      </c>
      <c r="R935" t="s">
        <v>8324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31.66</v>
      </c>
      <c r="P936">
        <f t="shared" si="71"/>
        <v>31.66</v>
      </c>
      <c r="Q936" s="10" t="s">
        <v>8327</v>
      </c>
      <c r="R936" t="s">
        <v>8328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69.41</v>
      </c>
      <c r="P937">
        <f t="shared" si="71"/>
        <v>69.41</v>
      </c>
      <c r="Q937" s="10" t="s">
        <v>8308</v>
      </c>
      <c r="R937" t="s">
        <v>8310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93.77</v>
      </c>
      <c r="P938">
        <f t="shared" si="71"/>
        <v>93.77</v>
      </c>
      <c r="Q938" s="10" t="s">
        <v>8323</v>
      </c>
      <c r="R938" t="s">
        <v>8335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114.59</v>
      </c>
      <c r="P939">
        <f t="shared" si="71"/>
        <v>114.59</v>
      </c>
      <c r="Q939" s="10" t="s">
        <v>8321</v>
      </c>
      <c r="R939" t="s">
        <v>8322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61.53</v>
      </c>
      <c r="P940">
        <f t="shared" si="71"/>
        <v>61.53</v>
      </c>
      <c r="Q940" s="10" t="s">
        <v>8313</v>
      </c>
      <c r="R940" t="s">
        <v>8314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58.18</v>
      </c>
      <c r="P941">
        <f t="shared" si="71"/>
        <v>58.18</v>
      </c>
      <c r="Q941" s="10" t="s">
        <v>8323</v>
      </c>
      <c r="R941" t="s">
        <v>8324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83.95</v>
      </c>
      <c r="P942">
        <f t="shared" si="71"/>
        <v>83.95</v>
      </c>
      <c r="Q942" s="10" t="s">
        <v>8321</v>
      </c>
      <c r="R942" t="s">
        <v>8322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105.21</v>
      </c>
      <c r="P943">
        <f t="shared" si="71"/>
        <v>105.21</v>
      </c>
      <c r="Q943" s="10" t="s">
        <v>8323</v>
      </c>
      <c r="R943" t="s">
        <v>8326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161.22</v>
      </c>
      <c r="P944">
        <f t="shared" si="71"/>
        <v>161.22</v>
      </c>
      <c r="Q944" s="10" t="s">
        <v>8308</v>
      </c>
      <c r="R944" t="s">
        <v>8310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49.19</v>
      </c>
      <c r="P945">
        <f t="shared" si="71"/>
        <v>49.19</v>
      </c>
      <c r="Q945" s="10" t="s">
        <v>8327</v>
      </c>
      <c r="R945" t="s">
        <v>8341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65</v>
      </c>
      <c r="P946">
        <f t="shared" si="71"/>
        <v>65</v>
      </c>
      <c r="Q946" s="10" t="s">
        <v>8308</v>
      </c>
      <c r="R946" t="s">
        <v>8310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43.7</v>
      </c>
      <c r="P947">
        <f t="shared" si="71"/>
        <v>43.7</v>
      </c>
      <c r="Q947" s="10" t="s">
        <v>8327</v>
      </c>
      <c r="R947" t="s">
        <v>8341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38.479999999999997</v>
      </c>
      <c r="P948">
        <f t="shared" si="71"/>
        <v>38.479999999999997</v>
      </c>
      <c r="Q948" s="10" t="s">
        <v>8321</v>
      </c>
      <c r="R948" t="s">
        <v>8339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94.64</v>
      </c>
      <c r="P949">
        <f t="shared" si="71"/>
        <v>94.64</v>
      </c>
      <c r="Q949" s="10" t="s">
        <v>8323</v>
      </c>
      <c r="R949" t="s">
        <v>8324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93.07</v>
      </c>
      <c r="P950">
        <f t="shared" si="71"/>
        <v>93.07</v>
      </c>
      <c r="Q950" s="10" t="s">
        <v>8313</v>
      </c>
      <c r="R950" t="s">
        <v>8314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89.19</v>
      </c>
      <c r="P951">
        <f t="shared" si="71"/>
        <v>89.19</v>
      </c>
      <c r="Q951" s="10" t="s">
        <v>8308</v>
      </c>
      <c r="R951" t="s">
        <v>8310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35.549999999999997</v>
      </c>
      <c r="P952">
        <f t="shared" si="71"/>
        <v>35.549999999999997</v>
      </c>
      <c r="Q952" s="10" t="s">
        <v>8327</v>
      </c>
      <c r="R952" t="s">
        <v>8328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209.84</v>
      </c>
      <c r="P953">
        <f t="shared" si="71"/>
        <v>209.84</v>
      </c>
      <c r="Q953" s="10" t="s">
        <v>8323</v>
      </c>
      <c r="R953" t="s">
        <v>8326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39.159999999999997</v>
      </c>
      <c r="P954">
        <f t="shared" si="71"/>
        <v>39.159999999999997</v>
      </c>
      <c r="Q954" s="10" t="s">
        <v>8327</v>
      </c>
      <c r="R954" t="s">
        <v>8329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135.41999999999999</v>
      </c>
      <c r="P955">
        <f t="shared" si="71"/>
        <v>135.41999999999999</v>
      </c>
      <c r="Q955" s="10" t="s">
        <v>8327</v>
      </c>
      <c r="R955" t="s">
        <v>8341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72.87</v>
      </c>
      <c r="P956">
        <f t="shared" si="71"/>
        <v>72.87</v>
      </c>
      <c r="Q956" s="10" t="s">
        <v>8321</v>
      </c>
      <c r="R956" t="s">
        <v>8322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88.19</v>
      </c>
      <c r="P957">
        <f t="shared" si="71"/>
        <v>88.19</v>
      </c>
      <c r="Q957" s="10" t="s">
        <v>8327</v>
      </c>
      <c r="R957" t="s">
        <v>8331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59.82</v>
      </c>
      <c r="P958">
        <f t="shared" si="71"/>
        <v>59.82</v>
      </c>
      <c r="Q958" s="10" t="s">
        <v>8327</v>
      </c>
      <c r="R958" t="s">
        <v>8328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375.76</v>
      </c>
      <c r="P959">
        <f t="shared" si="71"/>
        <v>375.76</v>
      </c>
      <c r="Q959" s="10" t="s">
        <v>8321</v>
      </c>
      <c r="R959" t="s">
        <v>8343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63.87</v>
      </c>
      <c r="P960">
        <f t="shared" si="71"/>
        <v>63.87</v>
      </c>
      <c r="Q960" s="10" t="s">
        <v>8308</v>
      </c>
      <c r="R960" t="s">
        <v>8315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43.42</v>
      </c>
      <c r="P961">
        <f t="shared" si="71"/>
        <v>43.42</v>
      </c>
      <c r="Q961" s="10" t="s">
        <v>8316</v>
      </c>
      <c r="R961" t="s">
        <v>8334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108.05</v>
      </c>
      <c r="P962">
        <f t="shared" si="71"/>
        <v>108.05</v>
      </c>
      <c r="Q962" s="10" t="s">
        <v>8311</v>
      </c>
      <c r="R962" t="s">
        <v>8349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IFERROR(ROUND(E963/L963,2),0)</f>
        <v>108.02</v>
      </c>
      <c r="P963">
        <f t="shared" ref="P963:P1026" si="76">ROUND(E963/L963,2)</f>
        <v>108.02</v>
      </c>
      <c r="Q963" s="10" t="s">
        <v>8327</v>
      </c>
      <c r="R963" t="s">
        <v>8331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138.26</v>
      </c>
      <c r="P964">
        <f t="shared" si="76"/>
        <v>138.26</v>
      </c>
      <c r="Q964" s="10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69.89</v>
      </c>
      <c r="P965">
        <f t="shared" si="76"/>
        <v>69.89</v>
      </c>
      <c r="Q965" s="10" t="s">
        <v>8323</v>
      </c>
      <c r="R965" t="s">
        <v>8326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88.85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105.03</v>
      </c>
      <c r="P967">
        <f t="shared" si="76"/>
        <v>105.03</v>
      </c>
      <c r="Q967" s="10" t="s">
        <v>8323</v>
      </c>
      <c r="R967" t="s">
        <v>8326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88.75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88.73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67.739999999999995</v>
      </c>
      <c r="P970">
        <f t="shared" si="76"/>
        <v>67.739999999999995</v>
      </c>
      <c r="Q970" s="10" t="s">
        <v>8323</v>
      </c>
      <c r="R970" t="s">
        <v>8326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69.53</v>
      </c>
      <c r="P971">
        <f t="shared" si="76"/>
        <v>69.53</v>
      </c>
      <c r="Q971" s="10" t="s">
        <v>8323</v>
      </c>
      <c r="R971" t="s">
        <v>8324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82.33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55.22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168.51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75.849999999999994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71.44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81.78</v>
      </c>
      <c r="P977">
        <f t="shared" si="76"/>
        <v>81.78</v>
      </c>
      <c r="Q977" s="10" t="s">
        <v>8323</v>
      </c>
      <c r="R977" t="s">
        <v>8326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221.79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59.7</v>
      </c>
      <c r="P979">
        <f t="shared" si="76"/>
        <v>59.7</v>
      </c>
      <c r="Q979" s="10" t="s">
        <v>8323</v>
      </c>
      <c r="R979" t="s">
        <v>8326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46.67</v>
      </c>
      <c r="P980">
        <f t="shared" si="76"/>
        <v>46.67</v>
      </c>
      <c r="Q980" s="10" t="s">
        <v>8327</v>
      </c>
      <c r="R980" t="s">
        <v>8336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80.27</v>
      </c>
      <c r="P981">
        <f t="shared" si="76"/>
        <v>80.27</v>
      </c>
      <c r="Q981" s="10" t="s">
        <v>8327</v>
      </c>
      <c r="R981" t="s">
        <v>8328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136.78</v>
      </c>
      <c r="P982">
        <f t="shared" si="76"/>
        <v>136.78</v>
      </c>
      <c r="Q982" s="10" t="s">
        <v>8323</v>
      </c>
      <c r="R982" t="s">
        <v>8326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55.37</v>
      </c>
      <c r="P983">
        <f t="shared" si="76"/>
        <v>55.37</v>
      </c>
      <c r="Q983" s="10" t="s">
        <v>8313</v>
      </c>
      <c r="R983" t="s">
        <v>8314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65.34</v>
      </c>
      <c r="P984">
        <f t="shared" si="76"/>
        <v>65.34</v>
      </c>
      <c r="Q984" s="10" t="s">
        <v>8323</v>
      </c>
      <c r="R984" t="s">
        <v>8326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45.41</v>
      </c>
      <c r="P985">
        <f t="shared" si="76"/>
        <v>45.41</v>
      </c>
      <c r="Q985" s="10" t="s">
        <v>8308</v>
      </c>
      <c r="R985" t="s">
        <v>8310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56.67</v>
      </c>
      <c r="P986">
        <f t="shared" si="76"/>
        <v>56.67</v>
      </c>
      <c r="Q986" s="10" t="s">
        <v>8311</v>
      </c>
      <c r="R986" t="s">
        <v>8333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291.33</v>
      </c>
      <c r="P987">
        <f t="shared" si="76"/>
        <v>291.33</v>
      </c>
      <c r="Q987" s="10" t="s">
        <v>8308</v>
      </c>
      <c r="R987" t="s">
        <v>8310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165.16</v>
      </c>
      <c r="P988">
        <f t="shared" si="76"/>
        <v>165.16</v>
      </c>
      <c r="Q988" s="10" t="s">
        <v>8327</v>
      </c>
      <c r="R988" t="s">
        <v>8341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82.54</v>
      </c>
      <c r="P989">
        <f t="shared" si="76"/>
        <v>82.54</v>
      </c>
      <c r="Q989" s="10" t="s">
        <v>8327</v>
      </c>
      <c r="R989" t="s">
        <v>8331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148.78</v>
      </c>
      <c r="P990">
        <f t="shared" si="76"/>
        <v>148.78</v>
      </c>
      <c r="Q990" s="10" t="s">
        <v>8327</v>
      </c>
      <c r="R990" t="s">
        <v>8331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78.209999999999994</v>
      </c>
      <c r="P991">
        <f t="shared" si="76"/>
        <v>78.209999999999994</v>
      </c>
      <c r="Q991" s="10" t="s">
        <v>8323</v>
      </c>
      <c r="R991" t="s">
        <v>8326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160.16</v>
      </c>
      <c r="P992">
        <f t="shared" si="76"/>
        <v>160.16</v>
      </c>
      <c r="Q992" s="10" t="s">
        <v>8321</v>
      </c>
      <c r="R992" t="s">
        <v>8322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81.069999999999993</v>
      </c>
      <c r="P993">
        <f t="shared" si="76"/>
        <v>81.069999999999993</v>
      </c>
      <c r="Q993" s="10" t="s">
        <v>8327</v>
      </c>
      <c r="R993" t="s">
        <v>8331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129.36000000000001</v>
      </c>
      <c r="P994">
        <f t="shared" si="76"/>
        <v>129.36000000000001</v>
      </c>
      <c r="Q994" s="10" t="s">
        <v>8323</v>
      </c>
      <c r="R994" t="s">
        <v>8326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110.49</v>
      </c>
      <c r="P995">
        <f t="shared" si="76"/>
        <v>110.49</v>
      </c>
      <c r="Q995" s="10" t="s">
        <v>8327</v>
      </c>
      <c r="R995" t="s">
        <v>8328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55.7</v>
      </c>
      <c r="P996">
        <f t="shared" si="76"/>
        <v>55.7</v>
      </c>
      <c r="Q996" s="10" t="s">
        <v>8327</v>
      </c>
      <c r="R996" t="s">
        <v>8331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116.56</v>
      </c>
      <c r="P997">
        <f t="shared" si="76"/>
        <v>116.56</v>
      </c>
      <c r="Q997" s="10" t="s">
        <v>8319</v>
      </c>
      <c r="R997" t="s">
        <v>8345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163.78</v>
      </c>
      <c r="P998">
        <f t="shared" si="76"/>
        <v>163.78</v>
      </c>
      <c r="Q998" s="10" t="s">
        <v>8327</v>
      </c>
      <c r="R998" t="s">
        <v>8331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147.71</v>
      </c>
      <c r="P999">
        <f t="shared" si="76"/>
        <v>147.71</v>
      </c>
      <c r="Q999" s="10" t="s">
        <v>8321</v>
      </c>
      <c r="R999" t="s">
        <v>8332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37.130000000000003</v>
      </c>
      <c r="P1000">
        <f t="shared" si="76"/>
        <v>37.130000000000003</v>
      </c>
      <c r="Q1000" s="10" t="s">
        <v>8327</v>
      </c>
      <c r="R1000" t="s">
        <v>8328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53.47</v>
      </c>
      <c r="P1001">
        <f t="shared" si="76"/>
        <v>53.47</v>
      </c>
      <c r="Q1001" s="10" t="s">
        <v>8327</v>
      </c>
      <c r="R1001" t="s">
        <v>8328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137.31</v>
      </c>
      <c r="P1002">
        <f t="shared" si="76"/>
        <v>137.31</v>
      </c>
      <c r="Q1002" s="10" t="s">
        <v>8327</v>
      </c>
      <c r="R1002" t="s">
        <v>8331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40.549999999999997</v>
      </c>
      <c r="P1003">
        <f t="shared" si="76"/>
        <v>40.549999999999997</v>
      </c>
      <c r="Q1003" s="10" t="s">
        <v>8327</v>
      </c>
      <c r="R1003" t="s">
        <v>8331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68.63</v>
      </c>
      <c r="P1004">
        <f t="shared" si="76"/>
        <v>68.63</v>
      </c>
      <c r="Q1004" s="10" t="s">
        <v>8316</v>
      </c>
      <c r="R1004" t="s">
        <v>8317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71.790000000000006</v>
      </c>
      <c r="P1005">
        <f t="shared" si="76"/>
        <v>71.790000000000006</v>
      </c>
      <c r="Q1005" s="10" t="s">
        <v>8323</v>
      </c>
      <c r="R1005" t="s">
        <v>8326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58.53</v>
      </c>
      <c r="P1006">
        <f t="shared" si="76"/>
        <v>58.53</v>
      </c>
      <c r="Q1006" s="10" t="s">
        <v>8313</v>
      </c>
      <c r="R1006" t="s">
        <v>8314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215.25</v>
      </c>
      <c r="P1007">
        <f t="shared" si="76"/>
        <v>215.25</v>
      </c>
      <c r="Q1007" s="10" t="s">
        <v>8323</v>
      </c>
      <c r="R1007" t="s">
        <v>8335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80.33</v>
      </c>
      <c r="P1008">
        <f t="shared" si="76"/>
        <v>80.33</v>
      </c>
      <c r="Q1008" s="10" t="s">
        <v>8321</v>
      </c>
      <c r="R1008" t="s">
        <v>8332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89.93</v>
      </c>
      <c r="P1009">
        <f t="shared" si="76"/>
        <v>89.93</v>
      </c>
      <c r="Q1009" s="10" t="s">
        <v>8313</v>
      </c>
      <c r="R1009" t="s">
        <v>8314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188.13</v>
      </c>
      <c r="P1010">
        <f t="shared" si="76"/>
        <v>188.13</v>
      </c>
      <c r="Q1010" s="10" t="s">
        <v>8327</v>
      </c>
      <c r="R1010" t="s">
        <v>8328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34.01</v>
      </c>
      <c r="P1011">
        <f t="shared" si="76"/>
        <v>34.01</v>
      </c>
      <c r="Q1011" s="10" t="s">
        <v>8327</v>
      </c>
      <c r="R1011" t="s">
        <v>8336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859.86</v>
      </c>
      <c r="P1012">
        <f t="shared" si="76"/>
        <v>859.86</v>
      </c>
      <c r="Q1012" s="10" t="s">
        <v>8308</v>
      </c>
      <c r="R1012" t="s">
        <v>8310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127.81</v>
      </c>
      <c r="P1013">
        <f t="shared" si="76"/>
        <v>127.81</v>
      </c>
      <c r="Q1013" s="10" t="s">
        <v>8323</v>
      </c>
      <c r="R1013" t="s">
        <v>8326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46.88</v>
      </c>
      <c r="P1014">
        <f t="shared" si="76"/>
        <v>46.88</v>
      </c>
      <c r="Q1014" s="10" t="s">
        <v>8321</v>
      </c>
      <c r="R1014" t="s">
        <v>8322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93.76</v>
      </c>
      <c r="P1015">
        <f t="shared" si="76"/>
        <v>93.76</v>
      </c>
      <c r="Q1015" s="10" t="s">
        <v>8323</v>
      </c>
      <c r="R1015" t="s">
        <v>8326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98.36</v>
      </c>
      <c r="P1016">
        <f t="shared" si="76"/>
        <v>98.36</v>
      </c>
      <c r="Q1016" s="10" t="s">
        <v>8321</v>
      </c>
      <c r="R1016" t="s">
        <v>8332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41.38</v>
      </c>
      <c r="P1017">
        <f t="shared" si="76"/>
        <v>41.38</v>
      </c>
      <c r="Q1017" s="10" t="s">
        <v>8321</v>
      </c>
      <c r="R1017" t="s">
        <v>8322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600</v>
      </c>
      <c r="P1018">
        <f t="shared" si="76"/>
        <v>600</v>
      </c>
      <c r="Q1018" s="10" t="s">
        <v>8327</v>
      </c>
      <c r="R1018" t="s">
        <v>8328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63.83</v>
      </c>
      <c r="P1019">
        <f t="shared" si="76"/>
        <v>63.83</v>
      </c>
      <c r="Q1019" s="10" t="s">
        <v>8323</v>
      </c>
      <c r="R1019" t="s">
        <v>8326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72.290000000000006</v>
      </c>
      <c r="P1020">
        <f t="shared" si="76"/>
        <v>72.290000000000006</v>
      </c>
      <c r="Q1020" s="10" t="s">
        <v>8323</v>
      </c>
      <c r="R1020" t="s">
        <v>8326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230.19</v>
      </c>
      <c r="P1021">
        <f t="shared" si="76"/>
        <v>230.19</v>
      </c>
      <c r="Q1021" s="10" t="s">
        <v>8311</v>
      </c>
      <c r="R1021" t="s">
        <v>8333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97.38</v>
      </c>
      <c r="P1022">
        <f t="shared" si="76"/>
        <v>97.38</v>
      </c>
      <c r="Q1022" s="10" t="s">
        <v>8323</v>
      </c>
      <c r="R1022" t="s">
        <v>8326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120.86</v>
      </c>
      <c r="P1023">
        <f t="shared" si="76"/>
        <v>120.86</v>
      </c>
      <c r="Q1023" s="10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64.95</v>
      </c>
      <c r="P1024">
        <f t="shared" si="76"/>
        <v>64.95</v>
      </c>
      <c r="Q1024" s="10" t="s">
        <v>8321</v>
      </c>
      <c r="R1024" t="s">
        <v>8322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32.82</v>
      </c>
      <c r="P1025">
        <f t="shared" si="76"/>
        <v>32.82</v>
      </c>
      <c r="Q1025" s="10" t="s">
        <v>8316</v>
      </c>
      <c r="R1025" t="s">
        <v>8317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95.23</v>
      </c>
      <c r="P1026">
        <f t="shared" si="76"/>
        <v>95.23</v>
      </c>
      <c r="Q1026" s="10" t="s">
        <v>8321</v>
      </c>
      <c r="R1026" t="s">
        <v>8322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IFERROR(ROUND(E1027/L1027,2),0)</f>
        <v>42.16</v>
      </c>
      <c r="P1027">
        <f t="shared" ref="P1027:P1090" si="81">ROUND(E1027/L1027,2)</f>
        <v>42.16</v>
      </c>
      <c r="Q1027" s="10" t="s">
        <v>8313</v>
      </c>
      <c r="R1027" t="s">
        <v>8314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83.94</v>
      </c>
      <c r="P1028">
        <f t="shared" si="81"/>
        <v>83.94</v>
      </c>
      <c r="Q1028" s="10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69.12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61.03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130.09</v>
      </c>
      <c r="P1031">
        <f t="shared" si="81"/>
        <v>130.09</v>
      </c>
      <c r="Q1031" s="10" t="s">
        <v>8323</v>
      </c>
      <c r="R1031" t="s">
        <v>8324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56.2</v>
      </c>
      <c r="P1032">
        <f t="shared" si="81"/>
        <v>56.2</v>
      </c>
      <c r="Q1032" s="10" t="s">
        <v>8323</v>
      </c>
      <c r="R1032" t="s">
        <v>8326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44.86</v>
      </c>
      <c r="P1033">
        <f t="shared" si="81"/>
        <v>44.86</v>
      </c>
      <c r="Q1033" s="10" t="s">
        <v>8323</v>
      </c>
      <c r="R1033" t="s">
        <v>8326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60.74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36.630000000000003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73.58</v>
      </c>
      <c r="P1036">
        <f t="shared" si="81"/>
        <v>73.58</v>
      </c>
      <c r="Q1036" s="10" t="s">
        <v>8323</v>
      </c>
      <c r="R1036" t="s">
        <v>8326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414.29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65.58</v>
      </c>
      <c r="P1038">
        <f t="shared" si="81"/>
        <v>65.58</v>
      </c>
      <c r="Q1038" s="10" t="s">
        <v>8323</v>
      </c>
      <c r="R1038" t="s">
        <v>8326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127.93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358.69</v>
      </c>
      <c r="P1040">
        <f t="shared" si="81"/>
        <v>358.69</v>
      </c>
      <c r="Q1040" s="10" t="s">
        <v>8323</v>
      </c>
      <c r="R1040" t="s">
        <v>8326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63.48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82.61</v>
      </c>
      <c r="P1042">
        <f t="shared" si="81"/>
        <v>82.61</v>
      </c>
      <c r="Q1042" s="10" t="s">
        <v>8323</v>
      </c>
      <c r="R1042" t="s">
        <v>8326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80.23</v>
      </c>
      <c r="P1043">
        <f t="shared" si="81"/>
        <v>80.23</v>
      </c>
      <c r="Q1043" s="10" t="s">
        <v>8323</v>
      </c>
      <c r="R1043" t="s">
        <v>8326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189.33</v>
      </c>
      <c r="P1044">
        <f t="shared" si="81"/>
        <v>189.33</v>
      </c>
      <c r="Q1044" s="10" t="s">
        <v>8327</v>
      </c>
      <c r="R1044" t="s">
        <v>8350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83.43</v>
      </c>
      <c r="P1045">
        <f t="shared" si="81"/>
        <v>83.43</v>
      </c>
      <c r="Q1045" s="10" t="s">
        <v>8323</v>
      </c>
      <c r="R1045" t="s">
        <v>8326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107</v>
      </c>
      <c r="P1046">
        <f t="shared" si="81"/>
        <v>107</v>
      </c>
      <c r="Q1046" s="10" t="s">
        <v>8323</v>
      </c>
      <c r="R1046" t="s">
        <v>8326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40.76</v>
      </c>
      <c r="P1047">
        <f t="shared" si="81"/>
        <v>40.76</v>
      </c>
      <c r="Q1047" s="10" t="s">
        <v>8311</v>
      </c>
      <c r="R1047" t="s">
        <v>8333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68.25</v>
      </c>
      <c r="P1048">
        <f t="shared" si="81"/>
        <v>68.25</v>
      </c>
      <c r="Q1048" s="10" t="s">
        <v>8323</v>
      </c>
      <c r="R1048" t="s">
        <v>8326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115.51</v>
      </c>
      <c r="P1049">
        <f t="shared" si="81"/>
        <v>115.51</v>
      </c>
      <c r="Q1049" s="10" t="s">
        <v>8321</v>
      </c>
      <c r="R1049" t="s">
        <v>8322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47.13</v>
      </c>
      <c r="P1050">
        <f t="shared" si="81"/>
        <v>47.13</v>
      </c>
      <c r="Q1050" s="10" t="s">
        <v>8313</v>
      </c>
      <c r="R1050" t="s">
        <v>8314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144.91</v>
      </c>
      <c r="P1051">
        <f t="shared" si="81"/>
        <v>144.91</v>
      </c>
      <c r="Q1051" s="10" t="s">
        <v>8321</v>
      </c>
      <c r="R1051" t="s">
        <v>8343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68.010000000000005</v>
      </c>
      <c r="P1052">
        <f t="shared" si="81"/>
        <v>68.010000000000005</v>
      </c>
      <c r="Q1052" s="10" t="s">
        <v>8327</v>
      </c>
      <c r="R1052" t="s">
        <v>8331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78.260000000000005</v>
      </c>
      <c r="P1053">
        <f t="shared" si="81"/>
        <v>78.260000000000005</v>
      </c>
      <c r="Q1053" s="10" t="s">
        <v>8323</v>
      </c>
      <c r="R1053" t="s">
        <v>8326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110.47</v>
      </c>
      <c r="P1054">
        <f t="shared" si="81"/>
        <v>110.47</v>
      </c>
      <c r="Q1054" s="10" t="s">
        <v>8321</v>
      </c>
      <c r="R1054" t="s">
        <v>8322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66.150000000000006</v>
      </c>
      <c r="P1055">
        <f t="shared" si="81"/>
        <v>66.150000000000006</v>
      </c>
      <c r="Q1055" s="10" t="s">
        <v>8323</v>
      </c>
      <c r="R1055" t="s">
        <v>8326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95.28</v>
      </c>
      <c r="P1056">
        <f t="shared" si="81"/>
        <v>95.28</v>
      </c>
      <c r="Q1056" s="10" t="s">
        <v>8308</v>
      </c>
      <c r="R1056" t="s">
        <v>8315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70.209999999999994</v>
      </c>
      <c r="P1057">
        <f t="shared" si="81"/>
        <v>70.209999999999994</v>
      </c>
      <c r="Q1057" s="10" t="s">
        <v>8327</v>
      </c>
      <c r="R1057" t="s">
        <v>8328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69.19</v>
      </c>
      <c r="P1058">
        <f t="shared" si="81"/>
        <v>69.19</v>
      </c>
      <c r="Q1058" s="10" t="s">
        <v>8323</v>
      </c>
      <c r="R1058" t="s">
        <v>8326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62.92</v>
      </c>
      <c r="P1059">
        <f t="shared" si="81"/>
        <v>62.92</v>
      </c>
      <c r="Q1059" s="10" t="s">
        <v>8323</v>
      </c>
      <c r="R1059" t="s">
        <v>8326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109.78</v>
      </c>
      <c r="P1060">
        <f t="shared" si="81"/>
        <v>109.78</v>
      </c>
      <c r="Q1060" s="10" t="s">
        <v>8321</v>
      </c>
      <c r="R1060" t="s">
        <v>8332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53.19</v>
      </c>
      <c r="P1061">
        <f t="shared" si="81"/>
        <v>53.19</v>
      </c>
      <c r="Q1061" s="10" t="s">
        <v>8311</v>
      </c>
      <c r="R1061" t="s">
        <v>8333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113.88</v>
      </c>
      <c r="P1062">
        <f t="shared" si="81"/>
        <v>113.88</v>
      </c>
      <c r="Q1062" s="10" t="s">
        <v>8327</v>
      </c>
      <c r="R1062" t="s">
        <v>8331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23.52</v>
      </c>
      <c r="P1063">
        <f t="shared" si="81"/>
        <v>23.52</v>
      </c>
      <c r="Q1063" s="10" t="s">
        <v>8308</v>
      </c>
      <c r="R1063" t="s">
        <v>8310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50.18</v>
      </c>
      <c r="P1064">
        <f t="shared" si="81"/>
        <v>50.18</v>
      </c>
      <c r="Q1064" s="10" t="s">
        <v>8321</v>
      </c>
      <c r="R1064" t="s">
        <v>8322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168.39</v>
      </c>
      <c r="P1065">
        <f t="shared" si="81"/>
        <v>168.39</v>
      </c>
      <c r="Q1065" s="10" t="s">
        <v>8319</v>
      </c>
      <c r="R1065" t="s">
        <v>8345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95.78</v>
      </c>
      <c r="P1066">
        <f t="shared" si="81"/>
        <v>95.78</v>
      </c>
      <c r="Q1066" s="10" t="s">
        <v>8321</v>
      </c>
      <c r="R1066" t="s">
        <v>8322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554</v>
      </c>
      <c r="P1067">
        <f t="shared" si="81"/>
        <v>554</v>
      </c>
      <c r="Q1067" s="10" t="s">
        <v>8327</v>
      </c>
      <c r="R1067" t="s">
        <v>8338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63.62</v>
      </c>
      <c r="P1068">
        <f t="shared" si="81"/>
        <v>63.62</v>
      </c>
      <c r="Q1068" s="10" t="s">
        <v>8327</v>
      </c>
      <c r="R1068" t="s">
        <v>8331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48.13</v>
      </c>
      <c r="P1069">
        <f t="shared" si="81"/>
        <v>48.13</v>
      </c>
      <c r="Q1069" s="10" t="s">
        <v>8316</v>
      </c>
      <c r="R1069" t="s">
        <v>8317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40.630000000000003</v>
      </c>
      <c r="P1070">
        <f t="shared" si="81"/>
        <v>40.630000000000003</v>
      </c>
      <c r="Q1070" s="10" t="s">
        <v>8323</v>
      </c>
      <c r="R1070" t="s">
        <v>8326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69.819999999999993</v>
      </c>
      <c r="P1071">
        <f t="shared" si="81"/>
        <v>69.819999999999993</v>
      </c>
      <c r="Q1071" s="10" t="s">
        <v>8323</v>
      </c>
      <c r="R1071" t="s">
        <v>8326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166.97</v>
      </c>
      <c r="P1072">
        <f t="shared" si="81"/>
        <v>166.97</v>
      </c>
      <c r="Q1072" s="10" t="s">
        <v>8323</v>
      </c>
      <c r="R1072" t="s">
        <v>8335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37.479999999999997</v>
      </c>
      <c r="P1073">
        <f t="shared" si="81"/>
        <v>37.479999999999997</v>
      </c>
      <c r="Q1073" s="10" t="s">
        <v>8316</v>
      </c>
      <c r="R1073" t="s">
        <v>8317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68.86</v>
      </c>
      <c r="P1074">
        <f t="shared" si="81"/>
        <v>68.86</v>
      </c>
      <c r="Q1074" s="10" t="s">
        <v>8319</v>
      </c>
      <c r="R1074" t="s">
        <v>8320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125.09</v>
      </c>
      <c r="P1075">
        <f t="shared" si="81"/>
        <v>125.09</v>
      </c>
      <c r="Q1075" s="10" t="s">
        <v>8323</v>
      </c>
      <c r="R1075" t="s">
        <v>8326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72.38</v>
      </c>
      <c r="P1076">
        <f t="shared" si="81"/>
        <v>72.38</v>
      </c>
      <c r="Q1076" s="10" t="s">
        <v>8323</v>
      </c>
      <c r="R1076" t="s">
        <v>8326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305.56</v>
      </c>
      <c r="P1077">
        <f t="shared" si="81"/>
        <v>305.56</v>
      </c>
      <c r="Q1077" s="10" t="s">
        <v>8327</v>
      </c>
      <c r="R1077" t="s">
        <v>8331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69.569999999999993</v>
      </c>
      <c r="P1078">
        <f t="shared" si="81"/>
        <v>69.569999999999993</v>
      </c>
      <c r="Q1078" s="10" t="s">
        <v>8316</v>
      </c>
      <c r="R1078" t="s">
        <v>8317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50.75</v>
      </c>
      <c r="P1079">
        <f t="shared" si="81"/>
        <v>50.75</v>
      </c>
      <c r="Q1079" s="10" t="s">
        <v>8323</v>
      </c>
      <c r="R1079" t="s">
        <v>8326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91.3</v>
      </c>
      <c r="P1080">
        <f t="shared" si="81"/>
        <v>91.3</v>
      </c>
      <c r="Q1080" s="10" t="s">
        <v>8323</v>
      </c>
      <c r="R1080" t="s">
        <v>8326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54.69</v>
      </c>
      <c r="P1081">
        <f t="shared" si="81"/>
        <v>54.69</v>
      </c>
      <c r="Q1081" s="10" t="s">
        <v>8311</v>
      </c>
      <c r="R1081" t="s">
        <v>8333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70.06</v>
      </c>
      <c r="P1082">
        <f t="shared" si="81"/>
        <v>70.06</v>
      </c>
      <c r="Q1082" s="10" t="s">
        <v>8327</v>
      </c>
      <c r="R1082" t="s">
        <v>8331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74.819999999999993</v>
      </c>
      <c r="P1083">
        <f t="shared" si="81"/>
        <v>74.819999999999993</v>
      </c>
      <c r="Q1083" s="10" t="s">
        <v>8323</v>
      </c>
      <c r="R1083" t="s">
        <v>8326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160.47</v>
      </c>
      <c r="P1084">
        <f t="shared" si="81"/>
        <v>160.47</v>
      </c>
      <c r="Q1084" s="10" t="s">
        <v>8321</v>
      </c>
      <c r="R1084" t="s">
        <v>8322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104.85</v>
      </c>
      <c r="P1085">
        <f t="shared" si="81"/>
        <v>104.85</v>
      </c>
      <c r="Q1085" s="10" t="s">
        <v>8313</v>
      </c>
      <c r="R1085" t="s">
        <v>8314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36.53</v>
      </c>
      <c r="P1086">
        <f t="shared" si="81"/>
        <v>36.53</v>
      </c>
      <c r="Q1086" s="10" t="s">
        <v>8311</v>
      </c>
      <c r="R1086" t="s">
        <v>8333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48.54</v>
      </c>
      <c r="P1087">
        <f t="shared" si="81"/>
        <v>48.54</v>
      </c>
      <c r="Q1087" s="10" t="s">
        <v>8327</v>
      </c>
      <c r="R1087" t="s">
        <v>8331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61.04</v>
      </c>
      <c r="P1088">
        <f t="shared" si="81"/>
        <v>61.04</v>
      </c>
      <c r="Q1088" s="10" t="s">
        <v>8327</v>
      </c>
      <c r="R1088" t="s">
        <v>8328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115.55</v>
      </c>
      <c r="P1089">
        <f t="shared" si="81"/>
        <v>115.55</v>
      </c>
      <c r="Q1089" s="10" t="s">
        <v>8311</v>
      </c>
      <c r="R1089" t="s">
        <v>8348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54.3</v>
      </c>
      <c r="P1090">
        <f t="shared" si="81"/>
        <v>54.3</v>
      </c>
      <c r="Q1090" s="10" t="s">
        <v>8323</v>
      </c>
      <c r="R1090" t="s">
        <v>8326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IFERROR(ROUND(E1091/L1091,2),0)</f>
        <v>71.34</v>
      </c>
      <c r="P1091">
        <f t="shared" ref="P1091:P1154" si="86">ROUND(E1091/L1091,2)</f>
        <v>71.34</v>
      </c>
      <c r="Q1091" s="10" t="s">
        <v>8313</v>
      </c>
      <c r="R1091" t="s">
        <v>8314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53.08</v>
      </c>
      <c r="P1092">
        <f t="shared" si="86"/>
        <v>53.08</v>
      </c>
      <c r="Q1092" s="10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102.08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94.91</v>
      </c>
      <c r="P1094">
        <f t="shared" si="86"/>
        <v>94.91</v>
      </c>
      <c r="Q1094" s="10" t="s">
        <v>8323</v>
      </c>
      <c r="R1094" t="s">
        <v>8335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50.93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154.16999999999999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71.87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45.67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76.87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145.41</v>
      </c>
      <c r="P1100">
        <f t="shared" si="86"/>
        <v>145.41</v>
      </c>
      <c r="Q1100" s="10" t="s">
        <v>8323</v>
      </c>
      <c r="R1100" t="s">
        <v>8335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76.8</v>
      </c>
      <c r="P1101">
        <f t="shared" si="86"/>
        <v>76.8</v>
      </c>
      <c r="Q1101" s="10" t="s">
        <v>8323</v>
      </c>
      <c r="R1101" t="s">
        <v>8326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116.65</v>
      </c>
      <c r="P1102">
        <f t="shared" si="86"/>
        <v>116.65</v>
      </c>
      <c r="Q1102" s="10" t="s">
        <v>8323</v>
      </c>
      <c r="R1102" t="s">
        <v>8326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83.75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68.709999999999994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40.29</v>
      </c>
      <c r="P1105">
        <f t="shared" si="86"/>
        <v>40.29</v>
      </c>
      <c r="Q1105" s="10" t="s">
        <v>8323</v>
      </c>
      <c r="R1105" t="s">
        <v>8326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73.36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74.209999999999994</v>
      </c>
      <c r="P1107">
        <f t="shared" si="86"/>
        <v>74.209999999999994</v>
      </c>
      <c r="Q1107" s="10" t="s">
        <v>8323</v>
      </c>
      <c r="R1107" t="s">
        <v>8326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59.23</v>
      </c>
      <c r="P1108">
        <f t="shared" si="86"/>
        <v>59.23</v>
      </c>
      <c r="Q1108" s="10" t="s">
        <v>8327</v>
      </c>
      <c r="R1108" t="s">
        <v>8331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108.78</v>
      </c>
      <c r="P1109">
        <f t="shared" si="86"/>
        <v>108.78</v>
      </c>
      <c r="Q1109" s="10" t="s">
        <v>8313</v>
      </c>
      <c r="R1109" t="s">
        <v>8314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70.11</v>
      </c>
      <c r="P1110">
        <f t="shared" si="86"/>
        <v>70.11</v>
      </c>
      <c r="Q1110" s="10" t="s">
        <v>8323</v>
      </c>
      <c r="R1110" t="s">
        <v>8324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81.89</v>
      </c>
      <c r="P1111">
        <f t="shared" si="86"/>
        <v>81.89</v>
      </c>
      <c r="Q1111" s="10" t="s">
        <v>8321</v>
      </c>
      <c r="R1111" t="s">
        <v>8322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50.69</v>
      </c>
      <c r="P1112">
        <f t="shared" si="86"/>
        <v>50.69</v>
      </c>
      <c r="Q1112" s="10" t="s">
        <v>8327</v>
      </c>
      <c r="R1112" t="s">
        <v>8328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82.94</v>
      </c>
      <c r="P1113">
        <f t="shared" si="86"/>
        <v>82.94</v>
      </c>
      <c r="Q1113" s="10" t="s">
        <v>8323</v>
      </c>
      <c r="R1113" t="s">
        <v>8324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189.29</v>
      </c>
      <c r="P1114">
        <f t="shared" si="86"/>
        <v>189.29</v>
      </c>
      <c r="Q1114" s="10" t="s">
        <v>8327</v>
      </c>
      <c r="R1114" t="s">
        <v>8331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48.15</v>
      </c>
      <c r="P1115">
        <f t="shared" si="86"/>
        <v>48.15</v>
      </c>
      <c r="Q1115" s="10" t="s">
        <v>8313</v>
      </c>
      <c r="R1115" t="s">
        <v>8314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143.11000000000001</v>
      </c>
      <c r="P1116">
        <f t="shared" si="86"/>
        <v>143.11000000000001</v>
      </c>
      <c r="Q1116" s="10" t="s">
        <v>8323</v>
      </c>
      <c r="R1116" t="s">
        <v>8326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115.02</v>
      </c>
      <c r="P1117">
        <f t="shared" si="86"/>
        <v>115.02</v>
      </c>
      <c r="Q1117" s="10" t="s">
        <v>8323</v>
      </c>
      <c r="R1117" t="s">
        <v>8326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41.94</v>
      </c>
      <c r="P1118">
        <f t="shared" si="86"/>
        <v>41.94</v>
      </c>
      <c r="Q1118" s="10" t="s">
        <v>8323</v>
      </c>
      <c r="R1118" t="s">
        <v>8326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107.57</v>
      </c>
      <c r="P1119">
        <f t="shared" si="86"/>
        <v>107.57</v>
      </c>
      <c r="Q1119" s="10" t="s">
        <v>8323</v>
      </c>
      <c r="R1119" t="s">
        <v>8326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75.19</v>
      </c>
      <c r="P1120">
        <f t="shared" si="86"/>
        <v>75.19</v>
      </c>
      <c r="Q1120" s="10" t="s">
        <v>8321</v>
      </c>
      <c r="R1120" t="s">
        <v>8322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64.16</v>
      </c>
      <c r="P1121">
        <f t="shared" si="86"/>
        <v>64.16</v>
      </c>
      <c r="Q1121" s="10" t="s">
        <v>8323</v>
      </c>
      <c r="R1121" t="s">
        <v>8326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122.33</v>
      </c>
      <c r="P1122">
        <f t="shared" si="86"/>
        <v>122.33</v>
      </c>
      <c r="Q1122" s="10" t="s">
        <v>8321</v>
      </c>
      <c r="R1122" t="s">
        <v>8343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105.18</v>
      </c>
      <c r="P1123">
        <f t="shared" si="86"/>
        <v>105.18</v>
      </c>
      <c r="Q1123" s="10" t="s">
        <v>8321</v>
      </c>
      <c r="R1123" t="s">
        <v>8322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52.58</v>
      </c>
      <c r="P1124">
        <f t="shared" si="86"/>
        <v>52.58</v>
      </c>
      <c r="Q1124" s="10" t="s">
        <v>8323</v>
      </c>
      <c r="R1124" t="s">
        <v>8326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437.5</v>
      </c>
      <c r="P1125">
        <f t="shared" si="86"/>
        <v>437.5</v>
      </c>
      <c r="Q1125" s="10" t="s">
        <v>8323</v>
      </c>
      <c r="R1125" t="s">
        <v>8326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50.38</v>
      </c>
      <c r="P1126">
        <f t="shared" si="86"/>
        <v>50.38</v>
      </c>
      <c r="Q1126" s="10" t="s">
        <v>8323</v>
      </c>
      <c r="R1126" t="s">
        <v>8326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113.83</v>
      </c>
      <c r="P1127">
        <f t="shared" si="86"/>
        <v>113.83</v>
      </c>
      <c r="Q1127" s="10" t="s">
        <v>8327</v>
      </c>
      <c r="R1127" t="s">
        <v>8338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35.61</v>
      </c>
      <c r="P1128">
        <f t="shared" si="86"/>
        <v>35.61</v>
      </c>
      <c r="Q1128" s="10" t="s">
        <v>8327</v>
      </c>
      <c r="R1128" t="s">
        <v>8328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36.86</v>
      </c>
      <c r="P1129">
        <f t="shared" si="86"/>
        <v>36.86</v>
      </c>
      <c r="Q1129" s="10" t="s">
        <v>8323</v>
      </c>
      <c r="R1129" t="s">
        <v>8326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307.82</v>
      </c>
      <c r="P1130">
        <f t="shared" si="86"/>
        <v>307.82</v>
      </c>
      <c r="Q1130" s="10" t="s">
        <v>8308</v>
      </c>
      <c r="R1130" t="s">
        <v>8315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93.43</v>
      </c>
      <c r="P1131">
        <f t="shared" si="86"/>
        <v>93.43</v>
      </c>
      <c r="Q1131" s="10" t="s">
        <v>8323</v>
      </c>
      <c r="R1131" t="s">
        <v>8326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43.55</v>
      </c>
      <c r="P1132">
        <f t="shared" si="86"/>
        <v>43.55</v>
      </c>
      <c r="Q1132" s="10" t="s">
        <v>8311</v>
      </c>
      <c r="R1132" t="s">
        <v>8333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80.400000000000006</v>
      </c>
      <c r="P1133">
        <f t="shared" si="86"/>
        <v>80.400000000000006</v>
      </c>
      <c r="Q1133" s="10" t="s">
        <v>8323</v>
      </c>
      <c r="R1133" t="s">
        <v>8326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64.47</v>
      </c>
      <c r="P1134">
        <f t="shared" si="86"/>
        <v>64.47</v>
      </c>
      <c r="Q1134" s="10" t="s">
        <v>8327</v>
      </c>
      <c r="R1134" t="s">
        <v>8331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50.69</v>
      </c>
      <c r="P1135">
        <f t="shared" si="86"/>
        <v>50.69</v>
      </c>
      <c r="Q1135" s="10" t="s">
        <v>8323</v>
      </c>
      <c r="R1135" t="s">
        <v>8324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50.2</v>
      </c>
      <c r="P1136">
        <f t="shared" si="86"/>
        <v>50.2</v>
      </c>
      <c r="Q1136" s="10" t="s">
        <v>8323</v>
      </c>
      <c r="R1136" t="s">
        <v>8326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65.97</v>
      </c>
      <c r="P1137">
        <f t="shared" si="86"/>
        <v>65.97</v>
      </c>
      <c r="Q1137" s="10" t="s">
        <v>8327</v>
      </c>
      <c r="R1137" t="s">
        <v>8330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66.7</v>
      </c>
      <c r="P1138">
        <f t="shared" si="86"/>
        <v>66.7</v>
      </c>
      <c r="Q1138" s="10" t="s">
        <v>8311</v>
      </c>
      <c r="R1138" t="s">
        <v>8333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64.2</v>
      </c>
      <c r="P1139">
        <f t="shared" si="86"/>
        <v>64.2</v>
      </c>
      <c r="Q1139" s="10" t="s">
        <v>8321</v>
      </c>
      <c r="R1139" t="s">
        <v>8343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1300</v>
      </c>
      <c r="P1140">
        <f t="shared" si="86"/>
        <v>1300</v>
      </c>
      <c r="Q1140" s="10" t="s">
        <v>8308</v>
      </c>
      <c r="R1140" t="s">
        <v>8310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96.2</v>
      </c>
      <c r="P1141">
        <f t="shared" si="86"/>
        <v>96.2</v>
      </c>
      <c r="Q1141" s="10" t="s">
        <v>8323</v>
      </c>
      <c r="R1141" t="s">
        <v>8326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54.02</v>
      </c>
      <c r="P1142">
        <f t="shared" si="86"/>
        <v>54.02</v>
      </c>
      <c r="Q1142" s="10" t="s">
        <v>8321</v>
      </c>
      <c r="R1142" t="s">
        <v>8322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99.54</v>
      </c>
      <c r="P1143">
        <f t="shared" si="86"/>
        <v>99.54</v>
      </c>
      <c r="Q1143" s="10" t="s">
        <v>8323</v>
      </c>
      <c r="R1143" t="s">
        <v>8335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63.11</v>
      </c>
      <c r="P1144">
        <f t="shared" si="86"/>
        <v>63.11</v>
      </c>
      <c r="Q1144" s="10" t="s">
        <v>8323</v>
      </c>
      <c r="R1144" t="s">
        <v>8326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172.23</v>
      </c>
      <c r="P1145">
        <f t="shared" si="86"/>
        <v>172.23</v>
      </c>
      <c r="Q1145" s="10" t="s">
        <v>8323</v>
      </c>
      <c r="R1145" t="s">
        <v>8335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53.16</v>
      </c>
      <c r="P1146">
        <f t="shared" si="86"/>
        <v>53.16</v>
      </c>
      <c r="Q1146" s="10" t="s">
        <v>8323</v>
      </c>
      <c r="R1146" t="s">
        <v>8324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85.75</v>
      </c>
      <c r="P1147">
        <f t="shared" si="86"/>
        <v>85.75</v>
      </c>
      <c r="Q1147" s="10" t="s">
        <v>8308</v>
      </c>
      <c r="R1147" t="s">
        <v>8340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66.69</v>
      </c>
      <c r="P1148">
        <f t="shared" si="86"/>
        <v>66.69</v>
      </c>
      <c r="Q1148" s="10" t="s">
        <v>8327</v>
      </c>
      <c r="R1148" t="s">
        <v>8331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55.01</v>
      </c>
      <c r="P1149">
        <f t="shared" si="86"/>
        <v>55.01</v>
      </c>
      <c r="Q1149" s="10" t="s">
        <v>8323</v>
      </c>
      <c r="R1149" t="s">
        <v>8326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82.52</v>
      </c>
      <c r="P1150">
        <f t="shared" si="86"/>
        <v>82.52</v>
      </c>
      <c r="Q1150" s="10" t="s">
        <v>8311</v>
      </c>
      <c r="R1150" t="s">
        <v>8333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150.15</v>
      </c>
      <c r="P1151">
        <f t="shared" si="86"/>
        <v>150.15</v>
      </c>
      <c r="Q1151" s="10" t="s">
        <v>8323</v>
      </c>
      <c r="R1151" t="s">
        <v>8326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86.49</v>
      </c>
      <c r="P1152">
        <f t="shared" si="86"/>
        <v>86.49</v>
      </c>
      <c r="Q1152" s="10" t="s">
        <v>8323</v>
      </c>
      <c r="R1152" t="s">
        <v>8324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58.62</v>
      </c>
      <c r="P1153">
        <f t="shared" si="86"/>
        <v>58.62</v>
      </c>
      <c r="Q1153" s="10" t="s">
        <v>8323</v>
      </c>
      <c r="R1153" t="s">
        <v>8326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82.26</v>
      </c>
      <c r="P1154">
        <f t="shared" si="86"/>
        <v>82.26</v>
      </c>
      <c r="Q1154" s="10" t="s">
        <v>8323</v>
      </c>
      <c r="R1154" t="s">
        <v>8326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IFERROR(ROUND(E1155/L1155,2),0)</f>
        <v>51.47</v>
      </c>
      <c r="P1155">
        <f t="shared" ref="P1155:P1218" si="91">ROUND(E1155/L1155,2)</f>
        <v>51.47</v>
      </c>
      <c r="Q1155" s="10" t="s">
        <v>8311</v>
      </c>
      <c r="R1155" t="s">
        <v>8333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28.1</v>
      </c>
      <c r="P1156">
        <f t="shared" si="91"/>
        <v>28.1</v>
      </c>
      <c r="Q1156" s="10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80.73</v>
      </c>
      <c r="P1157">
        <f t="shared" si="91"/>
        <v>80.73</v>
      </c>
      <c r="Q1157" s="10" t="s">
        <v>8323</v>
      </c>
      <c r="R1157" t="s">
        <v>8326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51.31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101.56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36.47</v>
      </c>
      <c r="P1160">
        <f t="shared" si="91"/>
        <v>36.47</v>
      </c>
      <c r="Q1160" s="10" t="s">
        <v>8323</v>
      </c>
      <c r="R1160" t="s">
        <v>8326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110.22</v>
      </c>
      <c r="P1161">
        <f t="shared" si="91"/>
        <v>110.22</v>
      </c>
      <c r="Q1161" s="10" t="s">
        <v>8323</v>
      </c>
      <c r="R1161" t="s">
        <v>8326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53.89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23.96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93.61</v>
      </c>
      <c r="P1164">
        <f t="shared" si="91"/>
        <v>93.61</v>
      </c>
      <c r="Q1164" s="10" t="s">
        <v>8323</v>
      </c>
      <c r="R1164" t="s">
        <v>8326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87.1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34.130000000000003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41.74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55.5</v>
      </c>
      <c r="P1168">
        <f t="shared" si="91"/>
        <v>55.5</v>
      </c>
      <c r="Q1168" s="10" t="s">
        <v>8323</v>
      </c>
      <c r="R1168" t="s">
        <v>8335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53.72</v>
      </c>
      <c r="P1169">
        <f t="shared" si="91"/>
        <v>53.72</v>
      </c>
      <c r="Q1169" s="10" t="s">
        <v>8323</v>
      </c>
      <c r="R1169" t="s">
        <v>8326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109.71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84.08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88.44</v>
      </c>
      <c r="P1172">
        <f t="shared" si="91"/>
        <v>88.44</v>
      </c>
      <c r="Q1172" s="10" t="s">
        <v>8327</v>
      </c>
      <c r="R1172" t="s">
        <v>8341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114.55</v>
      </c>
      <c r="P1173">
        <f t="shared" si="91"/>
        <v>114.55</v>
      </c>
      <c r="Q1173" s="10" t="s">
        <v>8323</v>
      </c>
      <c r="R1173" t="s">
        <v>8326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25.69</v>
      </c>
      <c r="P1174">
        <f t="shared" si="91"/>
        <v>25.69</v>
      </c>
      <c r="Q1174" s="10" t="s">
        <v>8323</v>
      </c>
      <c r="R1174" t="s">
        <v>8326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186.11</v>
      </c>
      <c r="P1175">
        <f t="shared" si="91"/>
        <v>186.11</v>
      </c>
      <c r="Q1175" s="10" t="s">
        <v>8321</v>
      </c>
      <c r="R1175" t="s">
        <v>8343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122.54</v>
      </c>
      <c r="P1176">
        <f t="shared" si="91"/>
        <v>122.54</v>
      </c>
      <c r="Q1176" s="10" t="s">
        <v>8323</v>
      </c>
      <c r="R1176" t="s">
        <v>8326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79.62</v>
      </c>
      <c r="P1177">
        <f t="shared" si="91"/>
        <v>79.62</v>
      </c>
      <c r="Q1177" s="10" t="s">
        <v>8323</v>
      </c>
      <c r="R1177" t="s">
        <v>8326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200.49</v>
      </c>
      <c r="P1178">
        <f t="shared" si="91"/>
        <v>200.49</v>
      </c>
      <c r="Q1178" s="10" t="s">
        <v>8323</v>
      </c>
      <c r="R1178" t="s">
        <v>8326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178.93</v>
      </c>
      <c r="P1179">
        <f t="shared" si="91"/>
        <v>178.93</v>
      </c>
      <c r="Q1179" s="10" t="s">
        <v>8308</v>
      </c>
      <c r="R1179" t="s">
        <v>8310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68.53</v>
      </c>
      <c r="P1180">
        <f t="shared" si="91"/>
        <v>68.53</v>
      </c>
      <c r="Q1180" s="10" t="s">
        <v>8323</v>
      </c>
      <c r="R1180" t="s">
        <v>8326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178.61</v>
      </c>
      <c r="P1181">
        <f t="shared" si="91"/>
        <v>178.61</v>
      </c>
      <c r="Q1181" s="10" t="s">
        <v>8327</v>
      </c>
      <c r="R1181" t="s">
        <v>8331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131.58000000000001</v>
      </c>
      <c r="P1182">
        <f t="shared" si="91"/>
        <v>131.58000000000001</v>
      </c>
      <c r="Q1182" s="10" t="s">
        <v>8327</v>
      </c>
      <c r="R1182" t="s">
        <v>8328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192.31</v>
      </c>
      <c r="P1183">
        <f t="shared" si="91"/>
        <v>192.31</v>
      </c>
      <c r="Q1183" s="10" t="s">
        <v>8321</v>
      </c>
      <c r="R1183" t="s">
        <v>8343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185.19</v>
      </c>
      <c r="P1185">
        <f t="shared" si="91"/>
        <v>185.19</v>
      </c>
      <c r="Q1185" s="10" t="s">
        <v>8327</v>
      </c>
      <c r="R1185" t="s">
        <v>8341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64.94</v>
      </c>
      <c r="P1186">
        <f t="shared" si="91"/>
        <v>64.94</v>
      </c>
      <c r="Q1186" s="10" t="s">
        <v>8323</v>
      </c>
      <c r="R1186" t="s">
        <v>8335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178.57</v>
      </c>
      <c r="P1187">
        <f t="shared" si="91"/>
        <v>178.57</v>
      </c>
      <c r="Q1187" s="10" t="s">
        <v>8323</v>
      </c>
      <c r="R1187" t="s">
        <v>8326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65.16</v>
      </c>
      <c r="P1188">
        <f t="shared" si="91"/>
        <v>65.16</v>
      </c>
      <c r="Q1188" s="10" t="s">
        <v>8327</v>
      </c>
      <c r="R1188" t="s">
        <v>8329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308.75</v>
      </c>
      <c r="P1189">
        <f t="shared" si="91"/>
        <v>308.75</v>
      </c>
      <c r="Q1189" s="10" t="s">
        <v>8308</v>
      </c>
      <c r="R1189" t="s">
        <v>8310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129.97</v>
      </c>
      <c r="P1190">
        <f t="shared" si="91"/>
        <v>129.97</v>
      </c>
      <c r="Q1190" s="10" t="s">
        <v>8308</v>
      </c>
      <c r="R1190" t="s">
        <v>8318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94.9</v>
      </c>
      <c r="P1191">
        <f t="shared" si="91"/>
        <v>94.9</v>
      </c>
      <c r="Q1191" s="10" t="s">
        <v>8323</v>
      </c>
      <c r="R1191" t="s">
        <v>8335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54.67</v>
      </c>
      <c r="P1192">
        <f t="shared" si="91"/>
        <v>54.67</v>
      </c>
      <c r="Q1192" s="10" t="s">
        <v>8308</v>
      </c>
      <c r="R1192" t="s">
        <v>8310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39.57</v>
      </c>
      <c r="P1193">
        <f t="shared" si="91"/>
        <v>39.57</v>
      </c>
      <c r="Q1193" s="10" t="s">
        <v>8321</v>
      </c>
      <c r="R1193" t="s">
        <v>8339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148.47999999999999</v>
      </c>
      <c r="P1194">
        <f t="shared" si="91"/>
        <v>148.47999999999999</v>
      </c>
      <c r="Q1194" s="10" t="s">
        <v>8323</v>
      </c>
      <c r="R1194" t="s">
        <v>8326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40.75</v>
      </c>
      <c r="P1195">
        <f t="shared" si="91"/>
        <v>40.75</v>
      </c>
      <c r="Q1195" s="10" t="s">
        <v>8327</v>
      </c>
      <c r="R1195" t="s">
        <v>8329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88.8</v>
      </c>
      <c r="P1196">
        <f t="shared" si="91"/>
        <v>88.8</v>
      </c>
      <c r="Q1196" s="10" t="s">
        <v>8321</v>
      </c>
      <c r="R1196" t="s">
        <v>8339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64.75</v>
      </c>
      <c r="P1197">
        <f t="shared" si="91"/>
        <v>64.75</v>
      </c>
      <c r="Q1197" s="10" t="s">
        <v>8316</v>
      </c>
      <c r="R1197" t="s">
        <v>8317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44.94</v>
      </c>
      <c r="P1198">
        <f t="shared" si="91"/>
        <v>44.94</v>
      </c>
      <c r="Q1198" s="10" t="s">
        <v>8313</v>
      </c>
      <c r="R1198" t="s">
        <v>8314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74.25</v>
      </c>
      <c r="P1199">
        <f t="shared" si="91"/>
        <v>74.25</v>
      </c>
      <c r="Q1199" s="10" t="s">
        <v>8327</v>
      </c>
      <c r="R1199" t="s">
        <v>8331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34.17</v>
      </c>
      <c r="P1200">
        <f t="shared" si="91"/>
        <v>34.17</v>
      </c>
      <c r="Q1200" s="10" t="s">
        <v>8327</v>
      </c>
      <c r="R1200" t="s">
        <v>8331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24.76</v>
      </c>
      <c r="P1201">
        <f t="shared" si="91"/>
        <v>24.76</v>
      </c>
      <c r="Q1201" s="10" t="s">
        <v>8316</v>
      </c>
      <c r="R1201" t="s">
        <v>8317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28.58</v>
      </c>
      <c r="P1202">
        <f t="shared" si="91"/>
        <v>28.58</v>
      </c>
      <c r="Q1202" s="10" t="s">
        <v>8321</v>
      </c>
      <c r="R1202" t="s">
        <v>8322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41.7</v>
      </c>
      <c r="P1203">
        <f t="shared" si="91"/>
        <v>41.7</v>
      </c>
      <c r="Q1203" s="10" t="s">
        <v>8327</v>
      </c>
      <c r="R1203" t="s">
        <v>8336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77.34</v>
      </c>
      <c r="P1204">
        <f t="shared" si="91"/>
        <v>77.34</v>
      </c>
      <c r="Q1204" s="10" t="s">
        <v>8323</v>
      </c>
      <c r="R1204" t="s">
        <v>8326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159.47</v>
      </c>
      <c r="P1205">
        <f t="shared" si="91"/>
        <v>159.47</v>
      </c>
      <c r="Q1205" s="10" t="s">
        <v>8323</v>
      </c>
      <c r="R1205" t="s">
        <v>8326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36.21</v>
      </c>
      <c r="P1206">
        <f t="shared" si="91"/>
        <v>36.21</v>
      </c>
      <c r="Q1206" s="10" t="s">
        <v>8327</v>
      </c>
      <c r="R1206" t="s">
        <v>8329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81.239999999999995</v>
      </c>
      <c r="P1207">
        <f t="shared" si="91"/>
        <v>81.239999999999995</v>
      </c>
      <c r="Q1207" s="10" t="s">
        <v>8321</v>
      </c>
      <c r="R1207" t="s">
        <v>8337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85.18</v>
      </c>
      <c r="P1208">
        <f t="shared" si="91"/>
        <v>85.18</v>
      </c>
      <c r="Q1208" s="10" t="s">
        <v>8323</v>
      </c>
      <c r="R1208" t="s">
        <v>8324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62.38</v>
      </c>
      <c r="P1209">
        <f t="shared" si="91"/>
        <v>62.38</v>
      </c>
      <c r="Q1209" s="10" t="s">
        <v>8327</v>
      </c>
      <c r="R1209" t="s">
        <v>8328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50.25</v>
      </c>
      <c r="P1210">
        <f t="shared" si="91"/>
        <v>50.25</v>
      </c>
      <c r="Q1210" s="10" t="s">
        <v>8327</v>
      </c>
      <c r="R1210" t="s">
        <v>8331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424.45</v>
      </c>
      <c r="P1211">
        <f t="shared" si="91"/>
        <v>424.45</v>
      </c>
      <c r="Q1211" s="10" t="s">
        <v>8308</v>
      </c>
      <c r="R1211" t="s">
        <v>8310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49.12</v>
      </c>
      <c r="P1212">
        <f t="shared" si="91"/>
        <v>49.12</v>
      </c>
      <c r="Q1212" s="10" t="s">
        <v>8316</v>
      </c>
      <c r="R1212" t="s">
        <v>8344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53.56</v>
      </c>
      <c r="P1213">
        <f t="shared" si="91"/>
        <v>53.56</v>
      </c>
      <c r="Q1213" s="10" t="s">
        <v>8327</v>
      </c>
      <c r="R1213" t="s">
        <v>8331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83.14</v>
      </c>
      <c r="P1214">
        <f t="shared" si="91"/>
        <v>83.14</v>
      </c>
      <c r="Q1214" s="10" t="s">
        <v>8323</v>
      </c>
      <c r="R1214" t="s">
        <v>8326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43.04</v>
      </c>
      <c r="P1215">
        <f t="shared" si="91"/>
        <v>43.04</v>
      </c>
      <c r="Q1215" s="10" t="s">
        <v>8321</v>
      </c>
      <c r="R1215" t="s">
        <v>8343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96.71</v>
      </c>
      <c r="P1216">
        <f t="shared" si="91"/>
        <v>96.71</v>
      </c>
      <c r="Q1216" s="10" t="s">
        <v>8321</v>
      </c>
      <c r="R1216" t="s">
        <v>8343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69.27</v>
      </c>
      <c r="P1217">
        <f t="shared" si="91"/>
        <v>69.27</v>
      </c>
      <c r="Q1217" s="10" t="s">
        <v>8319</v>
      </c>
      <c r="R1217" t="s">
        <v>8320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231.75</v>
      </c>
      <c r="P1218">
        <f t="shared" si="91"/>
        <v>231.75</v>
      </c>
      <c r="Q1218" s="10" t="s">
        <v>8327</v>
      </c>
      <c r="R1218" t="s">
        <v>8350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IFERROR(ROUND(E1219/L1219,2),0)</f>
        <v>125.27</v>
      </c>
      <c r="P1219">
        <f t="shared" ref="P1219:P1282" si="96">ROUND(E1219/L1219,2)</f>
        <v>125.27</v>
      </c>
      <c r="Q1219" s="10" t="s">
        <v>8323</v>
      </c>
      <c r="R1219" t="s">
        <v>8324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124.92</v>
      </c>
      <c r="P1220">
        <f t="shared" si="96"/>
        <v>124.92</v>
      </c>
      <c r="Q1220" s="1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100.22</v>
      </c>
      <c r="P1221">
        <f t="shared" si="96"/>
        <v>100.22</v>
      </c>
      <c r="Q1221" s="10" t="s">
        <v>8323</v>
      </c>
      <c r="R1221" t="s">
        <v>8326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72.89</v>
      </c>
      <c r="P1222">
        <f t="shared" si="96"/>
        <v>72.89</v>
      </c>
      <c r="Q1222" s="10" t="s">
        <v>8323</v>
      </c>
      <c r="R1222" t="s">
        <v>8326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70.459999999999994</v>
      </c>
      <c r="P1223">
        <f t="shared" si="96"/>
        <v>70.459999999999994</v>
      </c>
      <c r="Q1223" s="10" t="s">
        <v>8323</v>
      </c>
      <c r="R1223" t="s">
        <v>8326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80.16</v>
      </c>
      <c r="P1224">
        <f t="shared" si="96"/>
        <v>80.16</v>
      </c>
      <c r="Q1224" s="10" t="s">
        <v>8323</v>
      </c>
      <c r="R1224" t="s">
        <v>8326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51.29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114.13</v>
      </c>
      <c r="P1226">
        <f t="shared" si="96"/>
        <v>114.13</v>
      </c>
      <c r="Q1226" s="10" t="s">
        <v>8323</v>
      </c>
      <c r="R1226" t="s">
        <v>8326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42.21</v>
      </c>
      <c r="P1227">
        <f t="shared" si="96"/>
        <v>42.21</v>
      </c>
      <c r="Q1227" s="10" t="s">
        <v>8323</v>
      </c>
      <c r="R1227" t="s">
        <v>8326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77.27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267.64999999999998</v>
      </c>
      <c r="P1229">
        <f t="shared" si="96"/>
        <v>267.64999999999998</v>
      </c>
      <c r="Q1229" s="10" t="s">
        <v>8323</v>
      </c>
      <c r="R1229" t="s">
        <v>8335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56.83</v>
      </c>
      <c r="P1230">
        <f t="shared" si="96"/>
        <v>56.83</v>
      </c>
      <c r="Q1230" s="10" t="s">
        <v>8323</v>
      </c>
      <c r="R1230" t="s">
        <v>8326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39.869999999999997</v>
      </c>
      <c r="P1231">
        <f t="shared" si="96"/>
        <v>39.869999999999997</v>
      </c>
      <c r="Q1231" s="10" t="s">
        <v>8323</v>
      </c>
      <c r="R1231" t="s">
        <v>8326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64.709999999999994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32.32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167.49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136.91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74.069999999999993</v>
      </c>
      <c r="P1236">
        <f t="shared" si="96"/>
        <v>74.069999999999993</v>
      </c>
      <c r="Q1236" s="10" t="s">
        <v>8327</v>
      </c>
      <c r="R1236" t="s">
        <v>8341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47.54</v>
      </c>
      <c r="P1237">
        <f t="shared" si="96"/>
        <v>47.54</v>
      </c>
      <c r="Q1237" s="10" t="s">
        <v>8327</v>
      </c>
      <c r="R1237" t="s">
        <v>8328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65.38</v>
      </c>
      <c r="P1238">
        <f t="shared" si="96"/>
        <v>65.38</v>
      </c>
      <c r="Q1238" s="10" t="s">
        <v>8323</v>
      </c>
      <c r="R1238" t="s">
        <v>8326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80.55</v>
      </c>
      <c r="P1239">
        <f t="shared" si="96"/>
        <v>80.55</v>
      </c>
      <c r="Q1239" s="10" t="s">
        <v>8327</v>
      </c>
      <c r="R1239" t="s">
        <v>8328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104.65</v>
      </c>
      <c r="P1240">
        <f t="shared" si="96"/>
        <v>104.65</v>
      </c>
      <c r="Q1240" s="10" t="s">
        <v>8327</v>
      </c>
      <c r="R1240" t="s">
        <v>8331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145.16</v>
      </c>
      <c r="P1241">
        <f t="shared" si="96"/>
        <v>145.16</v>
      </c>
      <c r="Q1241" s="10" t="s">
        <v>8323</v>
      </c>
      <c r="R1241" t="s">
        <v>8326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373.5</v>
      </c>
      <c r="P1242">
        <f t="shared" si="96"/>
        <v>373.5</v>
      </c>
      <c r="Q1242" s="10" t="s">
        <v>8321</v>
      </c>
      <c r="R1242" t="s">
        <v>8325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61.9</v>
      </c>
      <c r="P1243">
        <f t="shared" si="96"/>
        <v>61.9</v>
      </c>
      <c r="Q1243" s="10" t="s">
        <v>8327</v>
      </c>
      <c r="R1243" t="s">
        <v>8329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72.95</v>
      </c>
      <c r="P1244">
        <f t="shared" si="96"/>
        <v>72.95</v>
      </c>
      <c r="Q1244" s="10" t="s">
        <v>8323</v>
      </c>
      <c r="R1244" t="s">
        <v>8326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68.349999999999994</v>
      </c>
      <c r="P1245">
        <f t="shared" si="96"/>
        <v>68.349999999999994</v>
      </c>
      <c r="Q1245" s="10" t="s">
        <v>8323</v>
      </c>
      <c r="R1245" t="s">
        <v>8326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70.290000000000006</v>
      </c>
      <c r="P1246">
        <f t="shared" si="96"/>
        <v>70.290000000000006</v>
      </c>
      <c r="Q1246" s="10" t="s">
        <v>8323</v>
      </c>
      <c r="R1246" t="s">
        <v>8326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50.11</v>
      </c>
      <c r="P1247">
        <f t="shared" si="96"/>
        <v>50.11</v>
      </c>
      <c r="Q1247" s="10" t="s">
        <v>8323</v>
      </c>
      <c r="R1247" t="s">
        <v>8335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49.55</v>
      </c>
      <c r="P1248">
        <f t="shared" si="96"/>
        <v>49.55</v>
      </c>
      <c r="Q1248" s="10" t="s">
        <v>8323</v>
      </c>
      <c r="R1248" t="s">
        <v>8326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49.44</v>
      </c>
      <c r="P1249">
        <f t="shared" si="96"/>
        <v>49.44</v>
      </c>
      <c r="Q1249" s="10" t="s">
        <v>8323</v>
      </c>
      <c r="R1249" t="s">
        <v>8326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191.13</v>
      </c>
      <c r="P1250">
        <f t="shared" si="96"/>
        <v>191.13</v>
      </c>
      <c r="Q1250" s="10" t="s">
        <v>8323</v>
      </c>
      <c r="R1250" t="s">
        <v>8324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57.08</v>
      </c>
      <c r="P1251">
        <f t="shared" si="96"/>
        <v>57.08</v>
      </c>
      <c r="Q1251" s="10" t="s">
        <v>8321</v>
      </c>
      <c r="R1251" t="s">
        <v>8322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93.4</v>
      </c>
      <c r="P1252">
        <f t="shared" si="96"/>
        <v>93.4</v>
      </c>
      <c r="Q1252" s="10" t="s">
        <v>8321</v>
      </c>
      <c r="R1252" t="s">
        <v>8332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27.6</v>
      </c>
      <c r="P1253">
        <f t="shared" si="96"/>
        <v>27.6</v>
      </c>
      <c r="Q1253" s="10" t="s">
        <v>8308</v>
      </c>
      <c r="R1253" t="s">
        <v>8315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67.260000000000005</v>
      </c>
      <c r="P1254">
        <f t="shared" si="96"/>
        <v>67.260000000000005</v>
      </c>
      <c r="Q1254" s="10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104.07</v>
      </c>
      <c r="P1255">
        <f t="shared" si="96"/>
        <v>104.07</v>
      </c>
      <c r="Q1255" s="10" t="s">
        <v>8323</v>
      </c>
      <c r="R1255" t="s">
        <v>8326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111.41</v>
      </c>
      <c r="P1256">
        <f t="shared" si="96"/>
        <v>111.41</v>
      </c>
      <c r="Q1256" s="10" t="s">
        <v>8308</v>
      </c>
      <c r="R1256" t="s">
        <v>8342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68.94</v>
      </c>
      <c r="P1257">
        <f t="shared" si="96"/>
        <v>68.94</v>
      </c>
      <c r="Q1257" s="10" t="s">
        <v>8327</v>
      </c>
      <c r="R1257" t="s">
        <v>8331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28.94</v>
      </c>
      <c r="P1258">
        <f t="shared" si="96"/>
        <v>28.94</v>
      </c>
      <c r="Q1258" s="10" t="s">
        <v>8311</v>
      </c>
      <c r="R1258" t="s">
        <v>8312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135.63</v>
      </c>
      <c r="P1259">
        <f t="shared" si="96"/>
        <v>135.63</v>
      </c>
      <c r="Q1259" s="10" t="s">
        <v>8323</v>
      </c>
      <c r="R1259" t="s">
        <v>8326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100.47</v>
      </c>
      <c r="P1260">
        <f t="shared" si="96"/>
        <v>100.47</v>
      </c>
      <c r="Q1260" s="10" t="s">
        <v>8327</v>
      </c>
      <c r="R1260" t="s">
        <v>8331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110.64</v>
      </c>
      <c r="P1261">
        <f t="shared" si="96"/>
        <v>110.64</v>
      </c>
      <c r="Q1261" s="10" t="s">
        <v>8321</v>
      </c>
      <c r="R1261" t="s">
        <v>8339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52.6</v>
      </c>
      <c r="P1262">
        <f t="shared" si="96"/>
        <v>52.6</v>
      </c>
      <c r="Q1262" s="10" t="s">
        <v>8327</v>
      </c>
      <c r="R1262" t="s">
        <v>8338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93.7</v>
      </c>
      <c r="P1263">
        <f t="shared" si="96"/>
        <v>93.7</v>
      </c>
      <c r="Q1263" s="10" t="s">
        <v>8308</v>
      </c>
      <c r="R1263" t="s">
        <v>8340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10.51</v>
      </c>
      <c r="P1264">
        <f t="shared" si="96"/>
        <v>10.51</v>
      </c>
      <c r="Q1264" s="10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74.239999999999995</v>
      </c>
      <c r="P1265">
        <f t="shared" si="96"/>
        <v>74.239999999999995</v>
      </c>
      <c r="Q1265" s="10" t="s">
        <v>8323</v>
      </c>
      <c r="R1265" t="s">
        <v>8335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40.98</v>
      </c>
      <c r="P1266">
        <f t="shared" si="96"/>
        <v>40.98</v>
      </c>
      <c r="Q1266" s="10" t="s">
        <v>8308</v>
      </c>
      <c r="R1266" t="s">
        <v>8318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204.57</v>
      </c>
      <c r="P1267">
        <f t="shared" si="96"/>
        <v>204.57</v>
      </c>
      <c r="Q1267" s="10" t="s">
        <v>8323</v>
      </c>
      <c r="R1267" t="s">
        <v>8326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52.96</v>
      </c>
      <c r="P1268">
        <f t="shared" si="96"/>
        <v>52.96</v>
      </c>
      <c r="Q1268" s="10" t="s">
        <v>8327</v>
      </c>
      <c r="R1268" t="s">
        <v>8341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99.53</v>
      </c>
      <c r="P1269">
        <f t="shared" si="96"/>
        <v>99.53</v>
      </c>
      <c r="Q1269" s="10" t="s">
        <v>8327</v>
      </c>
      <c r="R1269" t="s">
        <v>8331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75.09</v>
      </c>
      <c r="P1270">
        <f t="shared" si="96"/>
        <v>75.09</v>
      </c>
      <c r="Q1270" s="10" t="s">
        <v>8323</v>
      </c>
      <c r="R1270" t="s">
        <v>8326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85.5</v>
      </c>
      <c r="P1271">
        <f t="shared" si="96"/>
        <v>85.5</v>
      </c>
      <c r="Q1271" s="10" t="s">
        <v>8327</v>
      </c>
      <c r="R1271" t="s">
        <v>8331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106.53</v>
      </c>
      <c r="P1272">
        <f t="shared" si="96"/>
        <v>106.53</v>
      </c>
      <c r="Q1272" s="10" t="s">
        <v>8327</v>
      </c>
      <c r="R1272" t="s">
        <v>8328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184.78</v>
      </c>
      <c r="P1273">
        <f t="shared" si="96"/>
        <v>184.78</v>
      </c>
      <c r="Q1273" s="10" t="s">
        <v>8323</v>
      </c>
      <c r="R1273" t="s">
        <v>8326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25.13</v>
      </c>
      <c r="P1274">
        <f t="shared" si="96"/>
        <v>25.13</v>
      </c>
      <c r="Q1274" s="10" t="s">
        <v>8323</v>
      </c>
      <c r="R1274" t="s">
        <v>8326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90.28</v>
      </c>
      <c r="P1275">
        <f t="shared" si="96"/>
        <v>90.28</v>
      </c>
      <c r="Q1275" s="10" t="s">
        <v>8327</v>
      </c>
      <c r="R1275" t="s">
        <v>8331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103.17</v>
      </c>
      <c r="P1276">
        <f t="shared" si="96"/>
        <v>103.17</v>
      </c>
      <c r="Q1276" s="10" t="s">
        <v>8323</v>
      </c>
      <c r="R1276" t="s">
        <v>8324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22.12</v>
      </c>
      <c r="P1277">
        <f t="shared" si="96"/>
        <v>22.12</v>
      </c>
      <c r="Q1277" s="10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58.6</v>
      </c>
      <c r="P1278">
        <f t="shared" si="96"/>
        <v>58.6</v>
      </c>
      <c r="Q1278" s="10" t="s">
        <v>8327</v>
      </c>
      <c r="R1278" t="s">
        <v>8328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136</v>
      </c>
      <c r="P1279">
        <f t="shared" si="96"/>
        <v>136</v>
      </c>
      <c r="Q1279" s="10" t="s">
        <v>8323</v>
      </c>
      <c r="R1279" t="s">
        <v>8326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73.77</v>
      </c>
      <c r="P1280">
        <f t="shared" si="96"/>
        <v>73.77</v>
      </c>
      <c r="Q1280" s="10" t="s">
        <v>8327</v>
      </c>
      <c r="R1280" t="s">
        <v>8331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48.72</v>
      </c>
      <c r="P1281">
        <f t="shared" si="96"/>
        <v>48.72</v>
      </c>
      <c r="Q1281" s="10" t="s">
        <v>8313</v>
      </c>
      <c r="R1281" t="s">
        <v>8314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42.72</v>
      </c>
      <c r="P1282">
        <f t="shared" si="96"/>
        <v>42.72</v>
      </c>
      <c r="Q1282" s="10" t="s">
        <v>8327</v>
      </c>
      <c r="R1282" t="s">
        <v>8336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IFERROR(ROUND(E1283/L1283,2),0)</f>
        <v>44.96</v>
      </c>
      <c r="P1283">
        <f t="shared" ref="P1283:P1346" si="101">ROUND(E1283/L1283,2)</f>
        <v>44.96</v>
      </c>
      <c r="Q1283" s="10" t="s">
        <v>8327</v>
      </c>
      <c r="R1283" t="s">
        <v>8338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46.4</v>
      </c>
      <c r="P1284">
        <f t="shared" si="101"/>
        <v>46.4</v>
      </c>
      <c r="Q1284" s="10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62.33</v>
      </c>
      <c r="P1285">
        <f t="shared" si="101"/>
        <v>62.33</v>
      </c>
      <c r="Q1285" s="10" t="s">
        <v>8323</v>
      </c>
      <c r="R1285" t="s">
        <v>8326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174</v>
      </c>
      <c r="P1286">
        <f t="shared" si="101"/>
        <v>174</v>
      </c>
      <c r="Q1286" s="10" t="s">
        <v>8323</v>
      </c>
      <c r="R1286" t="s">
        <v>8335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63.18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46.65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79.83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51.88</v>
      </c>
      <c r="P1290">
        <f t="shared" si="101"/>
        <v>51.88</v>
      </c>
      <c r="Q1290" s="10" t="s">
        <v>8323</v>
      </c>
      <c r="R1290" t="s">
        <v>8326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109.08</v>
      </c>
      <c r="P1291">
        <f t="shared" si="101"/>
        <v>109.08</v>
      </c>
      <c r="Q1291" s="10" t="s">
        <v>8323</v>
      </c>
      <c r="R1291" t="s">
        <v>8326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76.67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36.61</v>
      </c>
      <c r="P1293">
        <f t="shared" si="101"/>
        <v>36.61</v>
      </c>
      <c r="Q1293" s="10" t="s">
        <v>8323</v>
      </c>
      <c r="R1293" t="s">
        <v>8326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56.64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64.53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50.29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65.38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62.17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44.48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85.21</v>
      </c>
      <c r="P1300">
        <f t="shared" si="101"/>
        <v>85.21</v>
      </c>
      <c r="Q1300" s="10" t="s">
        <v>8323</v>
      </c>
      <c r="R1300" t="s">
        <v>8326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57.54</v>
      </c>
      <c r="P1301">
        <f t="shared" si="101"/>
        <v>57.54</v>
      </c>
      <c r="Q1301" s="10" t="s">
        <v>8327</v>
      </c>
      <c r="R1301" t="s">
        <v>8341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46.42</v>
      </c>
      <c r="P1302">
        <f t="shared" si="101"/>
        <v>46.42</v>
      </c>
      <c r="Q1302" s="10" t="s">
        <v>8323</v>
      </c>
      <c r="R1302" t="s">
        <v>8326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204.05</v>
      </c>
      <c r="P1303">
        <f t="shared" si="101"/>
        <v>204.05</v>
      </c>
      <c r="Q1303" s="10" t="s">
        <v>8323</v>
      </c>
      <c r="R1303" t="s">
        <v>8326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60.87</v>
      </c>
      <c r="P1304">
        <f t="shared" si="101"/>
        <v>60.87</v>
      </c>
      <c r="Q1304" s="10" t="s">
        <v>8319</v>
      </c>
      <c r="R1304" t="s">
        <v>8320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84.85</v>
      </c>
      <c r="P1305">
        <f t="shared" si="101"/>
        <v>84.85</v>
      </c>
      <c r="Q1305" s="10" t="s">
        <v>8323</v>
      </c>
      <c r="R1305" t="s">
        <v>8326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30.58</v>
      </c>
      <c r="P1306">
        <f t="shared" si="101"/>
        <v>30.58</v>
      </c>
      <c r="Q1306" s="10" t="s">
        <v>8327</v>
      </c>
      <c r="R1306" t="s">
        <v>8331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81.319999999999993</v>
      </c>
      <c r="P1307">
        <f t="shared" si="101"/>
        <v>81.319999999999993</v>
      </c>
      <c r="Q1307" s="10" t="s">
        <v>8323</v>
      </c>
      <c r="R1307" t="s">
        <v>8326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86.49</v>
      </c>
      <c r="P1308">
        <f t="shared" si="101"/>
        <v>86.49</v>
      </c>
      <c r="Q1308" s="10" t="s">
        <v>8327</v>
      </c>
      <c r="R1308" t="s">
        <v>8331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126.72</v>
      </c>
      <c r="P1309">
        <f t="shared" si="101"/>
        <v>126.72</v>
      </c>
      <c r="Q1309" s="10" t="s">
        <v>8323</v>
      </c>
      <c r="R1309" t="s">
        <v>8335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46.61</v>
      </c>
      <c r="P1310">
        <f t="shared" si="101"/>
        <v>46.61</v>
      </c>
      <c r="Q1310" s="10" t="s">
        <v>8323</v>
      </c>
      <c r="R1310" t="s">
        <v>8326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76.45</v>
      </c>
      <c r="P1311">
        <f t="shared" si="101"/>
        <v>76.45</v>
      </c>
      <c r="Q1311" s="10" t="s">
        <v>8321</v>
      </c>
      <c r="R1311" t="s">
        <v>8332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168.75</v>
      </c>
      <c r="P1312">
        <f t="shared" si="101"/>
        <v>168.75</v>
      </c>
      <c r="Q1312" s="10" t="s">
        <v>8323</v>
      </c>
      <c r="R1312" t="s">
        <v>8326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176.09</v>
      </c>
      <c r="P1313">
        <f t="shared" si="101"/>
        <v>176.09</v>
      </c>
      <c r="Q1313" s="10" t="s">
        <v>8323</v>
      </c>
      <c r="R1313" t="s">
        <v>8326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56.98</v>
      </c>
      <c r="P1314">
        <f t="shared" si="101"/>
        <v>56.98</v>
      </c>
      <c r="Q1314" s="10" t="s">
        <v>8313</v>
      </c>
      <c r="R1314" t="s">
        <v>8314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85.96</v>
      </c>
      <c r="P1315">
        <f t="shared" si="101"/>
        <v>85.96</v>
      </c>
      <c r="Q1315" s="10" t="s">
        <v>8321</v>
      </c>
      <c r="R1315" t="s">
        <v>8343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98.54</v>
      </c>
      <c r="P1316">
        <f t="shared" si="101"/>
        <v>98.54</v>
      </c>
      <c r="Q1316" s="10" t="s">
        <v>8323</v>
      </c>
      <c r="R1316" t="s">
        <v>8326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45.88</v>
      </c>
      <c r="P1317">
        <f t="shared" si="101"/>
        <v>45.88</v>
      </c>
      <c r="Q1317" s="10" t="s">
        <v>8327</v>
      </c>
      <c r="R1317" t="s">
        <v>8331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72.05</v>
      </c>
      <c r="P1318">
        <f t="shared" si="101"/>
        <v>72.05</v>
      </c>
      <c r="Q1318" s="10" t="s">
        <v>8323</v>
      </c>
      <c r="R1318" t="s">
        <v>8326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310</v>
      </c>
      <c r="P1319">
        <f t="shared" si="101"/>
        <v>310</v>
      </c>
      <c r="Q1319" s="10" t="s">
        <v>8323</v>
      </c>
      <c r="R1319" t="s">
        <v>8326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115.09</v>
      </c>
      <c r="P1320">
        <f t="shared" si="101"/>
        <v>115.09</v>
      </c>
      <c r="Q1320" s="10" t="s">
        <v>8327</v>
      </c>
      <c r="R1320" t="s">
        <v>8328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41.04</v>
      </c>
      <c r="P1321">
        <f t="shared" si="101"/>
        <v>41.04</v>
      </c>
      <c r="Q1321" s="10" t="s">
        <v>8327</v>
      </c>
      <c r="R1321" t="s">
        <v>8338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46.22</v>
      </c>
      <c r="P1322">
        <f t="shared" si="101"/>
        <v>46.22</v>
      </c>
      <c r="Q1322" s="10" t="s">
        <v>8327</v>
      </c>
      <c r="R1322" t="s">
        <v>8331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65.87</v>
      </c>
      <c r="P1323">
        <f t="shared" si="101"/>
        <v>65.87</v>
      </c>
      <c r="Q1323" s="10" t="s">
        <v>8323</v>
      </c>
      <c r="R1323" t="s">
        <v>8326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34.92</v>
      </c>
      <c r="P1324">
        <f t="shared" si="101"/>
        <v>34.92</v>
      </c>
      <c r="Q1324" s="10" t="s">
        <v>8323</v>
      </c>
      <c r="R1324" t="s">
        <v>8326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72.91</v>
      </c>
      <c r="P1325">
        <f t="shared" si="101"/>
        <v>72.91</v>
      </c>
      <c r="Q1325" s="10" t="s">
        <v>8327</v>
      </c>
      <c r="R1325" t="s">
        <v>8328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121.36</v>
      </c>
      <c r="P1326">
        <f t="shared" si="101"/>
        <v>121.36</v>
      </c>
      <c r="Q1326" s="10" t="s">
        <v>8323</v>
      </c>
      <c r="R1326" t="s">
        <v>8326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57.2</v>
      </c>
      <c r="P1327">
        <f t="shared" si="101"/>
        <v>57.2</v>
      </c>
      <c r="Q1327" s="10" t="s">
        <v>8323</v>
      </c>
      <c r="R1327" t="s">
        <v>8326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81.67</v>
      </c>
      <c r="P1328">
        <f t="shared" si="101"/>
        <v>81.67</v>
      </c>
      <c r="Q1328" s="10" t="s">
        <v>8323</v>
      </c>
      <c r="R1328" t="s">
        <v>8326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40.01</v>
      </c>
      <c r="P1329">
        <f t="shared" si="101"/>
        <v>40.01</v>
      </c>
      <c r="Q1329" s="10" t="s">
        <v>8321</v>
      </c>
      <c r="R1329" t="s">
        <v>8343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114.29</v>
      </c>
      <c r="P1330">
        <f t="shared" si="101"/>
        <v>114.29</v>
      </c>
      <c r="Q1330" s="10" t="s">
        <v>8323</v>
      </c>
      <c r="R1330" t="s">
        <v>8326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129.03</v>
      </c>
      <c r="P1331">
        <f t="shared" si="101"/>
        <v>129.03</v>
      </c>
      <c r="Q1331" s="10" t="s">
        <v>8323</v>
      </c>
      <c r="R1331" t="s">
        <v>8326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74.069999999999993</v>
      </c>
      <c r="P1332">
        <f t="shared" si="101"/>
        <v>74.069999999999993</v>
      </c>
      <c r="Q1332" s="10" t="s">
        <v>8323</v>
      </c>
      <c r="R1332" t="s">
        <v>8324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307.69</v>
      </c>
      <c r="P1333">
        <f t="shared" si="101"/>
        <v>307.69</v>
      </c>
      <c r="Q1333" s="10" t="s">
        <v>8323</v>
      </c>
      <c r="R1333" t="s">
        <v>8326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104.89</v>
      </c>
      <c r="P1334">
        <f t="shared" si="101"/>
        <v>104.89</v>
      </c>
      <c r="Q1334" s="10" t="s">
        <v>8313</v>
      </c>
      <c r="R1334" t="s">
        <v>8314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47.4</v>
      </c>
      <c r="P1335">
        <f t="shared" si="101"/>
        <v>47.4</v>
      </c>
      <c r="Q1335" s="10" t="s">
        <v>8321</v>
      </c>
      <c r="R1335" t="s">
        <v>8322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69.790000000000006</v>
      </c>
      <c r="P1336">
        <f t="shared" si="101"/>
        <v>69.790000000000006</v>
      </c>
      <c r="Q1336" s="10" t="s">
        <v>8321</v>
      </c>
      <c r="R1336" t="s">
        <v>8343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53.73</v>
      </c>
      <c r="P1337">
        <f t="shared" si="101"/>
        <v>53.73</v>
      </c>
      <c r="Q1337" s="10" t="s">
        <v>8311</v>
      </c>
      <c r="R1337" t="s">
        <v>8333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63.03</v>
      </c>
      <c r="P1338">
        <f t="shared" si="101"/>
        <v>63.03</v>
      </c>
      <c r="Q1338" s="10" t="s">
        <v>8327</v>
      </c>
      <c r="R1338" t="s">
        <v>8328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70.63</v>
      </c>
      <c r="P1339">
        <f t="shared" si="101"/>
        <v>70.63</v>
      </c>
      <c r="Q1339" s="10" t="s">
        <v>8327</v>
      </c>
      <c r="R1339" t="s">
        <v>8331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53.95</v>
      </c>
      <c r="P1340">
        <f t="shared" si="101"/>
        <v>53.95</v>
      </c>
      <c r="Q1340" s="10" t="s">
        <v>8323</v>
      </c>
      <c r="R1340" t="s">
        <v>8324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46.18</v>
      </c>
      <c r="P1341">
        <f t="shared" si="101"/>
        <v>46.18</v>
      </c>
      <c r="Q1341" s="10" t="s">
        <v>8327</v>
      </c>
      <c r="R1341" t="s">
        <v>8328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47.76</v>
      </c>
      <c r="P1342">
        <f t="shared" si="101"/>
        <v>47.76</v>
      </c>
      <c r="Q1342" s="10" t="s">
        <v>8327</v>
      </c>
      <c r="R1342" t="s">
        <v>8331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60.15</v>
      </c>
      <c r="P1343">
        <f t="shared" si="101"/>
        <v>60.15</v>
      </c>
      <c r="Q1343" s="10" t="s">
        <v>8327</v>
      </c>
      <c r="R1343" t="s">
        <v>8341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61.06</v>
      </c>
      <c r="P1344">
        <f t="shared" si="101"/>
        <v>61.06</v>
      </c>
      <c r="Q1344" s="10" t="s">
        <v>8323</v>
      </c>
      <c r="R1344" t="s">
        <v>8326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64.03</v>
      </c>
      <c r="P1345">
        <f t="shared" si="101"/>
        <v>64.03</v>
      </c>
      <c r="Q1345" s="10" t="s">
        <v>8327</v>
      </c>
      <c r="R1345" t="s">
        <v>8341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105.54</v>
      </c>
      <c r="P1346">
        <f t="shared" si="101"/>
        <v>105.54</v>
      </c>
      <c r="Q1346" s="10" t="s">
        <v>8323</v>
      </c>
      <c r="R1346" t="s">
        <v>8326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IFERROR(ROUND(E1347/L1347,2),0)</f>
        <v>100.06</v>
      </c>
      <c r="P1347">
        <f t="shared" ref="P1347:P1410" si="106">ROUND(E1347/L1347,2)</f>
        <v>100.06</v>
      </c>
      <c r="Q1347" s="10" t="s">
        <v>8323</v>
      </c>
      <c r="R1347" t="s">
        <v>8326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125.81</v>
      </c>
      <c r="P1348">
        <f t="shared" si="106"/>
        <v>125.81</v>
      </c>
      <c r="Q1348" s="10" t="s">
        <v>8323</v>
      </c>
      <c r="R1348" t="s">
        <v>8326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58.79</v>
      </c>
      <c r="P1349">
        <f t="shared" si="106"/>
        <v>58.79</v>
      </c>
      <c r="Q1349" s="10" t="s">
        <v>8323</v>
      </c>
      <c r="R1349" t="s">
        <v>8326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84.28</v>
      </c>
      <c r="P1350">
        <f t="shared" si="106"/>
        <v>84.28</v>
      </c>
      <c r="Q1350" s="10" t="s">
        <v>8323</v>
      </c>
      <c r="R1350" t="s">
        <v>8326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55.22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32.1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47.19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29.26</v>
      </c>
      <c r="P1354">
        <f t="shared" si="106"/>
        <v>29.26</v>
      </c>
      <c r="Q1354" s="10" t="s">
        <v>8323</v>
      </c>
      <c r="R1354" t="s">
        <v>8326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44.19</v>
      </c>
      <c r="P1355">
        <f t="shared" si="106"/>
        <v>44.19</v>
      </c>
      <c r="Q1355" s="10" t="s">
        <v>8323</v>
      </c>
      <c r="R1355" t="s">
        <v>8326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75.959999999999994</v>
      </c>
      <c r="P1356">
        <f t="shared" si="106"/>
        <v>75.959999999999994</v>
      </c>
      <c r="Q1356" s="10" t="s">
        <v>8323</v>
      </c>
      <c r="R1356" t="s">
        <v>8335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64.25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47.91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135.04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67.42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62.88</v>
      </c>
      <c r="P1361">
        <f t="shared" si="106"/>
        <v>62.88</v>
      </c>
      <c r="Q1361" s="10" t="s">
        <v>8323</v>
      </c>
      <c r="R1361" t="s">
        <v>8326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62.67</v>
      </c>
      <c r="P1362">
        <f t="shared" si="106"/>
        <v>62.67</v>
      </c>
      <c r="Q1362" s="10" t="s">
        <v>8323</v>
      </c>
      <c r="R1362" t="s">
        <v>8326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50.69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75</v>
      </c>
      <c r="P1364">
        <f t="shared" si="106"/>
        <v>75</v>
      </c>
      <c r="Q1364" s="10" t="s">
        <v>8323</v>
      </c>
      <c r="R1364" t="s">
        <v>8335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59.46</v>
      </c>
      <c r="P1365">
        <f t="shared" si="106"/>
        <v>59.46</v>
      </c>
      <c r="Q1365" s="10" t="s">
        <v>8327</v>
      </c>
      <c r="R1365" t="s">
        <v>8341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51.19</v>
      </c>
      <c r="P1366">
        <f t="shared" si="106"/>
        <v>51.19</v>
      </c>
      <c r="Q1366" s="10" t="s">
        <v>8327</v>
      </c>
      <c r="R1366" t="s">
        <v>8328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67.91</v>
      </c>
      <c r="P1367">
        <f t="shared" si="106"/>
        <v>67.91</v>
      </c>
      <c r="Q1367" s="10" t="s">
        <v>8321</v>
      </c>
      <c r="R1367" t="s">
        <v>8322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47.85</v>
      </c>
      <c r="P1368">
        <f t="shared" si="106"/>
        <v>47.85</v>
      </c>
      <c r="Q1368" s="10" t="s">
        <v>8323</v>
      </c>
      <c r="R1368" t="s">
        <v>8326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71.73</v>
      </c>
      <c r="P1369">
        <f t="shared" si="106"/>
        <v>71.73</v>
      </c>
      <c r="Q1369" s="10" t="s">
        <v>8323</v>
      </c>
      <c r="R1369" t="s">
        <v>8326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78.94</v>
      </c>
      <c r="P1370">
        <f t="shared" si="106"/>
        <v>78.94</v>
      </c>
      <c r="Q1370" s="10" t="s">
        <v>8323</v>
      </c>
      <c r="R1370" t="s">
        <v>8326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31.62</v>
      </c>
      <c r="P1371">
        <f t="shared" si="106"/>
        <v>31.62</v>
      </c>
      <c r="Q1371" s="10" t="s">
        <v>8321</v>
      </c>
      <c r="R1371" t="s">
        <v>8332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78.72</v>
      </c>
      <c r="P1372">
        <f t="shared" si="106"/>
        <v>78.72</v>
      </c>
      <c r="Q1372" s="10" t="s">
        <v>8321</v>
      </c>
      <c r="R1372" t="s">
        <v>8343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147.4</v>
      </c>
      <c r="P1373">
        <f t="shared" si="106"/>
        <v>147.4</v>
      </c>
      <c r="Q1373" s="10" t="s">
        <v>8323</v>
      </c>
      <c r="R1373" t="s">
        <v>8326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54.99</v>
      </c>
      <c r="P1374">
        <f t="shared" si="106"/>
        <v>54.99</v>
      </c>
      <c r="Q1374" s="10" t="s">
        <v>8327</v>
      </c>
      <c r="R1374" t="s">
        <v>8341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59.26</v>
      </c>
      <c r="P1375">
        <f t="shared" si="106"/>
        <v>59.26</v>
      </c>
      <c r="Q1375" s="10" t="s">
        <v>8327</v>
      </c>
      <c r="R1375" t="s">
        <v>8336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126.55</v>
      </c>
      <c r="P1376">
        <f t="shared" si="106"/>
        <v>126.55</v>
      </c>
      <c r="Q1376" s="10" t="s">
        <v>8323</v>
      </c>
      <c r="R1376" t="s">
        <v>8326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32.97</v>
      </c>
      <c r="P1377">
        <f t="shared" si="106"/>
        <v>32.97</v>
      </c>
      <c r="Q1377" s="10" t="s">
        <v>8323</v>
      </c>
      <c r="R1377" t="s">
        <v>8326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79.540000000000006</v>
      </c>
      <c r="P1378">
        <f t="shared" si="106"/>
        <v>79.540000000000006</v>
      </c>
      <c r="Q1378" s="10" t="s">
        <v>8323</v>
      </c>
      <c r="R1378" t="s">
        <v>8326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71.67</v>
      </c>
      <c r="P1379">
        <f t="shared" si="106"/>
        <v>71.67</v>
      </c>
      <c r="Q1379" s="10" t="s">
        <v>8323</v>
      </c>
      <c r="R1379" t="s">
        <v>8326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46.09</v>
      </c>
      <c r="P1380">
        <f t="shared" si="106"/>
        <v>46.09</v>
      </c>
      <c r="Q1380" s="10" t="s">
        <v>8327</v>
      </c>
      <c r="R1380" t="s">
        <v>8331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125.45</v>
      </c>
      <c r="P1381">
        <f t="shared" si="106"/>
        <v>125.45</v>
      </c>
      <c r="Q1381" s="10" t="s">
        <v>8321</v>
      </c>
      <c r="R1381" t="s">
        <v>8322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125.38</v>
      </c>
      <c r="P1382">
        <f t="shared" si="106"/>
        <v>125.38</v>
      </c>
      <c r="Q1382" s="10" t="s">
        <v>8323</v>
      </c>
      <c r="R1382" t="s">
        <v>8326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60</v>
      </c>
      <c r="P1383">
        <f t="shared" si="106"/>
        <v>60</v>
      </c>
      <c r="Q1383" s="10" t="s">
        <v>8321</v>
      </c>
      <c r="R1383" t="s">
        <v>8343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78.260000000000005</v>
      </c>
      <c r="P1384">
        <f t="shared" si="106"/>
        <v>78.260000000000005</v>
      </c>
      <c r="Q1384" s="10" t="s">
        <v>8321</v>
      </c>
      <c r="R1384" t="s">
        <v>8343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63.12</v>
      </c>
      <c r="P1385">
        <f t="shared" si="106"/>
        <v>63.12</v>
      </c>
      <c r="Q1385" s="10" t="s">
        <v>8311</v>
      </c>
      <c r="R1385" t="s">
        <v>8352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132.96</v>
      </c>
      <c r="P1386">
        <f t="shared" si="106"/>
        <v>132.96</v>
      </c>
      <c r="Q1386" s="10" t="s">
        <v>8323</v>
      </c>
      <c r="R1386" t="s">
        <v>8326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51.81</v>
      </c>
      <c r="P1387">
        <f t="shared" si="106"/>
        <v>51.81</v>
      </c>
      <c r="Q1387" s="10" t="s">
        <v>8327</v>
      </c>
      <c r="R1387" t="s">
        <v>8331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37.21</v>
      </c>
      <c r="P1388">
        <f t="shared" si="106"/>
        <v>37.21</v>
      </c>
      <c r="Q1388" s="10" t="s">
        <v>8323</v>
      </c>
      <c r="R1388" t="s">
        <v>8326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43.98</v>
      </c>
      <c r="P1389">
        <f t="shared" si="106"/>
        <v>43.98</v>
      </c>
      <c r="Q1389" s="10" t="s">
        <v>8308</v>
      </c>
      <c r="R1389" t="s">
        <v>8310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57.34</v>
      </c>
      <c r="P1390">
        <f t="shared" si="106"/>
        <v>57.34</v>
      </c>
      <c r="Q1390" s="10" t="s">
        <v>8311</v>
      </c>
      <c r="R1390" t="s">
        <v>8333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591.66999999999996</v>
      </c>
      <c r="P1391">
        <f t="shared" si="106"/>
        <v>591.66999999999996</v>
      </c>
      <c r="Q1391" s="10" t="s">
        <v>8308</v>
      </c>
      <c r="R1391" t="s">
        <v>8310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57.26</v>
      </c>
      <c r="P1392">
        <f t="shared" si="106"/>
        <v>57.26</v>
      </c>
      <c r="Q1392" s="10" t="s">
        <v>8323</v>
      </c>
      <c r="R1392" t="s">
        <v>8326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51.3</v>
      </c>
      <c r="P1393">
        <f t="shared" si="106"/>
        <v>51.3</v>
      </c>
      <c r="Q1393" s="10" t="s">
        <v>8327</v>
      </c>
      <c r="R1393" t="s">
        <v>8329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33.99</v>
      </c>
      <c r="P1394">
        <f t="shared" si="106"/>
        <v>33.99</v>
      </c>
      <c r="Q1394" s="10" t="s">
        <v>8323</v>
      </c>
      <c r="R1394" t="s">
        <v>8326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90.54</v>
      </c>
      <c r="P1395">
        <f t="shared" si="106"/>
        <v>90.54</v>
      </c>
      <c r="Q1395" s="10" t="s">
        <v>8323</v>
      </c>
      <c r="R1395" t="s">
        <v>8335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88.25</v>
      </c>
      <c r="P1396">
        <f t="shared" si="106"/>
        <v>88.25</v>
      </c>
      <c r="Q1396" s="10" t="s">
        <v>8323</v>
      </c>
      <c r="R1396" t="s">
        <v>8326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106.97</v>
      </c>
      <c r="P1397">
        <f t="shared" si="106"/>
        <v>106.97</v>
      </c>
      <c r="Q1397" s="10" t="s">
        <v>8323</v>
      </c>
      <c r="R1397" t="s">
        <v>8326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76.650000000000006</v>
      </c>
      <c r="P1398">
        <f t="shared" si="106"/>
        <v>76.650000000000006</v>
      </c>
      <c r="Q1398" s="10" t="s">
        <v>8323</v>
      </c>
      <c r="R1398" t="s">
        <v>8326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103.35</v>
      </c>
      <c r="P1399">
        <f t="shared" si="106"/>
        <v>103.35</v>
      </c>
      <c r="Q1399" s="10" t="s">
        <v>8323</v>
      </c>
      <c r="R1399" t="s">
        <v>8326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57.54</v>
      </c>
      <c r="P1400">
        <f t="shared" si="106"/>
        <v>57.54</v>
      </c>
      <c r="Q1400" s="10" t="s">
        <v>8321</v>
      </c>
      <c r="R1400" t="s">
        <v>8322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87.7</v>
      </c>
      <c r="P1401">
        <f t="shared" si="106"/>
        <v>87.7</v>
      </c>
      <c r="Q1401" s="10" t="s">
        <v>8323</v>
      </c>
      <c r="R1401" t="s">
        <v>8324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100.17</v>
      </c>
      <c r="P1402">
        <f t="shared" si="106"/>
        <v>100.17</v>
      </c>
      <c r="Q1402" s="10" t="s">
        <v>8323</v>
      </c>
      <c r="R1402" t="s">
        <v>8326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291.79000000000002</v>
      </c>
      <c r="P1403">
        <f t="shared" si="106"/>
        <v>291.79000000000002</v>
      </c>
      <c r="Q1403" s="10" t="s">
        <v>8321</v>
      </c>
      <c r="R1403" t="s">
        <v>8332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175</v>
      </c>
      <c r="P1405">
        <f t="shared" si="106"/>
        <v>175</v>
      </c>
      <c r="Q1405" s="10" t="s">
        <v>8327</v>
      </c>
      <c r="R1405" t="s">
        <v>8331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62.5</v>
      </c>
      <c r="P1406">
        <f t="shared" si="106"/>
        <v>62.5</v>
      </c>
      <c r="Q1406" s="10" t="s">
        <v>8327</v>
      </c>
      <c r="R1406" t="s">
        <v>8338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42.67</v>
      </c>
      <c r="P1407">
        <f t="shared" si="106"/>
        <v>42.67</v>
      </c>
      <c r="Q1407" s="10" t="s">
        <v>8308</v>
      </c>
      <c r="R1407" t="s">
        <v>8310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55.33</v>
      </c>
      <c r="P1408">
        <f t="shared" si="106"/>
        <v>55.33</v>
      </c>
      <c r="Q1408" s="10" t="s">
        <v>8323</v>
      </c>
      <c r="R1408" t="s">
        <v>8326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63.36</v>
      </c>
      <c r="P1409">
        <f t="shared" si="106"/>
        <v>63.36</v>
      </c>
      <c r="Q1409" s="10" t="s">
        <v>8323</v>
      </c>
      <c r="R1409" t="s">
        <v>8326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46.89</v>
      </c>
      <c r="P1410">
        <f t="shared" si="106"/>
        <v>46.89</v>
      </c>
      <c r="Q1410" s="10" t="s">
        <v>8323</v>
      </c>
      <c r="R1410" t="s">
        <v>8326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IFERROR(ROUND(E1411/L1411,2),0)</f>
        <v>29.62</v>
      </c>
      <c r="P1411">
        <f t="shared" ref="P1411:P1474" si="111">ROUND(E1411/L1411,2)</f>
        <v>29.62</v>
      </c>
      <c r="Q1411" s="10" t="s">
        <v>8327</v>
      </c>
      <c r="R1411" t="s">
        <v>8331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115.53</v>
      </c>
      <c r="P1412">
        <f t="shared" si="111"/>
        <v>115.53</v>
      </c>
      <c r="Q1412" s="10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46.2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30.94</v>
      </c>
      <c r="P1414">
        <f t="shared" si="111"/>
        <v>30.94</v>
      </c>
      <c r="Q1414" s="10" t="s">
        <v>8323</v>
      </c>
      <c r="R1414" t="s">
        <v>8326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82.38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49.34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86.23</v>
      </c>
      <c r="P1417">
        <f t="shared" si="111"/>
        <v>86.23</v>
      </c>
      <c r="Q1417" s="10" t="s">
        <v>8323</v>
      </c>
      <c r="R1417" t="s">
        <v>8326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132.35</v>
      </c>
      <c r="P1418">
        <f t="shared" si="111"/>
        <v>132.35</v>
      </c>
      <c r="Q1418" s="10" t="s">
        <v>8323</v>
      </c>
      <c r="R1418" t="s">
        <v>8324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110.97</v>
      </c>
      <c r="P1419">
        <f t="shared" si="111"/>
        <v>110.97</v>
      </c>
      <c r="Q1419" s="10" t="s">
        <v>8323</v>
      </c>
      <c r="R1419" t="s">
        <v>8326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104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48.84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100.5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126.48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155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113.57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113.57</v>
      </c>
      <c r="P1426">
        <f t="shared" si="111"/>
        <v>113.57</v>
      </c>
      <c r="Q1426" s="10" t="s">
        <v>8323</v>
      </c>
      <c r="R1426" t="s">
        <v>8326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486.43</v>
      </c>
      <c r="P1427">
        <f t="shared" si="111"/>
        <v>486.43</v>
      </c>
      <c r="Q1427" s="10" t="s">
        <v>8323</v>
      </c>
      <c r="R1427" t="s">
        <v>8326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56.67</v>
      </c>
      <c r="P1428">
        <f t="shared" si="111"/>
        <v>56.67</v>
      </c>
      <c r="Q1428" s="10" t="s">
        <v>8321</v>
      </c>
      <c r="R1428" t="s">
        <v>8343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66.67</v>
      </c>
      <c r="P1429">
        <f t="shared" si="111"/>
        <v>66.67</v>
      </c>
      <c r="Q1429" s="10" t="s">
        <v>8323</v>
      </c>
      <c r="R1429" t="s">
        <v>8326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91.84</v>
      </c>
      <c r="P1430">
        <f t="shared" si="111"/>
        <v>91.84</v>
      </c>
      <c r="Q1430" s="10" t="s">
        <v>8321</v>
      </c>
      <c r="R1430" t="s">
        <v>8343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47.18</v>
      </c>
      <c r="P1431">
        <f t="shared" si="111"/>
        <v>47.18</v>
      </c>
      <c r="Q1431" s="10" t="s">
        <v>8308</v>
      </c>
      <c r="R1431" t="s">
        <v>8315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45.88</v>
      </c>
      <c r="P1432">
        <f t="shared" si="111"/>
        <v>45.88</v>
      </c>
      <c r="Q1432" s="10" t="s">
        <v>8323</v>
      </c>
      <c r="R1432" t="s">
        <v>8326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49.88</v>
      </c>
      <c r="P1433">
        <f t="shared" si="111"/>
        <v>49.88</v>
      </c>
      <c r="Q1433" s="10" t="s">
        <v>8321</v>
      </c>
      <c r="R1433" t="s">
        <v>8332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89.21</v>
      </c>
      <c r="P1434">
        <f t="shared" si="111"/>
        <v>89.21</v>
      </c>
      <c r="Q1434" s="10" t="s">
        <v>8319</v>
      </c>
      <c r="R1434" t="s">
        <v>8345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94.03</v>
      </c>
      <c r="P1435">
        <f t="shared" si="111"/>
        <v>94.03</v>
      </c>
      <c r="Q1435" s="10" t="s">
        <v>8327</v>
      </c>
      <c r="R1435" t="s">
        <v>8328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49.06</v>
      </c>
      <c r="P1436">
        <f t="shared" si="111"/>
        <v>49.06</v>
      </c>
      <c r="Q1436" s="10" t="s">
        <v>8323</v>
      </c>
      <c r="R1436" t="s">
        <v>8326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99.5</v>
      </c>
      <c r="P1437">
        <f t="shared" si="111"/>
        <v>99.5</v>
      </c>
      <c r="Q1437" s="10" t="s">
        <v>8323</v>
      </c>
      <c r="R1437" t="s">
        <v>8326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41.73</v>
      </c>
      <c r="P1438">
        <f t="shared" si="111"/>
        <v>41.73</v>
      </c>
      <c r="Q1438" s="10" t="s">
        <v>8327</v>
      </c>
      <c r="R1438" t="s">
        <v>8328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59.16</v>
      </c>
      <c r="P1439">
        <f t="shared" si="111"/>
        <v>59.16</v>
      </c>
      <c r="Q1439" s="10" t="s">
        <v>8327</v>
      </c>
      <c r="R1439" t="s">
        <v>8331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44.32</v>
      </c>
      <c r="P1440">
        <f t="shared" si="111"/>
        <v>44.32</v>
      </c>
      <c r="Q1440" s="10" t="s">
        <v>8311</v>
      </c>
      <c r="R1440" t="s">
        <v>8312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99</v>
      </c>
      <c r="P1441">
        <f t="shared" si="111"/>
        <v>99</v>
      </c>
      <c r="Q1441" s="10" t="s">
        <v>8323</v>
      </c>
      <c r="R1441" t="s">
        <v>8326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44.25</v>
      </c>
      <c r="P1442">
        <f t="shared" si="111"/>
        <v>44.25</v>
      </c>
      <c r="Q1442" s="10" t="s">
        <v>8323</v>
      </c>
      <c r="R1442" t="s">
        <v>8326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61.1</v>
      </c>
      <c r="P1443">
        <f t="shared" si="111"/>
        <v>61.1</v>
      </c>
      <c r="Q1443" s="10" t="s">
        <v>8327</v>
      </c>
      <c r="R1443" t="s">
        <v>8328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40.4</v>
      </c>
      <c r="P1444">
        <f t="shared" si="111"/>
        <v>40.4</v>
      </c>
      <c r="Q1444" s="10" t="s">
        <v>8321</v>
      </c>
      <c r="R1444" t="s">
        <v>8322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68.37</v>
      </c>
      <c r="P1445">
        <f t="shared" si="111"/>
        <v>68.37</v>
      </c>
      <c r="Q1445" s="10" t="s">
        <v>8311</v>
      </c>
      <c r="R1445" t="s">
        <v>8333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145.65</v>
      </c>
      <c r="P1446">
        <f t="shared" si="111"/>
        <v>145.65</v>
      </c>
      <c r="Q1446" s="10" t="s">
        <v>8323</v>
      </c>
      <c r="R1446" t="s">
        <v>8326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119.64</v>
      </c>
      <c r="P1447">
        <f t="shared" si="111"/>
        <v>119.64</v>
      </c>
      <c r="Q1447" s="10" t="s">
        <v>8323</v>
      </c>
      <c r="R1447" t="s">
        <v>8326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416.88</v>
      </c>
      <c r="P1448">
        <f t="shared" si="111"/>
        <v>416.88</v>
      </c>
      <c r="Q1448" s="10" t="s">
        <v>8327</v>
      </c>
      <c r="R1448" t="s">
        <v>8328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92.5</v>
      </c>
      <c r="P1449">
        <f t="shared" si="111"/>
        <v>92.5</v>
      </c>
      <c r="Q1449" s="10" t="s">
        <v>8323</v>
      </c>
      <c r="R1449" t="s">
        <v>8326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28.88</v>
      </c>
      <c r="P1450">
        <f t="shared" si="111"/>
        <v>28.88</v>
      </c>
      <c r="Q1450" s="10" t="s">
        <v>8327</v>
      </c>
      <c r="R1450" t="s">
        <v>8328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63.85</v>
      </c>
      <c r="P1451">
        <f t="shared" si="111"/>
        <v>63.85</v>
      </c>
      <c r="Q1451" s="10" t="s">
        <v>8323</v>
      </c>
      <c r="R1451" t="s">
        <v>8326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70.62</v>
      </c>
      <c r="P1452">
        <f t="shared" si="111"/>
        <v>70.62</v>
      </c>
      <c r="Q1452" s="10" t="s">
        <v>8308</v>
      </c>
      <c r="R1452" t="s">
        <v>8340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77.19</v>
      </c>
      <c r="P1453">
        <f t="shared" si="111"/>
        <v>77.19</v>
      </c>
      <c r="Q1453" s="10" t="s">
        <v>8323</v>
      </c>
      <c r="R1453" t="s">
        <v>8326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34.21</v>
      </c>
      <c r="P1454">
        <f t="shared" si="111"/>
        <v>34.21</v>
      </c>
      <c r="Q1454" s="10" t="s">
        <v>8311</v>
      </c>
      <c r="R1454" t="s">
        <v>8333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89.65</v>
      </c>
      <c r="P1455">
        <f t="shared" si="111"/>
        <v>89.65</v>
      </c>
      <c r="Q1455" s="10" t="s">
        <v>8308</v>
      </c>
      <c r="R1455" t="s">
        <v>8310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67.650000000000006</v>
      </c>
      <c r="P1456">
        <f t="shared" si="111"/>
        <v>67.650000000000006</v>
      </c>
      <c r="Q1456" s="10" t="s">
        <v>8323</v>
      </c>
      <c r="R1456" t="s">
        <v>8326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75.34</v>
      </c>
      <c r="P1457">
        <f t="shared" si="111"/>
        <v>75.34</v>
      </c>
      <c r="Q1457" s="10" t="s">
        <v>8323</v>
      </c>
      <c r="R1457" t="s">
        <v>8326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21.9</v>
      </c>
      <c r="P1458">
        <f t="shared" si="111"/>
        <v>21.9</v>
      </c>
      <c r="Q1458" s="10" t="s">
        <v>8308</v>
      </c>
      <c r="R1458" t="s">
        <v>8315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75.11</v>
      </c>
      <c r="P1459">
        <f t="shared" si="111"/>
        <v>75.11</v>
      </c>
      <c r="Q1459" s="10" t="s">
        <v>8327</v>
      </c>
      <c r="R1459" t="s">
        <v>8331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122</v>
      </c>
      <c r="P1460">
        <f t="shared" si="111"/>
        <v>122</v>
      </c>
      <c r="Q1460" s="10" t="s">
        <v>8316</v>
      </c>
      <c r="R1460" t="s">
        <v>8334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47.03</v>
      </c>
      <c r="P1461">
        <f t="shared" si="111"/>
        <v>47.03</v>
      </c>
      <c r="Q1461" s="10" t="s">
        <v>8323</v>
      </c>
      <c r="R1461" t="s">
        <v>8326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28.11</v>
      </c>
      <c r="P1462">
        <f t="shared" si="111"/>
        <v>28.11</v>
      </c>
      <c r="Q1462" s="10" t="s">
        <v>8321</v>
      </c>
      <c r="R1462" t="s">
        <v>8332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136.46</v>
      </c>
      <c r="P1463">
        <f t="shared" si="111"/>
        <v>136.46</v>
      </c>
      <c r="Q1463" s="10" t="s">
        <v>8323</v>
      </c>
      <c r="R1463" t="s">
        <v>8326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83.97</v>
      </c>
      <c r="P1464">
        <f t="shared" si="111"/>
        <v>83.97</v>
      </c>
      <c r="Q1464" s="10" t="s">
        <v>8323</v>
      </c>
      <c r="R1464" t="s">
        <v>8326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155.94999999999999</v>
      </c>
      <c r="P1465">
        <f t="shared" si="111"/>
        <v>155.94999999999999</v>
      </c>
      <c r="Q1465" s="10" t="s">
        <v>8323</v>
      </c>
      <c r="R1465" t="s">
        <v>8326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71.150000000000006</v>
      </c>
      <c r="P1466">
        <f t="shared" si="111"/>
        <v>71.150000000000006</v>
      </c>
      <c r="Q1466" s="10" t="s">
        <v>8323</v>
      </c>
      <c r="R1466" t="s">
        <v>8326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57.39</v>
      </c>
      <c r="P1467">
        <f t="shared" si="111"/>
        <v>57.39</v>
      </c>
      <c r="Q1467" s="10" t="s">
        <v>8323</v>
      </c>
      <c r="R1467" t="s">
        <v>8326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46.71</v>
      </c>
      <c r="P1468">
        <f t="shared" si="111"/>
        <v>46.71</v>
      </c>
      <c r="Q1468" s="10" t="s">
        <v>8323</v>
      </c>
      <c r="R1468" t="s">
        <v>8326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53.41</v>
      </c>
      <c r="P1469">
        <f t="shared" si="111"/>
        <v>53.41</v>
      </c>
      <c r="Q1469" s="10" t="s">
        <v>8319</v>
      </c>
      <c r="R1469" t="s">
        <v>8320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85.74</v>
      </c>
      <c r="P1470">
        <f t="shared" si="111"/>
        <v>85.74</v>
      </c>
      <c r="Q1470" s="10" t="s">
        <v>8323</v>
      </c>
      <c r="R1470" t="s">
        <v>8335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81.38</v>
      </c>
      <c r="P1471">
        <f t="shared" si="111"/>
        <v>81.38</v>
      </c>
      <c r="Q1471" s="10" t="s">
        <v>8323</v>
      </c>
      <c r="R1471" t="s">
        <v>8326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135.63</v>
      </c>
      <c r="P1472">
        <f t="shared" si="111"/>
        <v>135.63</v>
      </c>
      <c r="Q1472" s="10" t="s">
        <v>8323</v>
      </c>
      <c r="R1472" t="s">
        <v>8326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70.650000000000006</v>
      </c>
      <c r="P1473">
        <f t="shared" si="111"/>
        <v>70.650000000000006</v>
      </c>
      <c r="Q1473" s="10" t="s">
        <v>8327</v>
      </c>
      <c r="R1473" t="s">
        <v>8328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40.96</v>
      </c>
      <c r="P1474">
        <f t="shared" si="111"/>
        <v>40.96</v>
      </c>
      <c r="Q1474" s="10" t="s">
        <v>8327</v>
      </c>
      <c r="R1474" t="s">
        <v>8328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IFERROR(ROUND(E1475/L1475,2),0)</f>
        <v>41.96</v>
      </c>
      <c r="P1475">
        <f t="shared" ref="P1475:P1538" si="116">ROUND(E1475/L1475,2)</f>
        <v>41.96</v>
      </c>
      <c r="Q1475" s="10" t="s">
        <v>8327</v>
      </c>
      <c r="R1475" t="s">
        <v>8328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45.44</v>
      </c>
      <c r="P1476">
        <f t="shared" si="116"/>
        <v>45.44</v>
      </c>
      <c r="Q1476" s="10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38.869999999999997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76.790000000000006</v>
      </c>
      <c r="P1478">
        <f t="shared" si="116"/>
        <v>76.790000000000006</v>
      </c>
      <c r="Q1478" s="10" t="s">
        <v>8323</v>
      </c>
      <c r="R1478" t="s">
        <v>8324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15.72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169.58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134.21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214.07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37.78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42.8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74.53</v>
      </c>
      <c r="P1485">
        <f t="shared" si="116"/>
        <v>74.53</v>
      </c>
      <c r="Q1485" s="10" t="s">
        <v>8323</v>
      </c>
      <c r="R1485" t="s">
        <v>8326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49.25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44.44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640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177.5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96.67</v>
      </c>
      <c r="P1490">
        <f t="shared" si="116"/>
        <v>96.67</v>
      </c>
      <c r="Q1490" s="10" t="s">
        <v>8323</v>
      </c>
      <c r="R1490" t="s">
        <v>8326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106.2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176.94</v>
      </c>
      <c r="P1492">
        <f t="shared" si="116"/>
        <v>176.94</v>
      </c>
      <c r="Q1492" s="10" t="s">
        <v>8323</v>
      </c>
      <c r="R1492" t="s">
        <v>8335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44.14</v>
      </c>
      <c r="P1493">
        <f t="shared" si="116"/>
        <v>44.14</v>
      </c>
      <c r="Q1493" s="10" t="s">
        <v>8323</v>
      </c>
      <c r="R1493" t="s">
        <v>8326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50.4</v>
      </c>
      <c r="P1494">
        <f t="shared" si="116"/>
        <v>50.4</v>
      </c>
      <c r="Q1494" s="10" t="s">
        <v>8323</v>
      </c>
      <c r="R1494" t="s">
        <v>8326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453.14</v>
      </c>
      <c r="P1495">
        <f t="shared" si="116"/>
        <v>453.14</v>
      </c>
      <c r="Q1495" s="10" t="s">
        <v>8313</v>
      </c>
      <c r="R1495" t="s">
        <v>8353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57.65</v>
      </c>
      <c r="P1496">
        <f t="shared" si="116"/>
        <v>57.65</v>
      </c>
      <c r="Q1496" s="10" t="s">
        <v>8321</v>
      </c>
      <c r="R1496" t="s">
        <v>8322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45.94</v>
      </c>
      <c r="P1497">
        <f t="shared" si="116"/>
        <v>45.94</v>
      </c>
      <c r="Q1497" s="10" t="s">
        <v>8308</v>
      </c>
      <c r="R1497" t="s">
        <v>8315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47.88</v>
      </c>
      <c r="P1498">
        <f t="shared" si="116"/>
        <v>47.88</v>
      </c>
      <c r="Q1498" s="10" t="s">
        <v>8323</v>
      </c>
      <c r="R1498" t="s">
        <v>8326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38.99</v>
      </c>
      <c r="P1499">
        <f t="shared" si="116"/>
        <v>38.99</v>
      </c>
      <c r="Q1499" s="10" t="s">
        <v>8308</v>
      </c>
      <c r="R1499" t="s">
        <v>8315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73.37</v>
      </c>
      <c r="P1500">
        <f t="shared" si="116"/>
        <v>73.37</v>
      </c>
      <c r="Q1500" s="10" t="s">
        <v>8308</v>
      </c>
      <c r="R1500" t="s">
        <v>8315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58.33</v>
      </c>
      <c r="P1501">
        <f t="shared" si="116"/>
        <v>58.33</v>
      </c>
      <c r="Q1501" s="10" t="s">
        <v>8327</v>
      </c>
      <c r="R1501" t="s">
        <v>8331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80.72</v>
      </c>
      <c r="P1502">
        <f t="shared" si="116"/>
        <v>80.72</v>
      </c>
      <c r="Q1502" s="10" t="s">
        <v>8323</v>
      </c>
      <c r="R1502" t="s">
        <v>8326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39.81</v>
      </c>
      <c r="P1503">
        <f t="shared" si="116"/>
        <v>39.81</v>
      </c>
      <c r="Q1503" s="10" t="s">
        <v>8323</v>
      </c>
      <c r="R1503" t="s">
        <v>8326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48.98</v>
      </c>
      <c r="P1504">
        <f t="shared" si="116"/>
        <v>48.98</v>
      </c>
      <c r="Q1504" s="10" t="s">
        <v>8323</v>
      </c>
      <c r="R1504" t="s">
        <v>8324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111.89</v>
      </c>
      <c r="P1505">
        <f t="shared" si="116"/>
        <v>111.89</v>
      </c>
      <c r="Q1505" s="10" t="s">
        <v>8323</v>
      </c>
      <c r="R1505" t="s">
        <v>8326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46.07</v>
      </c>
      <c r="P1506">
        <f t="shared" si="116"/>
        <v>46.07</v>
      </c>
      <c r="Q1506" s="10" t="s">
        <v>8327</v>
      </c>
      <c r="R1506" t="s">
        <v>8331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80.13</v>
      </c>
      <c r="P1507">
        <f t="shared" si="116"/>
        <v>80.13</v>
      </c>
      <c r="Q1507" s="10" t="s">
        <v>8327</v>
      </c>
      <c r="R1507" t="s">
        <v>8330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34.69</v>
      </c>
      <c r="P1508">
        <f t="shared" si="116"/>
        <v>34.69</v>
      </c>
      <c r="Q1508" s="10" t="s">
        <v>8313</v>
      </c>
      <c r="R1508" t="s">
        <v>8314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37.14</v>
      </c>
      <c r="P1509">
        <f t="shared" si="116"/>
        <v>37.14</v>
      </c>
      <c r="Q1509" s="10" t="s">
        <v>8323</v>
      </c>
      <c r="R1509" t="s">
        <v>8326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69.33</v>
      </c>
      <c r="P1510">
        <f t="shared" si="116"/>
        <v>69.33</v>
      </c>
      <c r="Q1510" s="10" t="s">
        <v>8323</v>
      </c>
      <c r="R1510" t="s">
        <v>8326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50.9</v>
      </c>
      <c r="P1511">
        <f t="shared" si="116"/>
        <v>50.9</v>
      </c>
      <c r="Q1511" s="10" t="s">
        <v>8323</v>
      </c>
      <c r="R1511" t="s">
        <v>8326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70.569999999999993</v>
      </c>
      <c r="P1512">
        <f t="shared" si="116"/>
        <v>70.569999999999993</v>
      </c>
      <c r="Q1512" s="10" t="s">
        <v>8323</v>
      </c>
      <c r="R1512" t="s">
        <v>8326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88.57</v>
      </c>
      <c r="P1513">
        <f t="shared" si="116"/>
        <v>88.57</v>
      </c>
      <c r="Q1513" s="10" t="s">
        <v>8321</v>
      </c>
      <c r="R1513" t="s">
        <v>8343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129.16999999999999</v>
      </c>
      <c r="P1514">
        <f t="shared" si="116"/>
        <v>129.16999999999999</v>
      </c>
      <c r="Q1514" s="10" t="s">
        <v>8308</v>
      </c>
      <c r="R1514" t="s">
        <v>8310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60.78</v>
      </c>
      <c r="P1515">
        <f t="shared" si="116"/>
        <v>60.78</v>
      </c>
      <c r="Q1515" s="10" t="s">
        <v>8323</v>
      </c>
      <c r="R1515" t="s">
        <v>8326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39.74</v>
      </c>
      <c r="P1516">
        <f t="shared" si="116"/>
        <v>39.74</v>
      </c>
      <c r="Q1516" s="10" t="s">
        <v>8323</v>
      </c>
      <c r="R1516" t="s">
        <v>8326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53.36</v>
      </c>
      <c r="P1517">
        <f t="shared" si="116"/>
        <v>53.36</v>
      </c>
      <c r="Q1517" s="10" t="s">
        <v>8323</v>
      </c>
      <c r="R1517" t="s">
        <v>8326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39.54</v>
      </c>
      <c r="P1518">
        <f t="shared" si="116"/>
        <v>39.54</v>
      </c>
      <c r="Q1518" s="10" t="s">
        <v>8323</v>
      </c>
      <c r="R1518" t="s">
        <v>8326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49.69</v>
      </c>
      <c r="P1519">
        <f t="shared" si="116"/>
        <v>49.69</v>
      </c>
      <c r="Q1519" s="10" t="s">
        <v>8323</v>
      </c>
      <c r="R1519" t="s">
        <v>8326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66.959999999999994</v>
      </c>
      <c r="P1520">
        <f t="shared" si="116"/>
        <v>66.959999999999994</v>
      </c>
      <c r="Q1520" s="10" t="s">
        <v>8323</v>
      </c>
      <c r="R1520" t="s">
        <v>8326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39.49</v>
      </c>
      <c r="P1521">
        <f t="shared" si="116"/>
        <v>39.49</v>
      </c>
      <c r="Q1521" s="10" t="s">
        <v>8323</v>
      </c>
      <c r="R1521" t="s">
        <v>8326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25.35</v>
      </c>
      <c r="P1522">
        <f t="shared" si="116"/>
        <v>25.35</v>
      </c>
      <c r="Q1522" s="10" t="s">
        <v>8311</v>
      </c>
      <c r="R1522" t="s">
        <v>8333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57.77</v>
      </c>
      <c r="P1523">
        <f t="shared" si="116"/>
        <v>57.77</v>
      </c>
      <c r="Q1523" s="10" t="s">
        <v>8316</v>
      </c>
      <c r="R1523" t="s">
        <v>8317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235.46</v>
      </c>
      <c r="P1524">
        <f t="shared" si="116"/>
        <v>235.46</v>
      </c>
      <c r="Q1524" s="10" t="s">
        <v>8323</v>
      </c>
      <c r="R1524" t="s">
        <v>8326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34.380000000000003</v>
      </c>
      <c r="P1525">
        <f t="shared" si="116"/>
        <v>34.380000000000003</v>
      </c>
      <c r="Q1525" s="10" t="s">
        <v>8327</v>
      </c>
      <c r="R1525" t="s">
        <v>8338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191.25</v>
      </c>
      <c r="P1526">
        <f t="shared" si="116"/>
        <v>191.25</v>
      </c>
      <c r="Q1526" s="10" t="s">
        <v>8308</v>
      </c>
      <c r="R1526" t="s">
        <v>8310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55.6</v>
      </c>
      <c r="P1527">
        <f t="shared" si="116"/>
        <v>55.6</v>
      </c>
      <c r="Q1527" s="10" t="s">
        <v>8323</v>
      </c>
      <c r="R1527" t="s">
        <v>8326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160.79</v>
      </c>
      <c r="P1528">
        <f t="shared" si="116"/>
        <v>160.79</v>
      </c>
      <c r="Q1528" s="10" t="s">
        <v>8327</v>
      </c>
      <c r="R1528" t="s">
        <v>8331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33.94</v>
      </c>
      <c r="P1529">
        <f t="shared" si="116"/>
        <v>33.94</v>
      </c>
      <c r="Q1529" s="10" t="s">
        <v>8323</v>
      </c>
      <c r="R1529" t="s">
        <v>8326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203.2</v>
      </c>
      <c r="P1530">
        <f t="shared" si="116"/>
        <v>203.2</v>
      </c>
      <c r="Q1530" s="10" t="s">
        <v>8323</v>
      </c>
      <c r="R1530" t="s">
        <v>8326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53.44</v>
      </c>
      <c r="P1531">
        <f t="shared" si="116"/>
        <v>53.44</v>
      </c>
      <c r="Q1531" s="10" t="s">
        <v>8323</v>
      </c>
      <c r="R1531" t="s">
        <v>8326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49.11</v>
      </c>
      <c r="P1532">
        <f t="shared" si="116"/>
        <v>49.11</v>
      </c>
      <c r="Q1532" s="10" t="s">
        <v>8327</v>
      </c>
      <c r="R1532" t="s">
        <v>8331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105</v>
      </c>
      <c r="P1533">
        <f t="shared" si="116"/>
        <v>105</v>
      </c>
      <c r="Q1533" s="10" t="s">
        <v>8323</v>
      </c>
      <c r="R1533" t="s">
        <v>8326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179.12</v>
      </c>
      <c r="P1534">
        <f t="shared" si="116"/>
        <v>179.12</v>
      </c>
      <c r="Q1534" s="10" t="s">
        <v>8323</v>
      </c>
      <c r="R1534" t="s">
        <v>8326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55.2</v>
      </c>
      <c r="P1535">
        <f t="shared" si="116"/>
        <v>55.2</v>
      </c>
      <c r="Q1535" s="10" t="s">
        <v>8321</v>
      </c>
      <c r="R1535" t="s">
        <v>8322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97.9</v>
      </c>
      <c r="P1536">
        <f t="shared" si="116"/>
        <v>97.9</v>
      </c>
      <c r="Q1536" s="10" t="s">
        <v>8321</v>
      </c>
      <c r="R1536" t="s">
        <v>8322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126.46</v>
      </c>
      <c r="P1537">
        <f t="shared" si="116"/>
        <v>126.46</v>
      </c>
      <c r="Q1537" s="10" t="s">
        <v>8323</v>
      </c>
      <c r="R1537" t="s">
        <v>8326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178.53</v>
      </c>
      <c r="P1538">
        <f t="shared" si="116"/>
        <v>178.53</v>
      </c>
      <c r="Q1538" s="10" t="s">
        <v>8323</v>
      </c>
      <c r="R1538" t="s">
        <v>8324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IFERROR(ROUND(E1539/L1539,2),0)</f>
        <v>116.73</v>
      </c>
      <c r="P1539">
        <f t="shared" ref="P1539:P1602" si="121">ROUND(E1539/L1539,2)</f>
        <v>116.73</v>
      </c>
      <c r="Q1539" s="10" t="s">
        <v>8323</v>
      </c>
      <c r="R1539" t="s">
        <v>8324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131.91</v>
      </c>
      <c r="P1540">
        <f t="shared" si="121"/>
        <v>131.91</v>
      </c>
      <c r="Q1540" s="10" t="s">
        <v>8323</v>
      </c>
      <c r="R1540" t="s">
        <v>8326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91.82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84.17</v>
      </c>
      <c r="P1542">
        <f t="shared" si="121"/>
        <v>84.17</v>
      </c>
      <c r="Q1542" s="10" t="s">
        <v>8323</v>
      </c>
      <c r="R1542" t="s">
        <v>8326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64.47</v>
      </c>
      <c r="P1543">
        <f t="shared" si="121"/>
        <v>64.47</v>
      </c>
      <c r="Q1543" s="10" t="s">
        <v>8323</v>
      </c>
      <c r="R1543" t="s">
        <v>8326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63.03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79.53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143.66999999999999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88.74</v>
      </c>
      <c r="P1547">
        <f t="shared" si="121"/>
        <v>88.74</v>
      </c>
      <c r="Q1547" s="10" t="s">
        <v>8323</v>
      </c>
      <c r="R1547" t="s">
        <v>8326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86.16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158.68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100.5</v>
      </c>
      <c r="P1550">
        <f t="shared" si="121"/>
        <v>100.5</v>
      </c>
      <c r="Q1550" s="10" t="s">
        <v>8323</v>
      </c>
      <c r="R1550" t="s">
        <v>8335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107.64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17.82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48.55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143.1</v>
      </c>
      <c r="P1554">
        <f t="shared" si="121"/>
        <v>143.1</v>
      </c>
      <c r="Q1554" s="10" t="s">
        <v>8323</v>
      </c>
      <c r="R1554" t="s">
        <v>8326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143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75.05</v>
      </c>
      <c r="P1556">
        <f t="shared" si="121"/>
        <v>75.05</v>
      </c>
      <c r="Q1556" s="10" t="s">
        <v>8327</v>
      </c>
      <c r="R1556" t="s">
        <v>8331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32.979999999999997</v>
      </c>
      <c r="P1557">
        <f t="shared" si="121"/>
        <v>32.979999999999997</v>
      </c>
      <c r="Q1557" s="10" t="s">
        <v>8323</v>
      </c>
      <c r="R1557" t="s">
        <v>8326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3000</v>
      </c>
      <c r="P1558">
        <f t="shared" si="121"/>
        <v>3000</v>
      </c>
      <c r="Q1558" s="10" t="s">
        <v>8321</v>
      </c>
      <c r="R1558" t="s">
        <v>8325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136.36000000000001</v>
      </c>
      <c r="P1559">
        <f t="shared" si="121"/>
        <v>136.36000000000001</v>
      </c>
      <c r="Q1559" s="10" t="s">
        <v>8327</v>
      </c>
      <c r="R1559" t="s">
        <v>8331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78.95</v>
      </c>
      <c r="P1560">
        <f t="shared" si="121"/>
        <v>78.95</v>
      </c>
      <c r="Q1560" s="10" t="s">
        <v>8327</v>
      </c>
      <c r="R1560" t="s">
        <v>8328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272.73</v>
      </c>
      <c r="P1561">
        <f t="shared" si="121"/>
        <v>272.73</v>
      </c>
      <c r="Q1561" s="10" t="s">
        <v>8323</v>
      </c>
      <c r="R1561" t="s">
        <v>8326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176.47</v>
      </c>
      <c r="P1562">
        <f t="shared" si="121"/>
        <v>176.47</v>
      </c>
      <c r="Q1562" s="10" t="s">
        <v>8323</v>
      </c>
      <c r="R1562" t="s">
        <v>8326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115.38</v>
      </c>
      <c r="P1563">
        <f t="shared" si="121"/>
        <v>115.38</v>
      </c>
      <c r="Q1563" s="10" t="s">
        <v>8323</v>
      </c>
      <c r="R1563" t="s">
        <v>8326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88.24</v>
      </c>
      <c r="P1564">
        <f t="shared" si="121"/>
        <v>88.24</v>
      </c>
      <c r="Q1564" s="10" t="s">
        <v>8323</v>
      </c>
      <c r="R1564" t="s">
        <v>8326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111.11</v>
      </c>
      <c r="P1565">
        <f t="shared" si="121"/>
        <v>111.11</v>
      </c>
      <c r="Q1565" s="10" t="s">
        <v>8323</v>
      </c>
      <c r="R1565" t="s">
        <v>8335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100</v>
      </c>
      <c r="P1566">
        <f t="shared" si="121"/>
        <v>100</v>
      </c>
      <c r="Q1566" s="10" t="s">
        <v>8323</v>
      </c>
      <c r="R1566" t="s">
        <v>8335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136.09</v>
      </c>
      <c r="P1567">
        <f t="shared" si="121"/>
        <v>136.09</v>
      </c>
      <c r="Q1567" s="10" t="s">
        <v>8321</v>
      </c>
      <c r="R1567" t="s">
        <v>8339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83.14</v>
      </c>
      <c r="P1568">
        <f t="shared" si="121"/>
        <v>83.14</v>
      </c>
      <c r="Q1568" s="10" t="s">
        <v>8323</v>
      </c>
      <c r="R1568" t="s">
        <v>8326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30.2</v>
      </c>
      <c r="P1569">
        <f t="shared" si="121"/>
        <v>30.2</v>
      </c>
      <c r="Q1569" s="10" t="s">
        <v>8316</v>
      </c>
      <c r="R1569" t="s">
        <v>8317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80.3</v>
      </c>
      <c r="P1570">
        <f t="shared" si="121"/>
        <v>80.3</v>
      </c>
      <c r="Q1570" s="10" t="s">
        <v>8316</v>
      </c>
      <c r="R1570" t="s">
        <v>8334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70.599999999999994</v>
      </c>
      <c r="P1571">
        <f t="shared" si="121"/>
        <v>70.599999999999994</v>
      </c>
      <c r="Q1571" s="10" t="s">
        <v>8308</v>
      </c>
      <c r="R1571" t="s">
        <v>8318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134.55000000000001</v>
      </c>
      <c r="P1572">
        <f t="shared" si="121"/>
        <v>134.55000000000001</v>
      </c>
      <c r="Q1572" s="10" t="s">
        <v>8308</v>
      </c>
      <c r="R1572" t="s">
        <v>8310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44.76</v>
      </c>
      <c r="P1573">
        <f t="shared" si="121"/>
        <v>44.76</v>
      </c>
      <c r="Q1573" s="10" t="s">
        <v>8323</v>
      </c>
      <c r="R1573" t="s">
        <v>8326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39.81</v>
      </c>
      <c r="P1574">
        <f t="shared" si="121"/>
        <v>39.81</v>
      </c>
      <c r="Q1574" s="10" t="s">
        <v>8323</v>
      </c>
      <c r="R1574" t="s">
        <v>8326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89.24</v>
      </c>
      <c r="P1575">
        <f t="shared" si="121"/>
        <v>89.24</v>
      </c>
      <c r="Q1575" s="10" t="s">
        <v>8313</v>
      </c>
      <c r="R1575" t="s">
        <v>8314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57.55</v>
      </c>
      <c r="P1576">
        <f t="shared" si="121"/>
        <v>57.55</v>
      </c>
      <c r="Q1576" s="10" t="s">
        <v>8323</v>
      </c>
      <c r="R1576" t="s">
        <v>8326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91.63</v>
      </c>
      <c r="P1577">
        <f t="shared" si="121"/>
        <v>91.63</v>
      </c>
      <c r="Q1577" s="10" t="s">
        <v>8327</v>
      </c>
      <c r="R1577" t="s">
        <v>8331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27.39</v>
      </c>
      <c r="P1578">
        <f t="shared" si="121"/>
        <v>27.39</v>
      </c>
      <c r="Q1578" s="10" t="s">
        <v>8327</v>
      </c>
      <c r="R1578" t="s">
        <v>8328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63.7</v>
      </c>
      <c r="P1579">
        <f t="shared" si="121"/>
        <v>63.7</v>
      </c>
      <c r="Q1579" s="10" t="s">
        <v>8323</v>
      </c>
      <c r="R1579" t="s">
        <v>8326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36.61</v>
      </c>
      <c r="P1580">
        <f t="shared" si="121"/>
        <v>36.61</v>
      </c>
      <c r="Q1580" s="10" t="s">
        <v>8321</v>
      </c>
      <c r="R1580" t="s">
        <v>8322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83.57</v>
      </c>
      <c r="P1581">
        <f t="shared" si="121"/>
        <v>83.57</v>
      </c>
      <c r="Q1581" s="10" t="s">
        <v>8323</v>
      </c>
      <c r="R1581" t="s">
        <v>8326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83.51</v>
      </c>
      <c r="P1582">
        <f t="shared" si="121"/>
        <v>83.51</v>
      </c>
      <c r="Q1582" s="10" t="s">
        <v>8323</v>
      </c>
      <c r="R1582" t="s">
        <v>8326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47.67</v>
      </c>
      <c r="P1583">
        <f t="shared" si="121"/>
        <v>47.67</v>
      </c>
      <c r="Q1583" s="10" t="s">
        <v>8327</v>
      </c>
      <c r="R1583" t="s">
        <v>8331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160.5</v>
      </c>
      <c r="P1584">
        <f t="shared" si="121"/>
        <v>160.5</v>
      </c>
      <c r="Q1584" s="10" t="s">
        <v>8308</v>
      </c>
      <c r="R1584" t="s">
        <v>8310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23.65</v>
      </c>
      <c r="P1585">
        <f t="shared" si="121"/>
        <v>23.65</v>
      </c>
      <c r="Q1585" s="10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32.01</v>
      </c>
      <c r="P1586">
        <f t="shared" si="121"/>
        <v>32.01</v>
      </c>
      <c r="Q1586" s="10" t="s">
        <v>8327</v>
      </c>
      <c r="R1586" t="s">
        <v>8338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62.59</v>
      </c>
      <c r="P1587">
        <f t="shared" si="121"/>
        <v>62.59</v>
      </c>
      <c r="Q1587" s="10" t="s">
        <v>8323</v>
      </c>
      <c r="R1587" t="s">
        <v>8326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57.52</v>
      </c>
      <c r="P1588">
        <f t="shared" si="121"/>
        <v>57.52</v>
      </c>
      <c r="Q1588" s="10" t="s">
        <v>8323</v>
      </c>
      <c r="R1588" t="s">
        <v>8326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358.88</v>
      </c>
      <c r="P1589">
        <f t="shared" si="121"/>
        <v>358.88</v>
      </c>
      <c r="Q1589" s="10" t="s">
        <v>8319</v>
      </c>
      <c r="R1589" t="s">
        <v>8345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58.57</v>
      </c>
      <c r="P1590">
        <f t="shared" si="121"/>
        <v>58.57</v>
      </c>
      <c r="Q1590" s="10" t="s">
        <v>8323</v>
      </c>
      <c r="R1590" t="s">
        <v>8326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30.19</v>
      </c>
      <c r="P1591">
        <f t="shared" si="121"/>
        <v>30.19</v>
      </c>
      <c r="Q1591" s="10" t="s">
        <v>8323</v>
      </c>
      <c r="R1591" t="s">
        <v>8326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48.54</v>
      </c>
      <c r="P1592">
        <f t="shared" si="121"/>
        <v>48.54</v>
      </c>
      <c r="Q1592" s="10" t="s">
        <v>8323</v>
      </c>
      <c r="R1592" t="s">
        <v>8335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77.22</v>
      </c>
      <c r="P1593">
        <f t="shared" si="121"/>
        <v>77.22</v>
      </c>
      <c r="Q1593" s="10" t="s">
        <v>8323</v>
      </c>
      <c r="R1593" t="s">
        <v>8326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64.91</v>
      </c>
      <c r="P1594">
        <f t="shared" si="121"/>
        <v>64.91</v>
      </c>
      <c r="Q1594" s="10" t="s">
        <v>8323</v>
      </c>
      <c r="R1594" t="s">
        <v>8326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74.790000000000006</v>
      </c>
      <c r="P1595">
        <f t="shared" si="121"/>
        <v>74.790000000000006</v>
      </c>
      <c r="Q1595" s="10" t="s">
        <v>8308</v>
      </c>
      <c r="R1595" t="s">
        <v>8310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43.06</v>
      </c>
      <c r="P1596">
        <f t="shared" si="121"/>
        <v>43.06</v>
      </c>
      <c r="Q1596" s="10" t="s">
        <v>8327</v>
      </c>
      <c r="R1596" t="s">
        <v>8331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27.32</v>
      </c>
      <c r="P1597">
        <f t="shared" si="121"/>
        <v>27.32</v>
      </c>
      <c r="Q1597" s="10" t="s">
        <v>8327</v>
      </c>
      <c r="R1597" t="s">
        <v>8331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33.76</v>
      </c>
      <c r="P1598">
        <f t="shared" si="121"/>
        <v>33.76</v>
      </c>
      <c r="Q1598" s="10" t="s">
        <v>8308</v>
      </c>
      <c r="R1598" t="s">
        <v>8340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74.61</v>
      </c>
      <c r="P1599">
        <f t="shared" si="121"/>
        <v>74.61</v>
      </c>
      <c r="Q1599" s="10" t="s">
        <v>8327</v>
      </c>
      <c r="R1599" t="s">
        <v>8331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65.88</v>
      </c>
      <c r="P1600">
        <f t="shared" si="121"/>
        <v>65.88</v>
      </c>
      <c r="Q1600" s="10" t="s">
        <v>8321</v>
      </c>
      <c r="R1600" t="s">
        <v>8322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88.47</v>
      </c>
      <c r="P1601">
        <f t="shared" si="121"/>
        <v>88.47</v>
      </c>
      <c r="Q1601" s="10" t="s">
        <v>8327</v>
      </c>
      <c r="R1601" t="s">
        <v>8338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88.33</v>
      </c>
      <c r="P1602">
        <f t="shared" si="121"/>
        <v>88.33</v>
      </c>
      <c r="Q1602" s="10" t="s">
        <v>8327</v>
      </c>
      <c r="R1602" t="s">
        <v>8331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IFERROR(ROUND(E1603/L1603,2),0)</f>
        <v>166.06</v>
      </c>
      <c r="P1603">
        <f t="shared" ref="P1603:P1666" si="126">ROUND(E1603/L1603,2)</f>
        <v>166.06</v>
      </c>
      <c r="Q1603" s="10" t="s">
        <v>8323</v>
      </c>
      <c r="R1603" t="s">
        <v>8326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41.24</v>
      </c>
      <c r="P1604">
        <f t="shared" si="126"/>
        <v>41.24</v>
      </c>
      <c r="Q1604" s="10" t="s">
        <v>8323</v>
      </c>
      <c r="R1604" t="s">
        <v>8326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50.98</v>
      </c>
      <c r="P1605">
        <f t="shared" si="126"/>
        <v>50.98</v>
      </c>
      <c r="Q1605" s="10" t="s">
        <v>8323</v>
      </c>
      <c r="R1605" t="s">
        <v>8326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56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96.55</v>
      </c>
      <c r="P1607">
        <f t="shared" si="126"/>
        <v>96.55</v>
      </c>
      <c r="Q1607" s="10" t="s">
        <v>8323</v>
      </c>
      <c r="R1607" t="s">
        <v>8326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53.75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58.08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81.03</v>
      </c>
      <c r="P1610">
        <f t="shared" si="126"/>
        <v>81.03</v>
      </c>
      <c r="Q1610" s="10" t="s">
        <v>8323</v>
      </c>
      <c r="R1610" t="s">
        <v>8326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41.68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125</v>
      </c>
      <c r="P1612">
        <f t="shared" si="126"/>
        <v>125</v>
      </c>
      <c r="Q1612" s="10" t="s">
        <v>8323</v>
      </c>
      <c r="R1612" t="s">
        <v>8326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39.229999999999997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61.02</v>
      </c>
      <c r="P1614">
        <f t="shared" si="126"/>
        <v>61.02</v>
      </c>
      <c r="Q1614" s="10" t="s">
        <v>8323</v>
      </c>
      <c r="R1614" t="s">
        <v>8326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66.709999999999994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50.63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24.15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109.04</v>
      </c>
      <c r="P1618">
        <f t="shared" si="126"/>
        <v>109.04</v>
      </c>
      <c r="Q1618" s="10" t="s">
        <v>8323</v>
      </c>
      <c r="R1618" t="s">
        <v>8335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389.29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40.07</v>
      </c>
      <c r="P1620">
        <f t="shared" si="126"/>
        <v>40.07</v>
      </c>
      <c r="Q1620" s="10" t="s">
        <v>8323</v>
      </c>
      <c r="R1620" t="s">
        <v>8326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49.38</v>
      </c>
      <c r="P1621">
        <f t="shared" si="126"/>
        <v>49.38</v>
      </c>
      <c r="Q1621" s="10" t="s">
        <v>8316</v>
      </c>
      <c r="R1621" t="s">
        <v>8334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40.49</v>
      </c>
      <c r="P1622">
        <f t="shared" si="126"/>
        <v>40.49</v>
      </c>
      <c r="Q1622" s="10" t="s">
        <v>8319</v>
      </c>
      <c r="R1622" t="s">
        <v>8320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54.2</v>
      </c>
      <c r="P1623">
        <f t="shared" si="126"/>
        <v>54.2</v>
      </c>
      <c r="Q1623" s="10" t="s">
        <v>8327</v>
      </c>
      <c r="R1623" t="s">
        <v>8328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48.33</v>
      </c>
      <c r="P1624">
        <f t="shared" si="126"/>
        <v>48.33</v>
      </c>
      <c r="Q1624" s="10" t="s">
        <v>8327</v>
      </c>
      <c r="R1624" t="s">
        <v>8331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47.46</v>
      </c>
      <c r="P1625">
        <f t="shared" si="126"/>
        <v>47.46</v>
      </c>
      <c r="Q1625" s="10" t="s">
        <v>8323</v>
      </c>
      <c r="R1625" t="s">
        <v>8326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34.18</v>
      </c>
      <c r="P1626">
        <f t="shared" si="126"/>
        <v>34.18</v>
      </c>
      <c r="Q1626" s="10" t="s">
        <v>8327</v>
      </c>
      <c r="R1626" t="s">
        <v>8350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72.97</v>
      </c>
      <c r="P1627">
        <f t="shared" si="126"/>
        <v>72.97</v>
      </c>
      <c r="Q1627" s="10" t="s">
        <v>8323</v>
      </c>
      <c r="R1627" t="s">
        <v>8335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450</v>
      </c>
      <c r="P1628">
        <f t="shared" si="126"/>
        <v>450</v>
      </c>
      <c r="Q1628" s="10" t="s">
        <v>8323</v>
      </c>
      <c r="R1628" t="s">
        <v>8326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299.22000000000003</v>
      </c>
      <c r="P1629">
        <f t="shared" si="126"/>
        <v>299.22000000000003</v>
      </c>
      <c r="Q1629" s="10" t="s">
        <v>8313</v>
      </c>
      <c r="R1629" t="s">
        <v>8314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45.59</v>
      </c>
      <c r="P1630">
        <f t="shared" si="126"/>
        <v>45.59</v>
      </c>
      <c r="Q1630" s="10" t="s">
        <v>8327</v>
      </c>
      <c r="R1630" t="s">
        <v>8338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70.760000000000005</v>
      </c>
      <c r="P1631">
        <f t="shared" si="126"/>
        <v>70.760000000000005</v>
      </c>
      <c r="Q1631" s="10" t="s">
        <v>8323</v>
      </c>
      <c r="R1631" t="s">
        <v>8326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70.55</v>
      </c>
      <c r="P1632">
        <f t="shared" si="126"/>
        <v>70.55</v>
      </c>
      <c r="Q1632" s="10" t="s">
        <v>8327</v>
      </c>
      <c r="R1632" t="s">
        <v>8331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81.239999999999995</v>
      </c>
      <c r="P1633">
        <f t="shared" si="126"/>
        <v>81.239999999999995</v>
      </c>
      <c r="Q1633" s="10" t="s">
        <v>8323</v>
      </c>
      <c r="R1633" t="s">
        <v>8335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106.8</v>
      </c>
      <c r="P1634">
        <f t="shared" si="126"/>
        <v>106.8</v>
      </c>
      <c r="Q1634" s="10" t="s">
        <v>8308</v>
      </c>
      <c r="R1634" t="s">
        <v>8318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37.08</v>
      </c>
      <c r="P1635">
        <f t="shared" si="126"/>
        <v>37.08</v>
      </c>
      <c r="Q1635" s="10" t="s">
        <v>8323</v>
      </c>
      <c r="R1635" t="s">
        <v>8326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37.590000000000003</v>
      </c>
      <c r="P1636">
        <f t="shared" si="126"/>
        <v>37.590000000000003</v>
      </c>
      <c r="Q1636" s="10" t="s">
        <v>8323</v>
      </c>
      <c r="R1636" t="s">
        <v>8326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35.04</v>
      </c>
      <c r="P1637">
        <f t="shared" si="126"/>
        <v>35.04</v>
      </c>
      <c r="Q1637" s="10" t="s">
        <v>8323</v>
      </c>
      <c r="R1637" t="s">
        <v>8326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33.549999999999997</v>
      </c>
      <c r="P1638">
        <f t="shared" si="126"/>
        <v>33.549999999999997</v>
      </c>
      <c r="Q1638" s="10" t="s">
        <v>8316</v>
      </c>
      <c r="R1638" t="s">
        <v>8317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64.63</v>
      </c>
      <c r="P1639">
        <f t="shared" si="126"/>
        <v>64.63</v>
      </c>
      <c r="Q1639" s="10" t="s">
        <v>8323</v>
      </c>
      <c r="R1639" t="s">
        <v>8326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46.43</v>
      </c>
      <c r="P1640">
        <f t="shared" si="126"/>
        <v>46.43</v>
      </c>
      <c r="Q1640" s="10" t="s">
        <v>8323</v>
      </c>
      <c r="R1640" t="s">
        <v>8326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105.44</v>
      </c>
      <c r="P1641">
        <f t="shared" si="126"/>
        <v>105.44</v>
      </c>
      <c r="Q1641" s="10" t="s">
        <v>8313</v>
      </c>
      <c r="R1641" t="s">
        <v>8314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292.77999999999997</v>
      </c>
      <c r="P1642">
        <f t="shared" si="126"/>
        <v>292.77999999999997</v>
      </c>
      <c r="Q1642" s="10" t="s">
        <v>8323</v>
      </c>
      <c r="R1642" t="s">
        <v>8326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77.349999999999994</v>
      </c>
      <c r="P1643">
        <f t="shared" si="126"/>
        <v>77.349999999999994</v>
      </c>
      <c r="Q1643" s="10" t="s">
        <v>8327</v>
      </c>
      <c r="R1643" t="s">
        <v>8328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97.41</v>
      </c>
      <c r="P1644">
        <f t="shared" si="126"/>
        <v>97.41</v>
      </c>
      <c r="Q1644" s="10" t="s">
        <v>8308</v>
      </c>
      <c r="R1644" t="s">
        <v>8342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48.7</v>
      </c>
      <c r="P1645">
        <f t="shared" si="126"/>
        <v>48.7</v>
      </c>
      <c r="Q1645" s="10" t="s">
        <v>8323</v>
      </c>
      <c r="R1645" t="s">
        <v>8326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40.94</v>
      </c>
      <c r="P1646">
        <f t="shared" si="126"/>
        <v>40.94</v>
      </c>
      <c r="Q1646" s="10" t="s">
        <v>8323</v>
      </c>
      <c r="R1646" t="s">
        <v>8326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32.32</v>
      </c>
      <c r="P1647">
        <f t="shared" si="126"/>
        <v>32.32</v>
      </c>
      <c r="Q1647" s="10" t="s">
        <v>8327</v>
      </c>
      <c r="R1647" t="s">
        <v>8328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68.84</v>
      </c>
      <c r="P1648">
        <f t="shared" si="126"/>
        <v>68.84</v>
      </c>
      <c r="Q1648" s="10" t="s">
        <v>8323</v>
      </c>
      <c r="R1648" t="s">
        <v>8326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104.6</v>
      </c>
      <c r="P1649">
        <f t="shared" si="126"/>
        <v>104.6</v>
      </c>
      <c r="Q1649" s="10" t="s">
        <v>8321</v>
      </c>
      <c r="R1649" t="s">
        <v>8343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37.270000000000003</v>
      </c>
      <c r="P1650">
        <f t="shared" si="126"/>
        <v>37.270000000000003</v>
      </c>
      <c r="Q1650" s="10" t="s">
        <v>8327</v>
      </c>
      <c r="R1650" t="s">
        <v>8336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66.87</v>
      </c>
      <c r="P1651">
        <f t="shared" si="126"/>
        <v>66.87</v>
      </c>
      <c r="Q1651" s="10" t="s">
        <v>8327</v>
      </c>
      <c r="R1651" t="s">
        <v>8336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49.21</v>
      </c>
      <c r="P1652">
        <f t="shared" si="126"/>
        <v>49.21</v>
      </c>
      <c r="Q1652" s="10" t="s">
        <v>8323</v>
      </c>
      <c r="R1652" t="s">
        <v>8335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108.63</v>
      </c>
      <c r="P1653">
        <f t="shared" si="126"/>
        <v>108.63</v>
      </c>
      <c r="Q1653" s="10" t="s">
        <v>8308</v>
      </c>
      <c r="R1653" t="s">
        <v>8310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27.15</v>
      </c>
      <c r="P1654">
        <f t="shared" si="126"/>
        <v>27.15</v>
      </c>
      <c r="Q1654" s="10" t="s">
        <v>8327</v>
      </c>
      <c r="R1654" t="s">
        <v>8331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186.07</v>
      </c>
      <c r="P1655">
        <f t="shared" si="126"/>
        <v>186.07</v>
      </c>
      <c r="Q1655" s="10" t="s">
        <v>8323</v>
      </c>
      <c r="R1655" t="s">
        <v>8326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57.78</v>
      </c>
      <c r="P1656">
        <f t="shared" si="126"/>
        <v>57.78</v>
      </c>
      <c r="Q1656" s="10" t="s">
        <v>8327</v>
      </c>
      <c r="R1656" t="s">
        <v>8328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19.7</v>
      </c>
      <c r="P1657">
        <f t="shared" si="126"/>
        <v>19.7</v>
      </c>
      <c r="Q1657" s="10" t="s">
        <v>8323</v>
      </c>
      <c r="R1657" t="s">
        <v>8326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866.67</v>
      </c>
      <c r="P1658">
        <f t="shared" si="126"/>
        <v>866.67</v>
      </c>
      <c r="Q1658" s="10" t="s">
        <v>8323</v>
      </c>
      <c r="R1658" t="s">
        <v>8326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32.07</v>
      </c>
      <c r="P1659">
        <f t="shared" si="126"/>
        <v>32.07</v>
      </c>
      <c r="Q1659" s="10" t="s">
        <v>8311</v>
      </c>
      <c r="R1659" t="s">
        <v>8333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54.08</v>
      </c>
      <c r="P1660">
        <f t="shared" si="126"/>
        <v>54.08</v>
      </c>
      <c r="Q1660" s="10" t="s">
        <v>8321</v>
      </c>
      <c r="R1660" t="s">
        <v>8322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66.510000000000005</v>
      </c>
      <c r="P1661">
        <f t="shared" si="126"/>
        <v>66.510000000000005</v>
      </c>
      <c r="Q1661" s="10" t="s">
        <v>8323</v>
      </c>
      <c r="R1661" t="s">
        <v>8326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95.74</v>
      </c>
      <c r="P1662">
        <f t="shared" si="126"/>
        <v>95.74</v>
      </c>
      <c r="Q1662" s="10" t="s">
        <v>8327</v>
      </c>
      <c r="R1662" t="s">
        <v>8341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76.03</v>
      </c>
      <c r="P1663">
        <f t="shared" si="126"/>
        <v>76.03</v>
      </c>
      <c r="Q1663" s="10" t="s">
        <v>8323</v>
      </c>
      <c r="R1663" t="s">
        <v>8326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78.180000000000007</v>
      </c>
      <c r="P1664">
        <f t="shared" si="126"/>
        <v>78.180000000000007</v>
      </c>
      <c r="Q1664" s="10" t="s">
        <v>8313</v>
      </c>
      <c r="R1664" t="s">
        <v>8314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33.03</v>
      </c>
      <c r="P1665">
        <f t="shared" si="126"/>
        <v>33.03</v>
      </c>
      <c r="Q1665" s="10" t="s">
        <v>8323</v>
      </c>
      <c r="R1665" t="s">
        <v>8326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52.55</v>
      </c>
      <c r="P1666">
        <f t="shared" si="126"/>
        <v>52.55</v>
      </c>
      <c r="Q1666" s="10" t="s">
        <v>8323</v>
      </c>
      <c r="R1666" t="s">
        <v>8326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IFERROR(ROUND(E1667/L1667,2),0)</f>
        <v>47.57</v>
      </c>
      <c r="P1667">
        <f t="shared" ref="P1667:P1730" si="131">ROUND(E1667/L1667,2)</f>
        <v>47.57</v>
      </c>
      <c r="Q1667" s="10" t="s">
        <v>8323</v>
      </c>
      <c r="R1667" t="s">
        <v>8335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30.95</v>
      </c>
      <c r="P1668">
        <f t="shared" si="131"/>
        <v>30.95</v>
      </c>
      <c r="Q1668" s="10" t="s">
        <v>8323</v>
      </c>
      <c r="R1668" t="s">
        <v>8326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40.08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59.65</v>
      </c>
      <c r="P1670">
        <f t="shared" si="131"/>
        <v>59.65</v>
      </c>
      <c r="Q1670" s="10" t="s">
        <v>8323</v>
      </c>
      <c r="R1670" t="s">
        <v>8326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77.73</v>
      </c>
      <c r="P1671">
        <f t="shared" si="131"/>
        <v>77.73</v>
      </c>
      <c r="Q1671" s="10" t="s">
        <v>8323</v>
      </c>
      <c r="R1671" t="s">
        <v>8326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121.9</v>
      </c>
      <c r="P1672">
        <f t="shared" si="131"/>
        <v>121.9</v>
      </c>
      <c r="Q1672" s="10" t="s">
        <v>8323</v>
      </c>
      <c r="R1672" t="s">
        <v>8326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60.95</v>
      </c>
      <c r="P1673">
        <f t="shared" si="131"/>
        <v>60.95</v>
      </c>
      <c r="Q1673" s="10" t="s">
        <v>8323</v>
      </c>
      <c r="R1673" t="s">
        <v>8326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47.41</v>
      </c>
      <c r="P1674">
        <f t="shared" si="131"/>
        <v>47.41</v>
      </c>
      <c r="Q1674" s="10" t="s">
        <v>8323</v>
      </c>
      <c r="R1674" t="s">
        <v>8326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44.91</v>
      </c>
      <c r="P1675">
        <f t="shared" si="131"/>
        <v>44.91</v>
      </c>
      <c r="Q1675" s="10" t="s">
        <v>8323</v>
      </c>
      <c r="R1675" t="s">
        <v>8326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82.42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38.71</v>
      </c>
      <c r="P1677">
        <f t="shared" si="131"/>
        <v>38.71</v>
      </c>
      <c r="Q1677" s="10" t="s">
        <v>8323</v>
      </c>
      <c r="R1677" t="s">
        <v>8326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134.21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110.87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70.83</v>
      </c>
      <c r="P1680">
        <f t="shared" si="131"/>
        <v>70.83</v>
      </c>
      <c r="Q1680" s="10" t="s">
        <v>8323</v>
      </c>
      <c r="R1680" t="s">
        <v>8335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39.83</v>
      </c>
      <c r="P1681">
        <f t="shared" si="131"/>
        <v>39.83</v>
      </c>
      <c r="Q1681" s="10" t="s">
        <v>8323</v>
      </c>
      <c r="R1681" t="s">
        <v>8326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37.47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72.709999999999994</v>
      </c>
      <c r="P1683">
        <f t="shared" si="131"/>
        <v>72.709999999999994</v>
      </c>
      <c r="Q1683" s="10" t="s">
        <v>8323</v>
      </c>
      <c r="R1683" t="s">
        <v>8326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52.92</v>
      </c>
      <c r="P1684">
        <f t="shared" si="131"/>
        <v>52.92</v>
      </c>
      <c r="Q1684" s="10" t="s">
        <v>8327</v>
      </c>
      <c r="R1684" t="s">
        <v>8350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74.62</v>
      </c>
      <c r="P1685">
        <f t="shared" si="131"/>
        <v>74.62</v>
      </c>
      <c r="Q1685" s="10" t="s">
        <v>8327</v>
      </c>
      <c r="R1685" t="s">
        <v>8354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72.430000000000007</v>
      </c>
      <c r="P1686">
        <f t="shared" si="131"/>
        <v>72.430000000000007</v>
      </c>
      <c r="Q1686" s="10" t="s">
        <v>8311</v>
      </c>
      <c r="R1686" t="s">
        <v>8333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97.5</v>
      </c>
      <c r="P1687">
        <f t="shared" si="131"/>
        <v>97.5</v>
      </c>
      <c r="Q1687" s="10" t="s">
        <v>8327</v>
      </c>
      <c r="R1687" t="s">
        <v>8338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45.21</v>
      </c>
      <c r="P1688">
        <f t="shared" si="131"/>
        <v>45.21</v>
      </c>
      <c r="Q1688" s="10" t="s">
        <v>8323</v>
      </c>
      <c r="R1688" t="s">
        <v>8324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114.82</v>
      </c>
      <c r="P1689">
        <f t="shared" si="131"/>
        <v>114.82</v>
      </c>
      <c r="Q1689" s="10" t="s">
        <v>8327</v>
      </c>
      <c r="R1689" t="s">
        <v>8330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66.45</v>
      </c>
      <c r="P1690">
        <f t="shared" si="131"/>
        <v>66.45</v>
      </c>
      <c r="Q1690" s="10" t="s">
        <v>8323</v>
      </c>
      <c r="R1690" t="s">
        <v>8326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315.5</v>
      </c>
      <c r="P1691">
        <f t="shared" si="131"/>
        <v>315.5</v>
      </c>
      <c r="Q1691" s="10" t="s">
        <v>8323</v>
      </c>
      <c r="R1691" t="s">
        <v>8326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57.3</v>
      </c>
      <c r="P1692">
        <f t="shared" si="131"/>
        <v>57.3</v>
      </c>
      <c r="Q1692" s="10" t="s">
        <v>8311</v>
      </c>
      <c r="R1692" t="s">
        <v>8352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70.03</v>
      </c>
      <c r="P1693">
        <f t="shared" si="131"/>
        <v>70.03</v>
      </c>
      <c r="Q1693" s="10" t="s">
        <v>8323</v>
      </c>
      <c r="R1693" t="s">
        <v>8335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35.49</v>
      </c>
      <c r="P1694">
        <f t="shared" si="131"/>
        <v>35.49</v>
      </c>
      <c r="Q1694" s="10" t="s">
        <v>8323</v>
      </c>
      <c r="R1694" t="s">
        <v>8326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63</v>
      </c>
      <c r="P1695">
        <f t="shared" si="131"/>
        <v>63</v>
      </c>
      <c r="Q1695" s="10" t="s">
        <v>8323</v>
      </c>
      <c r="R1695" t="s">
        <v>8326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78.5</v>
      </c>
      <c r="P1696">
        <f t="shared" si="131"/>
        <v>78.5</v>
      </c>
      <c r="Q1696" s="10" t="s">
        <v>8323</v>
      </c>
      <c r="R1696" t="s">
        <v>8326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41.85</v>
      </c>
      <c r="P1697">
        <f t="shared" si="131"/>
        <v>41.85</v>
      </c>
      <c r="Q1697" s="10" t="s">
        <v>8327</v>
      </c>
      <c r="R1697" t="s">
        <v>8331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38.549999999999997</v>
      </c>
      <c r="P1698">
        <f t="shared" si="131"/>
        <v>38.549999999999997</v>
      </c>
      <c r="Q1698" s="10" t="s">
        <v>8311</v>
      </c>
      <c r="R1698" t="s">
        <v>8333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67.73</v>
      </c>
      <c r="P1699">
        <f t="shared" si="131"/>
        <v>67.73</v>
      </c>
      <c r="Q1699" s="10" t="s">
        <v>8327</v>
      </c>
      <c r="R1699" t="s">
        <v>8331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119.29</v>
      </c>
      <c r="P1700">
        <f t="shared" si="131"/>
        <v>119.29</v>
      </c>
      <c r="Q1700" s="10" t="s">
        <v>8327</v>
      </c>
      <c r="R1700" t="s">
        <v>8331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65.87</v>
      </c>
      <c r="P1701">
        <f t="shared" si="131"/>
        <v>65.87</v>
      </c>
      <c r="Q1701" s="10" t="s">
        <v>8327</v>
      </c>
      <c r="R1701" t="s">
        <v>8331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43.91</v>
      </c>
      <c r="P1702">
        <f t="shared" si="131"/>
        <v>43.91</v>
      </c>
      <c r="Q1702" s="10" t="s">
        <v>8316</v>
      </c>
      <c r="R1702" t="s">
        <v>8317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69.47</v>
      </c>
      <c r="P1703">
        <f t="shared" si="131"/>
        <v>69.47</v>
      </c>
      <c r="Q1703" s="10" t="s">
        <v>8319</v>
      </c>
      <c r="R1703" t="s">
        <v>8345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61</v>
      </c>
      <c r="P1704">
        <f t="shared" si="131"/>
        <v>61</v>
      </c>
      <c r="Q1704" s="10" t="s">
        <v>8323</v>
      </c>
      <c r="R1704" t="s">
        <v>8326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75.77</v>
      </c>
      <c r="P1705">
        <f t="shared" si="131"/>
        <v>75.77</v>
      </c>
      <c r="Q1705" s="10" t="s">
        <v>8327</v>
      </c>
      <c r="R1705" t="s">
        <v>8331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50</v>
      </c>
      <c r="P1706">
        <f t="shared" si="131"/>
        <v>50</v>
      </c>
      <c r="Q1706" s="10" t="s">
        <v>8323</v>
      </c>
      <c r="R1706" t="s">
        <v>8326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113.64</v>
      </c>
      <c r="P1707">
        <f t="shared" si="131"/>
        <v>113.64</v>
      </c>
      <c r="Q1707" s="10" t="s">
        <v>8327</v>
      </c>
      <c r="R1707" t="s">
        <v>8328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48.08</v>
      </c>
      <c r="P1708">
        <f t="shared" si="131"/>
        <v>48.08</v>
      </c>
      <c r="Q1708" s="10" t="s">
        <v>8327</v>
      </c>
      <c r="R1708" t="s">
        <v>8328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73.53</v>
      </c>
      <c r="P1709">
        <f t="shared" si="131"/>
        <v>73.53</v>
      </c>
      <c r="Q1709" s="10" t="s">
        <v>8323</v>
      </c>
      <c r="R1709" t="s">
        <v>8326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227.27</v>
      </c>
      <c r="P1710">
        <f t="shared" si="131"/>
        <v>227.27</v>
      </c>
      <c r="Q1710" s="10" t="s">
        <v>8323</v>
      </c>
      <c r="R1710" t="s">
        <v>8326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104.17</v>
      </c>
      <c r="P1711">
        <f t="shared" si="131"/>
        <v>104.17</v>
      </c>
      <c r="Q1711" s="10" t="s">
        <v>8323</v>
      </c>
      <c r="R1711" t="s">
        <v>8326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1250</v>
      </c>
      <c r="P1713">
        <f t="shared" si="131"/>
        <v>1250</v>
      </c>
      <c r="Q1713" s="10" t="s">
        <v>8323</v>
      </c>
      <c r="R1713" t="s">
        <v>8326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41.58</v>
      </c>
      <c r="P1714">
        <f t="shared" si="131"/>
        <v>41.58</v>
      </c>
      <c r="Q1714" s="10" t="s">
        <v>8308</v>
      </c>
      <c r="R1714" t="s">
        <v>8340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248.5</v>
      </c>
      <c r="P1715">
        <f t="shared" si="131"/>
        <v>248.5</v>
      </c>
      <c r="Q1715" s="10" t="s">
        <v>8323</v>
      </c>
      <c r="R1715" t="s">
        <v>8326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155.25</v>
      </c>
      <c r="P1716">
        <f t="shared" si="131"/>
        <v>155.25</v>
      </c>
      <c r="Q1716" s="10" t="s">
        <v>8308</v>
      </c>
      <c r="R1716" t="s">
        <v>8310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47.77</v>
      </c>
      <c r="P1717">
        <f t="shared" si="131"/>
        <v>47.77</v>
      </c>
      <c r="Q1717" s="10" t="s">
        <v>8311</v>
      </c>
      <c r="R1717" t="s">
        <v>8349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79.87</v>
      </c>
      <c r="P1718">
        <f t="shared" si="131"/>
        <v>79.87</v>
      </c>
      <c r="Q1718" s="10" t="s">
        <v>8323</v>
      </c>
      <c r="R1718" t="s">
        <v>8324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72.59</v>
      </c>
      <c r="P1719">
        <f t="shared" si="131"/>
        <v>72.59</v>
      </c>
      <c r="Q1719" s="10" t="s">
        <v>8308</v>
      </c>
      <c r="R1719" t="s">
        <v>8310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32.32</v>
      </c>
      <c r="P1720">
        <f t="shared" si="131"/>
        <v>32.32</v>
      </c>
      <c r="Q1720" s="10" t="s">
        <v>8327</v>
      </c>
      <c r="R1720" t="s">
        <v>8329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23.8</v>
      </c>
      <c r="P1721">
        <f t="shared" si="131"/>
        <v>23.8</v>
      </c>
      <c r="Q1721" s="10" t="s">
        <v>8313</v>
      </c>
      <c r="R1721" t="s">
        <v>8314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143.82</v>
      </c>
      <c r="P1722">
        <f t="shared" si="131"/>
        <v>143.82</v>
      </c>
      <c r="Q1722" s="10" t="s">
        <v>8327</v>
      </c>
      <c r="R1722" t="s">
        <v>8328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33.67</v>
      </c>
      <c r="P1723">
        <f t="shared" si="131"/>
        <v>33.67</v>
      </c>
      <c r="Q1723" s="10" t="s">
        <v>8323</v>
      </c>
      <c r="R1723" t="s">
        <v>8326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48.24</v>
      </c>
      <c r="P1724">
        <f t="shared" si="131"/>
        <v>48.24</v>
      </c>
      <c r="Q1724" s="10" t="s">
        <v>8327</v>
      </c>
      <c r="R1724" t="s">
        <v>8328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40.85</v>
      </c>
      <c r="P1725">
        <f t="shared" si="131"/>
        <v>40.85</v>
      </c>
      <c r="Q1725" s="10" t="s">
        <v>8323</v>
      </c>
      <c r="R1725" t="s">
        <v>8326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141.47</v>
      </c>
      <c r="P1726">
        <f t="shared" si="131"/>
        <v>141.47</v>
      </c>
      <c r="Q1726" s="10" t="s">
        <v>8327</v>
      </c>
      <c r="R1726" t="s">
        <v>8331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104.57</v>
      </c>
      <c r="P1727">
        <f t="shared" si="131"/>
        <v>104.57</v>
      </c>
      <c r="Q1727" s="10" t="s">
        <v>8323</v>
      </c>
      <c r="R1727" t="s">
        <v>8326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44.54</v>
      </c>
      <c r="P1728">
        <f t="shared" si="131"/>
        <v>44.54</v>
      </c>
      <c r="Q1728" s="10" t="s">
        <v>8323</v>
      </c>
      <c r="R1728" t="s">
        <v>8326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171.43</v>
      </c>
      <c r="P1729">
        <f t="shared" si="131"/>
        <v>171.43</v>
      </c>
      <c r="Q1729" s="10" t="s">
        <v>8327</v>
      </c>
      <c r="R1729" t="s">
        <v>8330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171.43</v>
      </c>
      <c r="P1730">
        <f t="shared" si="131"/>
        <v>171.43</v>
      </c>
      <c r="Q1730" s="10" t="s">
        <v>8323</v>
      </c>
      <c r="R1730" t="s">
        <v>8326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IFERROR(ROUND(E1731/L1731,2),0)</f>
        <v>25</v>
      </c>
      <c r="P1731">
        <f t="shared" ref="P1731:P1794" si="136">ROUND(E1731/L1731,2)</f>
        <v>25</v>
      </c>
      <c r="Q1731" s="10" t="s">
        <v>8327</v>
      </c>
      <c r="R1731" t="s">
        <v>8331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159.33000000000001</v>
      </c>
      <c r="P1732">
        <f t="shared" si="136"/>
        <v>159.33000000000001</v>
      </c>
      <c r="Q1732" s="10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108.59</v>
      </c>
      <c r="P1733">
        <f t="shared" si="136"/>
        <v>108.59</v>
      </c>
      <c r="Q1733" s="10" t="s">
        <v>8323</v>
      </c>
      <c r="R1733" t="s">
        <v>8326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58.17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91.23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103.04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60.67</v>
      </c>
      <c r="P1738">
        <f t="shared" si="136"/>
        <v>60.67</v>
      </c>
      <c r="Q1738" s="10" t="s">
        <v>8323</v>
      </c>
      <c r="R1738" t="s">
        <v>8326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39.380000000000003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41.42</v>
      </c>
      <c r="P1740">
        <f t="shared" si="136"/>
        <v>41.42</v>
      </c>
      <c r="Q1740" s="10" t="s">
        <v>8323</v>
      </c>
      <c r="R1740" t="s">
        <v>8326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73.760000000000005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58.95</v>
      </c>
      <c r="P1742">
        <f t="shared" si="136"/>
        <v>58.95</v>
      </c>
      <c r="Q1742" s="10" t="s">
        <v>8323</v>
      </c>
      <c r="R1742" t="s">
        <v>8335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63.65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53.52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112.14</v>
      </c>
      <c r="P1745">
        <f t="shared" si="136"/>
        <v>112.14</v>
      </c>
      <c r="Q1745" s="10" t="s">
        <v>8323</v>
      </c>
      <c r="R1745" t="s">
        <v>8335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58.63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75.48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61.58</v>
      </c>
      <c r="P1748">
        <f t="shared" si="136"/>
        <v>61.58</v>
      </c>
      <c r="Q1748" s="10" t="s">
        <v>8327</v>
      </c>
      <c r="R1748" t="s">
        <v>8331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83.43</v>
      </c>
      <c r="P1749">
        <f t="shared" si="136"/>
        <v>83.43</v>
      </c>
      <c r="Q1749" s="10" t="s">
        <v>8313</v>
      </c>
      <c r="R1749" t="s">
        <v>8353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41.7</v>
      </c>
      <c r="P1750">
        <f t="shared" si="136"/>
        <v>41.7</v>
      </c>
      <c r="Q1750" s="10" t="s">
        <v>8323</v>
      </c>
      <c r="R1750" t="s">
        <v>8335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38.880000000000003</v>
      </c>
      <c r="P1751">
        <f t="shared" si="136"/>
        <v>38.880000000000003</v>
      </c>
      <c r="Q1751" s="10" t="s">
        <v>8327</v>
      </c>
      <c r="R1751" t="s">
        <v>8341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34.79</v>
      </c>
      <c r="P1752">
        <f t="shared" si="136"/>
        <v>34.79</v>
      </c>
      <c r="Q1752" s="10" t="s">
        <v>8323</v>
      </c>
      <c r="R1752" t="s">
        <v>8326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116.25</v>
      </c>
      <c r="P1753">
        <f t="shared" si="136"/>
        <v>116.25</v>
      </c>
      <c r="Q1753" s="10" t="s">
        <v>8321</v>
      </c>
      <c r="R1753" t="s">
        <v>8343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31</v>
      </c>
      <c r="P1754">
        <f t="shared" si="136"/>
        <v>31</v>
      </c>
      <c r="Q1754" s="10" t="s">
        <v>8327</v>
      </c>
      <c r="R1754" t="s">
        <v>8328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80.03</v>
      </c>
      <c r="P1755">
        <f t="shared" si="136"/>
        <v>80.03</v>
      </c>
      <c r="Q1755" s="10" t="s">
        <v>8323</v>
      </c>
      <c r="R1755" t="s">
        <v>8326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20.34</v>
      </c>
      <c r="P1756">
        <f t="shared" si="136"/>
        <v>20.34</v>
      </c>
      <c r="Q1756" s="10" t="s">
        <v>8308</v>
      </c>
      <c r="R1756" t="s">
        <v>8310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36.11</v>
      </c>
      <c r="P1757">
        <f t="shared" si="136"/>
        <v>36.11</v>
      </c>
      <c r="Q1757" s="10" t="s">
        <v>8327</v>
      </c>
      <c r="R1757" t="s">
        <v>8328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51.22</v>
      </c>
      <c r="P1758">
        <f t="shared" si="136"/>
        <v>51.22</v>
      </c>
      <c r="Q1758" s="10" t="s">
        <v>8323</v>
      </c>
      <c r="R1758" t="s">
        <v>8326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79.31</v>
      </c>
      <c r="P1759">
        <f t="shared" si="136"/>
        <v>79.31</v>
      </c>
      <c r="Q1759" s="10" t="s">
        <v>8323</v>
      </c>
      <c r="R1759" t="s">
        <v>8326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383.33</v>
      </c>
      <c r="P1760">
        <f t="shared" si="136"/>
        <v>383.33</v>
      </c>
      <c r="Q1760" s="10" t="s">
        <v>8323</v>
      </c>
      <c r="R1760" t="s">
        <v>8326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11.67</v>
      </c>
      <c r="P1761">
        <f t="shared" si="136"/>
        <v>11.67</v>
      </c>
      <c r="Q1761" s="10" t="s">
        <v>8316</v>
      </c>
      <c r="R1761" t="s">
        <v>8317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31.05</v>
      </c>
      <c r="P1762">
        <f t="shared" si="136"/>
        <v>31.05</v>
      </c>
      <c r="Q1762" s="10" t="s">
        <v>8327</v>
      </c>
      <c r="R1762" t="s">
        <v>8329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164</v>
      </c>
      <c r="P1763">
        <f t="shared" si="136"/>
        <v>164</v>
      </c>
      <c r="Q1763" s="10" t="s">
        <v>8308</v>
      </c>
      <c r="R1763" t="s">
        <v>8310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65.459999999999994</v>
      </c>
      <c r="P1764">
        <f t="shared" si="136"/>
        <v>65.459999999999994</v>
      </c>
      <c r="Q1764" s="10" t="s">
        <v>8311</v>
      </c>
      <c r="R1764" t="s">
        <v>8349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57.25</v>
      </c>
      <c r="P1765">
        <f t="shared" si="136"/>
        <v>57.25</v>
      </c>
      <c r="Q1765" s="10" t="s">
        <v>8323</v>
      </c>
      <c r="R1765" t="s">
        <v>8326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87.96</v>
      </c>
      <c r="P1766">
        <f t="shared" si="136"/>
        <v>87.96</v>
      </c>
      <c r="Q1766" s="10" t="s">
        <v>8323</v>
      </c>
      <c r="R1766" t="s">
        <v>8326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58.62</v>
      </c>
      <c r="P1767">
        <f t="shared" si="136"/>
        <v>58.62</v>
      </c>
      <c r="Q1767" s="10" t="s">
        <v>8313</v>
      </c>
      <c r="R1767" t="s">
        <v>8314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40.75</v>
      </c>
      <c r="P1768">
        <f t="shared" si="136"/>
        <v>40.75</v>
      </c>
      <c r="Q1768" s="10" t="s">
        <v>8327</v>
      </c>
      <c r="R1768" t="s">
        <v>8331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36.770000000000003</v>
      </c>
      <c r="P1769">
        <f t="shared" si="136"/>
        <v>36.770000000000003</v>
      </c>
      <c r="Q1769" s="10" t="s">
        <v>8308</v>
      </c>
      <c r="R1769" t="s">
        <v>8315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35.47</v>
      </c>
      <c r="P1770">
        <f t="shared" si="136"/>
        <v>35.47</v>
      </c>
      <c r="Q1770" s="10" t="s">
        <v>8321</v>
      </c>
      <c r="R1770" t="s">
        <v>8343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51.48</v>
      </c>
      <c r="P1771">
        <f t="shared" si="136"/>
        <v>51.48</v>
      </c>
      <c r="Q1771" s="10" t="s">
        <v>8327</v>
      </c>
      <c r="R1771" t="s">
        <v>8328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39.6</v>
      </c>
      <c r="P1772">
        <f t="shared" si="136"/>
        <v>39.6</v>
      </c>
      <c r="Q1772" s="10" t="s">
        <v>8323</v>
      </c>
      <c r="R1772" t="s">
        <v>8326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80.319999999999993</v>
      </c>
      <c r="P1773">
        <f t="shared" si="136"/>
        <v>80.319999999999993</v>
      </c>
      <c r="Q1773" s="10" t="s">
        <v>8308</v>
      </c>
      <c r="R1773" t="s">
        <v>8310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31.62</v>
      </c>
      <c r="P1774">
        <f t="shared" si="136"/>
        <v>31.62</v>
      </c>
      <c r="Q1774" s="10" t="s">
        <v>8323</v>
      </c>
      <c r="R1774" t="s">
        <v>8326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69.72</v>
      </c>
      <c r="P1775">
        <f t="shared" si="136"/>
        <v>69.72</v>
      </c>
      <c r="Q1775" s="10" t="s">
        <v>8321</v>
      </c>
      <c r="R1775" t="s">
        <v>8343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43.73</v>
      </c>
      <c r="P1776">
        <f t="shared" si="136"/>
        <v>43.73</v>
      </c>
      <c r="Q1776" s="10" t="s">
        <v>8327</v>
      </c>
      <c r="R1776" t="s">
        <v>8331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185.83</v>
      </c>
      <c r="P1777">
        <f t="shared" si="136"/>
        <v>185.83</v>
      </c>
      <c r="Q1777" s="10" t="s">
        <v>8321</v>
      </c>
      <c r="R1777" t="s">
        <v>8325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63.49</v>
      </c>
      <c r="P1778">
        <f t="shared" si="136"/>
        <v>63.49</v>
      </c>
      <c r="Q1778" s="10" t="s">
        <v>8327</v>
      </c>
      <c r="R1778" t="s">
        <v>8331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51.67</v>
      </c>
      <c r="P1779">
        <f t="shared" si="136"/>
        <v>51.67</v>
      </c>
      <c r="Q1779" s="10" t="s">
        <v>8327</v>
      </c>
      <c r="R1779" t="s">
        <v>8328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110.75</v>
      </c>
      <c r="P1780">
        <f t="shared" si="136"/>
        <v>110.75</v>
      </c>
      <c r="Q1780" s="10" t="s">
        <v>8323</v>
      </c>
      <c r="R1780" t="s">
        <v>8326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147.33000000000001</v>
      </c>
      <c r="P1781">
        <f t="shared" si="136"/>
        <v>147.33000000000001</v>
      </c>
      <c r="Q1781" s="10" t="s">
        <v>8323</v>
      </c>
      <c r="R1781" t="s">
        <v>8326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110.5</v>
      </c>
      <c r="P1782">
        <f t="shared" si="136"/>
        <v>110.5</v>
      </c>
      <c r="Q1782" s="10" t="s">
        <v>8323</v>
      </c>
      <c r="R1782" t="s">
        <v>8326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26.55</v>
      </c>
      <c r="P1783">
        <f t="shared" si="136"/>
        <v>26.55</v>
      </c>
      <c r="Q1783" s="10" t="s">
        <v>8327</v>
      </c>
      <c r="R1783" t="s">
        <v>8338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73.400000000000006</v>
      </c>
      <c r="P1784">
        <f t="shared" si="136"/>
        <v>73.400000000000006</v>
      </c>
      <c r="Q1784" s="10" t="s">
        <v>8323</v>
      </c>
      <c r="R1784" t="s">
        <v>8326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220</v>
      </c>
      <c r="P1785">
        <f t="shared" si="136"/>
        <v>220</v>
      </c>
      <c r="Q1785" s="10" t="s">
        <v>8321</v>
      </c>
      <c r="R1785" t="s">
        <v>8325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30.96</v>
      </c>
      <c r="P1786">
        <f t="shared" si="136"/>
        <v>30.96</v>
      </c>
      <c r="Q1786" s="10" t="s">
        <v>8311</v>
      </c>
      <c r="R1786" t="s">
        <v>8312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137.25</v>
      </c>
      <c r="P1787">
        <f t="shared" si="136"/>
        <v>137.25</v>
      </c>
      <c r="Q1787" s="10" t="s">
        <v>8327</v>
      </c>
      <c r="R1787" t="s">
        <v>8330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46.7</v>
      </c>
      <c r="P1788">
        <f t="shared" si="136"/>
        <v>46.7</v>
      </c>
      <c r="Q1788" s="10" t="s">
        <v>8321</v>
      </c>
      <c r="R1788" t="s">
        <v>8343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52.21</v>
      </c>
      <c r="P1789">
        <f t="shared" si="136"/>
        <v>52.21</v>
      </c>
      <c r="Q1789" s="10" t="s">
        <v>8323</v>
      </c>
      <c r="R1789" t="s">
        <v>8326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43.82</v>
      </c>
      <c r="P1790">
        <f t="shared" si="136"/>
        <v>43.82</v>
      </c>
      <c r="Q1790" s="10" t="s">
        <v>8327</v>
      </c>
      <c r="R1790" t="s">
        <v>8329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199.18</v>
      </c>
      <c r="P1791">
        <f t="shared" si="136"/>
        <v>199.18</v>
      </c>
      <c r="Q1791" s="10" t="s">
        <v>8323</v>
      </c>
      <c r="R1791" t="s">
        <v>8326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58.97</v>
      </c>
      <c r="P1792">
        <f t="shared" si="136"/>
        <v>58.97</v>
      </c>
      <c r="Q1792" s="10" t="s">
        <v>8313</v>
      </c>
      <c r="R1792" t="s">
        <v>8314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39.67</v>
      </c>
      <c r="P1793">
        <f t="shared" si="136"/>
        <v>39.67</v>
      </c>
      <c r="Q1793" s="10" t="s">
        <v>8323</v>
      </c>
      <c r="R1793" t="s">
        <v>8326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35.74</v>
      </c>
      <c r="P1794">
        <f t="shared" si="136"/>
        <v>35.74</v>
      </c>
      <c r="Q1794" s="10" t="s">
        <v>8327</v>
      </c>
      <c r="R1794" t="s">
        <v>8329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IFERROR(ROUND(E1795/L1795,2),0)</f>
        <v>63.97</v>
      </c>
      <c r="P1795">
        <f t="shared" ref="P1795:P1858" si="141">ROUND(E1795/L1795,2)</f>
        <v>63.97</v>
      </c>
      <c r="Q1795" s="10" t="s">
        <v>8313</v>
      </c>
      <c r="R1795" t="s">
        <v>8314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30.15</v>
      </c>
      <c r="P1796">
        <f t="shared" si="141"/>
        <v>30.15</v>
      </c>
      <c r="Q1796" s="10" t="s">
        <v>8323</v>
      </c>
      <c r="R1796" t="s">
        <v>8326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45.98</v>
      </c>
      <c r="P1797">
        <f t="shared" si="141"/>
        <v>45.98</v>
      </c>
      <c r="Q1797" s="10" t="s">
        <v>8323</v>
      </c>
      <c r="R1797" t="s">
        <v>8326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72</v>
      </c>
      <c r="P1798">
        <f t="shared" si="141"/>
        <v>72</v>
      </c>
      <c r="Q1798" s="10" t="s">
        <v>8323</v>
      </c>
      <c r="R1798" t="s">
        <v>8326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56.82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55.28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113.42</v>
      </c>
      <c r="P1801">
        <f t="shared" si="141"/>
        <v>113.42</v>
      </c>
      <c r="Q1801" s="10" t="s">
        <v>8323</v>
      </c>
      <c r="R1801" t="s">
        <v>8326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37.15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74.209999999999994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89.67</v>
      </c>
      <c r="P1804">
        <f t="shared" si="141"/>
        <v>89.67</v>
      </c>
      <c r="Q1804" s="10" t="s">
        <v>8323</v>
      </c>
      <c r="R1804" t="s">
        <v>8326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39.82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61.34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46.63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107.25</v>
      </c>
      <c r="P1808">
        <f t="shared" si="141"/>
        <v>107.25</v>
      </c>
      <c r="Q1808" s="10" t="s">
        <v>8323</v>
      </c>
      <c r="R1808" t="s">
        <v>8326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36.97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44.65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31.97</v>
      </c>
      <c r="P1811">
        <f t="shared" si="141"/>
        <v>31.97</v>
      </c>
      <c r="Q1811" s="10" t="s">
        <v>8323</v>
      </c>
      <c r="R1811" t="s">
        <v>8326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125.94</v>
      </c>
      <c r="P1812">
        <f t="shared" si="141"/>
        <v>125.94</v>
      </c>
      <c r="Q1812" s="10" t="s">
        <v>8308</v>
      </c>
      <c r="R1812" t="s">
        <v>8310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164.62</v>
      </c>
      <c r="P1813">
        <f t="shared" si="141"/>
        <v>164.62</v>
      </c>
      <c r="Q1813" s="10" t="s">
        <v>8323</v>
      </c>
      <c r="R1813" t="s">
        <v>8326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164.62</v>
      </c>
      <c r="P1814">
        <f t="shared" si="141"/>
        <v>164.62</v>
      </c>
      <c r="Q1814" s="10" t="s">
        <v>8323</v>
      </c>
      <c r="R1814" t="s">
        <v>8326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21.76</v>
      </c>
      <c r="P1815">
        <f t="shared" si="141"/>
        <v>21.76</v>
      </c>
      <c r="Q1815" s="10" t="s">
        <v>8321</v>
      </c>
      <c r="R1815" t="s">
        <v>8332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48.45</v>
      </c>
      <c r="P1816">
        <f t="shared" si="141"/>
        <v>48.45</v>
      </c>
      <c r="Q1816" s="10" t="s">
        <v>8327</v>
      </c>
      <c r="R1816" t="s">
        <v>8328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163.85</v>
      </c>
      <c r="P1817">
        <f t="shared" si="141"/>
        <v>163.85</v>
      </c>
      <c r="Q1817" s="10" t="s">
        <v>8321</v>
      </c>
      <c r="R1817" t="s">
        <v>8325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54.62</v>
      </c>
      <c r="P1818">
        <f t="shared" si="141"/>
        <v>54.62</v>
      </c>
      <c r="Q1818" s="10" t="s">
        <v>8327</v>
      </c>
      <c r="R1818" t="s">
        <v>8328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49.51</v>
      </c>
      <c r="P1819">
        <f t="shared" si="141"/>
        <v>49.51</v>
      </c>
      <c r="Q1819" s="10" t="s">
        <v>8323</v>
      </c>
      <c r="R1819" t="s">
        <v>8326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51.85</v>
      </c>
      <c r="P1820">
        <f t="shared" si="141"/>
        <v>51.85</v>
      </c>
      <c r="Q1820" s="10" t="s">
        <v>8323</v>
      </c>
      <c r="R1820" t="s">
        <v>8326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78.52</v>
      </c>
      <c r="P1821">
        <f t="shared" si="141"/>
        <v>78.52</v>
      </c>
      <c r="Q1821" s="10" t="s">
        <v>8323</v>
      </c>
      <c r="R1821" t="s">
        <v>8326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132.19</v>
      </c>
      <c r="P1822">
        <f t="shared" si="141"/>
        <v>132.19</v>
      </c>
      <c r="Q1822" s="10" t="s">
        <v>8313</v>
      </c>
      <c r="R1822" t="s">
        <v>8355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75.459999999999994</v>
      </c>
      <c r="P1823">
        <f t="shared" si="141"/>
        <v>75.459999999999994</v>
      </c>
      <c r="Q1823" s="10" t="s">
        <v>8323</v>
      </c>
      <c r="R1823" t="s">
        <v>8326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21.34</v>
      </c>
      <c r="P1824">
        <f t="shared" si="141"/>
        <v>21.34</v>
      </c>
      <c r="Q1824" s="10" t="s">
        <v>8316</v>
      </c>
      <c r="R1824" t="s">
        <v>8334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95.93</v>
      </c>
      <c r="P1825">
        <f t="shared" si="141"/>
        <v>95.93</v>
      </c>
      <c r="Q1825" s="10" t="s">
        <v>8327</v>
      </c>
      <c r="R1825" t="s">
        <v>8331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60.29</v>
      </c>
      <c r="P1826">
        <f t="shared" si="141"/>
        <v>60.29</v>
      </c>
      <c r="Q1826" s="10" t="s">
        <v>8323</v>
      </c>
      <c r="R1826" t="s">
        <v>8326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123.94</v>
      </c>
      <c r="P1827">
        <f t="shared" si="141"/>
        <v>123.94</v>
      </c>
      <c r="Q1827" s="10" t="s">
        <v>8323</v>
      </c>
      <c r="R1827" t="s">
        <v>8326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420.6</v>
      </c>
      <c r="P1828">
        <f t="shared" si="141"/>
        <v>420.6</v>
      </c>
      <c r="Q1828" s="10" t="s">
        <v>8323</v>
      </c>
      <c r="R1828" t="s">
        <v>8324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28.41</v>
      </c>
      <c r="P1829">
        <f t="shared" si="141"/>
        <v>28.41</v>
      </c>
      <c r="Q1829" s="10" t="s">
        <v>8323</v>
      </c>
      <c r="R1829" t="s">
        <v>8326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61.82</v>
      </c>
      <c r="P1830">
        <f t="shared" si="141"/>
        <v>61.82</v>
      </c>
      <c r="Q1830" s="10" t="s">
        <v>8323</v>
      </c>
      <c r="R1830" t="s">
        <v>8326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42.02</v>
      </c>
      <c r="P1831">
        <f t="shared" si="141"/>
        <v>42.02</v>
      </c>
      <c r="Q1831" s="10" t="s">
        <v>8327</v>
      </c>
      <c r="R1831" t="s">
        <v>8331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150</v>
      </c>
      <c r="P1832">
        <f t="shared" si="141"/>
        <v>150</v>
      </c>
      <c r="Q1832" s="10" t="s">
        <v>8327</v>
      </c>
      <c r="R1832" t="s">
        <v>8341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91.3</v>
      </c>
      <c r="P1833">
        <f t="shared" si="141"/>
        <v>91.3</v>
      </c>
      <c r="Q1833" s="10" t="s">
        <v>8308</v>
      </c>
      <c r="R1833" t="s">
        <v>8315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51.22</v>
      </c>
      <c r="P1834">
        <f t="shared" si="141"/>
        <v>51.22</v>
      </c>
      <c r="Q1834" s="10" t="s">
        <v>8323</v>
      </c>
      <c r="R1834" t="s">
        <v>8326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53.85</v>
      </c>
      <c r="P1835">
        <f t="shared" si="141"/>
        <v>53.85</v>
      </c>
      <c r="Q1835" s="10" t="s">
        <v>8323</v>
      </c>
      <c r="R1835" t="s">
        <v>8326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27.94</v>
      </c>
      <c r="P1836">
        <f t="shared" si="141"/>
        <v>27.94</v>
      </c>
      <c r="Q1836" s="10" t="s">
        <v>8327</v>
      </c>
      <c r="R1836" t="s">
        <v>8328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55.13</v>
      </c>
      <c r="P1837">
        <f t="shared" si="141"/>
        <v>55.13</v>
      </c>
      <c r="Q1837" s="10" t="s">
        <v>8323</v>
      </c>
      <c r="R1837" t="s">
        <v>8326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63.42</v>
      </c>
      <c r="P1838">
        <f t="shared" si="141"/>
        <v>63.42</v>
      </c>
      <c r="Q1838" s="10" t="s">
        <v>8323</v>
      </c>
      <c r="R1838" t="s">
        <v>8326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39.380000000000003</v>
      </c>
      <c r="P1839">
        <f t="shared" si="141"/>
        <v>39.380000000000003</v>
      </c>
      <c r="Q1839" s="10" t="s">
        <v>8323</v>
      </c>
      <c r="R1839" t="s">
        <v>8326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59.6</v>
      </c>
      <c r="P1840">
        <f t="shared" si="141"/>
        <v>59.6</v>
      </c>
      <c r="Q1840" s="10" t="s">
        <v>8323</v>
      </c>
      <c r="R1840" t="s">
        <v>8326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63.1</v>
      </c>
      <c r="P1841">
        <f t="shared" si="141"/>
        <v>63.1</v>
      </c>
      <c r="Q1841" s="10" t="s">
        <v>8311</v>
      </c>
      <c r="R1841" t="s">
        <v>8356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86.67</v>
      </c>
      <c r="P1842">
        <f t="shared" si="141"/>
        <v>86.67</v>
      </c>
      <c r="Q1842" s="10" t="s">
        <v>8321</v>
      </c>
      <c r="R1842" t="s">
        <v>8343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46.13</v>
      </c>
      <c r="P1843">
        <f t="shared" si="141"/>
        <v>46.13</v>
      </c>
      <c r="Q1843" s="10" t="s">
        <v>8327</v>
      </c>
      <c r="R1843" t="s">
        <v>8331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53.23</v>
      </c>
      <c r="P1844">
        <f t="shared" si="141"/>
        <v>53.23</v>
      </c>
      <c r="Q1844" s="10" t="s">
        <v>8323</v>
      </c>
      <c r="R1844" t="s">
        <v>8326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42.35</v>
      </c>
      <c r="P1845">
        <f t="shared" si="141"/>
        <v>42.35</v>
      </c>
      <c r="Q1845" s="10" t="s">
        <v>8311</v>
      </c>
      <c r="R1845" t="s">
        <v>8333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54.55</v>
      </c>
      <c r="P1846">
        <f t="shared" si="141"/>
        <v>54.55</v>
      </c>
      <c r="Q1846" s="10" t="s">
        <v>8323</v>
      </c>
      <c r="R1846" t="s">
        <v>8326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82.82</v>
      </c>
      <c r="P1847">
        <f t="shared" si="141"/>
        <v>82.82</v>
      </c>
      <c r="Q1847" s="10" t="s">
        <v>8319</v>
      </c>
      <c r="R1847" t="s">
        <v>8345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55.95</v>
      </c>
      <c r="P1848">
        <f t="shared" si="141"/>
        <v>55.95</v>
      </c>
      <c r="Q1848" s="10" t="s">
        <v>8321</v>
      </c>
      <c r="R1848" t="s">
        <v>8337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53.08</v>
      </c>
      <c r="P1849">
        <f t="shared" si="141"/>
        <v>53.08</v>
      </c>
      <c r="Q1849" s="10" t="s">
        <v>8323</v>
      </c>
      <c r="R1849" t="s">
        <v>8335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43.02</v>
      </c>
      <c r="P1850">
        <f t="shared" si="141"/>
        <v>43.02</v>
      </c>
      <c r="Q1850" s="10" t="s">
        <v>8321</v>
      </c>
      <c r="R1850" t="s">
        <v>8322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50.37</v>
      </c>
      <c r="P1851">
        <f t="shared" si="141"/>
        <v>50.37</v>
      </c>
      <c r="Q1851" s="10" t="s">
        <v>8327</v>
      </c>
      <c r="R1851" t="s">
        <v>8328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44.85</v>
      </c>
      <c r="P1852">
        <f t="shared" si="141"/>
        <v>44.85</v>
      </c>
      <c r="Q1852" s="10" t="s">
        <v>8323</v>
      </c>
      <c r="R1852" t="s">
        <v>8326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68.67</v>
      </c>
      <c r="P1853">
        <f t="shared" si="141"/>
        <v>68.67</v>
      </c>
      <c r="Q1853" s="10" t="s">
        <v>8323</v>
      </c>
      <c r="R1853" t="s">
        <v>8326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57.22</v>
      </c>
      <c r="P1854">
        <f t="shared" si="141"/>
        <v>57.22</v>
      </c>
      <c r="Q1854" s="10" t="s">
        <v>8323</v>
      </c>
      <c r="R1854" t="s">
        <v>8326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44.76</v>
      </c>
      <c r="P1855">
        <f t="shared" si="141"/>
        <v>44.76</v>
      </c>
      <c r="Q1855" s="10" t="s">
        <v>8323</v>
      </c>
      <c r="R1855" t="s">
        <v>8335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89.42</v>
      </c>
      <c r="P1856">
        <f t="shared" si="141"/>
        <v>89.42</v>
      </c>
      <c r="Q1856" s="10" t="s">
        <v>8327</v>
      </c>
      <c r="R1856" t="s">
        <v>8331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70.86</v>
      </c>
      <c r="P1857">
        <f t="shared" si="141"/>
        <v>70.86</v>
      </c>
      <c r="Q1857" s="10" t="s">
        <v>8323</v>
      </c>
      <c r="R1857" t="s">
        <v>8326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40.29</v>
      </c>
      <c r="P1858">
        <f t="shared" si="141"/>
        <v>40.29</v>
      </c>
      <c r="Q1858" s="10" t="s">
        <v>8323</v>
      </c>
      <c r="R1858" t="s">
        <v>8326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IFERROR(ROUND(E1859/L1859,2),0)</f>
        <v>45.62</v>
      </c>
      <c r="P1859">
        <f t="shared" ref="P1859:P1922" si="146">ROUND(E1859/L1859,2)</f>
        <v>45.62</v>
      </c>
      <c r="Q1859" s="10" t="s">
        <v>8327</v>
      </c>
      <c r="R1859" t="s">
        <v>8331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39.479999999999997</v>
      </c>
      <c r="P1860">
        <f t="shared" si="146"/>
        <v>39.479999999999997</v>
      </c>
      <c r="Q1860" s="1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54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34.75</v>
      </c>
      <c r="P1862">
        <f t="shared" si="146"/>
        <v>34.75</v>
      </c>
      <c r="Q1862" s="10" t="s">
        <v>8323</v>
      </c>
      <c r="R1862" t="s">
        <v>8326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102.5</v>
      </c>
      <c r="P1863">
        <f t="shared" si="146"/>
        <v>102.5</v>
      </c>
      <c r="Q1863" s="10" t="s">
        <v>8323</v>
      </c>
      <c r="R1863" t="s">
        <v>8326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73.209999999999994</v>
      </c>
      <c r="P1864">
        <f t="shared" si="146"/>
        <v>73.209999999999994</v>
      </c>
      <c r="Q1864" s="10" t="s">
        <v>8323</v>
      </c>
      <c r="R1864" t="s">
        <v>8326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66.13</v>
      </c>
      <c r="P1865">
        <f t="shared" si="146"/>
        <v>66.13</v>
      </c>
      <c r="Q1865" s="10" t="s">
        <v>8323</v>
      </c>
      <c r="R1865" t="s">
        <v>8326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52.49</v>
      </c>
      <c r="P1866">
        <f t="shared" si="146"/>
        <v>52.49</v>
      </c>
      <c r="Q1866" s="10" t="s">
        <v>8323</v>
      </c>
      <c r="R1866" t="s">
        <v>8326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120.12</v>
      </c>
      <c r="P1867">
        <f t="shared" si="146"/>
        <v>120.12</v>
      </c>
      <c r="Q1867" s="10" t="s">
        <v>8323</v>
      </c>
      <c r="R1867" t="s">
        <v>8326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88.74</v>
      </c>
      <c r="P1868">
        <f t="shared" si="146"/>
        <v>88.74</v>
      </c>
      <c r="Q1868" s="10" t="s">
        <v>8323</v>
      </c>
      <c r="R1868" t="s">
        <v>8326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59.85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50.88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75.37</v>
      </c>
      <c r="P1871">
        <f t="shared" si="146"/>
        <v>75.37</v>
      </c>
      <c r="Q1871" s="10" t="s">
        <v>8323</v>
      </c>
      <c r="R1871" t="s">
        <v>8335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32.270000000000003</v>
      </c>
      <c r="P1872">
        <f t="shared" si="146"/>
        <v>32.270000000000003</v>
      </c>
      <c r="Q1872" s="10" t="s">
        <v>8323</v>
      </c>
      <c r="R1872" t="s">
        <v>8326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92.32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78.08</v>
      </c>
      <c r="P1874">
        <f t="shared" si="146"/>
        <v>78.08</v>
      </c>
      <c r="Q1874" s="10" t="s">
        <v>8323</v>
      </c>
      <c r="R1874" t="s">
        <v>8326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106.84</v>
      </c>
      <c r="P1875">
        <f t="shared" si="146"/>
        <v>106.84</v>
      </c>
      <c r="Q1875" s="10" t="s">
        <v>8323</v>
      </c>
      <c r="R1875" t="s">
        <v>8326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184.36</v>
      </c>
      <c r="P1876">
        <f t="shared" si="146"/>
        <v>184.36</v>
      </c>
      <c r="Q1876" s="10" t="s">
        <v>8308</v>
      </c>
      <c r="R1876" t="s">
        <v>8310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126.69</v>
      </c>
      <c r="P1877">
        <f t="shared" si="146"/>
        <v>126.69</v>
      </c>
      <c r="Q1877" s="10" t="s">
        <v>8321</v>
      </c>
      <c r="R1877" t="s">
        <v>8332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72.39</v>
      </c>
      <c r="P1878">
        <f t="shared" si="146"/>
        <v>72.39</v>
      </c>
      <c r="Q1878" s="10" t="s">
        <v>8323</v>
      </c>
      <c r="R1878" t="s">
        <v>8326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38.94</v>
      </c>
      <c r="P1879">
        <f t="shared" si="146"/>
        <v>38.94</v>
      </c>
      <c r="Q1879" s="10" t="s">
        <v>8327</v>
      </c>
      <c r="R1879" t="s">
        <v>8331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53.29</v>
      </c>
      <c r="P1880">
        <f t="shared" si="146"/>
        <v>53.29</v>
      </c>
      <c r="Q1880" s="10" t="s">
        <v>8327</v>
      </c>
      <c r="R1880" t="s">
        <v>8331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53.29</v>
      </c>
      <c r="P1881">
        <f t="shared" si="146"/>
        <v>53.29</v>
      </c>
      <c r="Q1881" s="10" t="s">
        <v>8323</v>
      </c>
      <c r="R1881" t="s">
        <v>8326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63.28</v>
      </c>
      <c r="P1882">
        <f t="shared" si="146"/>
        <v>63.28</v>
      </c>
      <c r="Q1882" s="10" t="s">
        <v>8323</v>
      </c>
      <c r="R1882" t="s">
        <v>8326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65.16</v>
      </c>
      <c r="P1883">
        <f t="shared" si="146"/>
        <v>65.16</v>
      </c>
      <c r="Q1883" s="10" t="s">
        <v>8323</v>
      </c>
      <c r="R1883" t="s">
        <v>8326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673.33</v>
      </c>
      <c r="P1884">
        <f t="shared" si="146"/>
        <v>673.33</v>
      </c>
      <c r="Q1884" s="10" t="s">
        <v>8311</v>
      </c>
      <c r="R1884" t="s">
        <v>8348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53.16</v>
      </c>
      <c r="P1885">
        <f t="shared" si="146"/>
        <v>53.16</v>
      </c>
      <c r="Q1885" s="10" t="s">
        <v>8327</v>
      </c>
      <c r="R1885" t="s">
        <v>8331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96.19</v>
      </c>
      <c r="P1886">
        <f t="shared" si="146"/>
        <v>96.19</v>
      </c>
      <c r="Q1886" s="10" t="s">
        <v>8323</v>
      </c>
      <c r="R1886" t="s">
        <v>8326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51.79</v>
      </c>
      <c r="P1887">
        <f t="shared" si="146"/>
        <v>51.79</v>
      </c>
      <c r="Q1887" s="10" t="s">
        <v>8323</v>
      </c>
      <c r="R1887" t="s">
        <v>8326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36.07</v>
      </c>
      <c r="P1888">
        <f t="shared" si="146"/>
        <v>36.07</v>
      </c>
      <c r="Q1888" s="10" t="s">
        <v>8323</v>
      </c>
      <c r="R1888" t="s">
        <v>8326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100.75</v>
      </c>
      <c r="P1889">
        <f t="shared" si="146"/>
        <v>100.75</v>
      </c>
      <c r="Q1889" s="10" t="s">
        <v>8327</v>
      </c>
      <c r="R1889" t="s">
        <v>8338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91.59</v>
      </c>
      <c r="P1890">
        <f t="shared" si="146"/>
        <v>91.59</v>
      </c>
      <c r="Q1890" s="10" t="s">
        <v>8327</v>
      </c>
      <c r="R1890" t="s">
        <v>8328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95.95</v>
      </c>
      <c r="P1891">
        <f t="shared" si="146"/>
        <v>95.95</v>
      </c>
      <c r="Q1891" s="10" t="s">
        <v>8323</v>
      </c>
      <c r="R1891" t="s">
        <v>8326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55.97</v>
      </c>
      <c r="P1892">
        <f t="shared" si="146"/>
        <v>55.97</v>
      </c>
      <c r="Q1892" s="10" t="s">
        <v>8323</v>
      </c>
      <c r="R1892" t="s">
        <v>8326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61.06</v>
      </c>
      <c r="P1893">
        <f t="shared" si="146"/>
        <v>61.06</v>
      </c>
      <c r="Q1893" s="10" t="s">
        <v>8323</v>
      </c>
      <c r="R1893" t="s">
        <v>8326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26.15</v>
      </c>
      <c r="P1894">
        <f t="shared" si="146"/>
        <v>26.15</v>
      </c>
      <c r="Q1894" s="10" t="s">
        <v>8327</v>
      </c>
      <c r="R1894" t="s">
        <v>8338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62.81</v>
      </c>
      <c r="P1895">
        <f t="shared" si="146"/>
        <v>62.81</v>
      </c>
      <c r="Q1895" s="10" t="s">
        <v>8327</v>
      </c>
      <c r="R1895" t="s">
        <v>8331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60.91</v>
      </c>
      <c r="P1896">
        <f t="shared" si="146"/>
        <v>60.91</v>
      </c>
      <c r="Q1896" s="10" t="s">
        <v>8323</v>
      </c>
      <c r="R1896" t="s">
        <v>8326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52.82</v>
      </c>
      <c r="P1897">
        <f t="shared" si="146"/>
        <v>52.82</v>
      </c>
      <c r="Q1897" s="10" t="s">
        <v>8327</v>
      </c>
      <c r="R1897" t="s">
        <v>8328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45.57</v>
      </c>
      <c r="P1898">
        <f t="shared" si="146"/>
        <v>45.57</v>
      </c>
      <c r="Q1898" s="10" t="s">
        <v>8311</v>
      </c>
      <c r="R1898" t="s">
        <v>8333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501.25</v>
      </c>
      <c r="P1899">
        <f t="shared" si="146"/>
        <v>501.25</v>
      </c>
      <c r="Q1899" s="10" t="s">
        <v>8319</v>
      </c>
      <c r="R1899" t="s">
        <v>8345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66.83</v>
      </c>
      <c r="P1900">
        <f t="shared" si="146"/>
        <v>66.83</v>
      </c>
      <c r="Q1900" s="10" t="s">
        <v>8323</v>
      </c>
      <c r="R1900" t="s">
        <v>8326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143.21</v>
      </c>
      <c r="P1901">
        <f t="shared" si="146"/>
        <v>143.21</v>
      </c>
      <c r="Q1901" s="10" t="s">
        <v>8323</v>
      </c>
      <c r="R1901" t="s">
        <v>8335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80.16</v>
      </c>
      <c r="P1902">
        <f t="shared" si="146"/>
        <v>80.16</v>
      </c>
      <c r="Q1902" s="10" t="s">
        <v>8321</v>
      </c>
      <c r="R1902" t="s">
        <v>8332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117.88</v>
      </c>
      <c r="P1903">
        <f t="shared" si="146"/>
        <v>117.88</v>
      </c>
      <c r="Q1903" s="10" t="s">
        <v>8323</v>
      </c>
      <c r="R1903" t="s">
        <v>8326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38.5</v>
      </c>
      <c r="P1904">
        <f t="shared" si="146"/>
        <v>38.5</v>
      </c>
      <c r="Q1904" s="10" t="s">
        <v>8323</v>
      </c>
      <c r="R1904" t="s">
        <v>8326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83.38</v>
      </c>
      <c r="P1905">
        <f t="shared" si="146"/>
        <v>83.38</v>
      </c>
      <c r="Q1905" s="10" t="s">
        <v>8327</v>
      </c>
      <c r="R1905" t="s">
        <v>8328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57.17</v>
      </c>
      <c r="P1906">
        <f t="shared" si="146"/>
        <v>57.17</v>
      </c>
      <c r="Q1906" s="10" t="s">
        <v>8323</v>
      </c>
      <c r="R1906" t="s">
        <v>8326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66.69</v>
      </c>
      <c r="P1907">
        <f t="shared" si="146"/>
        <v>66.69</v>
      </c>
      <c r="Q1907" s="10" t="s">
        <v>8327</v>
      </c>
      <c r="R1907" t="s">
        <v>8331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105.26</v>
      </c>
      <c r="P1908">
        <f t="shared" si="146"/>
        <v>105.26</v>
      </c>
      <c r="Q1908" s="10" t="s">
        <v>8321</v>
      </c>
      <c r="R1908" t="s">
        <v>8332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133.33000000000001</v>
      </c>
      <c r="P1909">
        <f t="shared" si="146"/>
        <v>133.33000000000001</v>
      </c>
      <c r="Q1909" s="10" t="s">
        <v>8321</v>
      </c>
      <c r="R1909" t="s">
        <v>8332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86.96</v>
      </c>
      <c r="P1910">
        <f t="shared" si="146"/>
        <v>86.96</v>
      </c>
      <c r="Q1910" s="10" t="s">
        <v>8327</v>
      </c>
      <c r="R1910" t="s">
        <v>8331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285.70999999999998</v>
      </c>
      <c r="P1911">
        <f t="shared" si="146"/>
        <v>285.70999999999998</v>
      </c>
      <c r="Q1911" s="10" t="s">
        <v>8327</v>
      </c>
      <c r="R1911" t="s">
        <v>8329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42.55</v>
      </c>
      <c r="P1912">
        <f t="shared" si="146"/>
        <v>42.55</v>
      </c>
      <c r="Q1912" s="10" t="s">
        <v>8327</v>
      </c>
      <c r="R1912" t="s">
        <v>8328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250</v>
      </c>
      <c r="P1913">
        <f t="shared" si="146"/>
        <v>250</v>
      </c>
      <c r="Q1913" s="10" t="s">
        <v>8327</v>
      </c>
      <c r="R1913" t="s">
        <v>8328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36.36</v>
      </c>
      <c r="P1914">
        <f t="shared" si="146"/>
        <v>36.36</v>
      </c>
      <c r="Q1914" s="10" t="s">
        <v>8323</v>
      </c>
      <c r="R1914" t="s">
        <v>8335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133.33000000000001</v>
      </c>
      <c r="P1915">
        <f t="shared" si="146"/>
        <v>133.33000000000001</v>
      </c>
      <c r="Q1915" s="10" t="s">
        <v>8323</v>
      </c>
      <c r="R1915" t="s">
        <v>8326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117.65</v>
      </c>
      <c r="P1916">
        <f t="shared" si="146"/>
        <v>117.65</v>
      </c>
      <c r="Q1916" s="10" t="s">
        <v>8323</v>
      </c>
      <c r="R1916" t="s">
        <v>8326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95.24</v>
      </c>
      <c r="P1917">
        <f t="shared" si="146"/>
        <v>95.24</v>
      </c>
      <c r="Q1917" s="10" t="s">
        <v>8323</v>
      </c>
      <c r="R1917" t="s">
        <v>8326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64.52</v>
      </c>
      <c r="P1918">
        <f t="shared" si="146"/>
        <v>64.52</v>
      </c>
      <c r="Q1918" s="10" t="s">
        <v>8323</v>
      </c>
      <c r="R1918" t="s">
        <v>8326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68.97</v>
      </c>
      <c r="P1919">
        <f t="shared" si="146"/>
        <v>68.97</v>
      </c>
      <c r="Q1919" s="10" t="s">
        <v>8323</v>
      </c>
      <c r="R1919" t="s">
        <v>8326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27.3</v>
      </c>
      <c r="P1921">
        <f t="shared" si="146"/>
        <v>27.3</v>
      </c>
      <c r="Q1921" s="10" t="s">
        <v>8327</v>
      </c>
      <c r="R1921" t="s">
        <v>8329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60.24</v>
      </c>
      <c r="P1922">
        <f t="shared" si="146"/>
        <v>60.24</v>
      </c>
      <c r="Q1922" s="10" t="s">
        <v>8313</v>
      </c>
      <c r="R1922" t="s">
        <v>8314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IFERROR(ROUND(E1923/L1923,2),0)</f>
        <v>82.58</v>
      </c>
      <c r="P1923">
        <f t="shared" ref="P1923:P1986" si="151">ROUND(E1923/L1923,2)</f>
        <v>82.58</v>
      </c>
      <c r="Q1923" s="10" t="s">
        <v>8327</v>
      </c>
      <c r="R1923" t="s">
        <v>8350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26.59</v>
      </c>
      <c r="P1924">
        <f t="shared" si="151"/>
        <v>26.59</v>
      </c>
      <c r="Q1924" s="10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115.71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65.17</v>
      </c>
      <c r="P1926">
        <f t="shared" si="151"/>
        <v>65.17</v>
      </c>
      <c r="Q1926" s="10" t="s">
        <v>8323</v>
      </c>
      <c r="R1926" t="s">
        <v>8326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38.24</v>
      </c>
      <c r="P1927">
        <f t="shared" si="151"/>
        <v>38.24</v>
      </c>
      <c r="Q1927" s="10" t="s">
        <v>8323</v>
      </c>
      <c r="R1927" t="s">
        <v>8326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60.66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102.11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48.43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39.18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51.89</v>
      </c>
      <c r="P1932">
        <f t="shared" si="151"/>
        <v>51.89</v>
      </c>
      <c r="Q1932" s="10" t="s">
        <v>8323</v>
      </c>
      <c r="R1932" t="s">
        <v>8324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34.25</v>
      </c>
      <c r="P1933">
        <f t="shared" si="151"/>
        <v>34.25</v>
      </c>
      <c r="Q1933" s="10" t="s">
        <v>8323</v>
      </c>
      <c r="R1933" t="s">
        <v>8326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45.55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73.459999999999994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381.6</v>
      </c>
      <c r="P1936">
        <f t="shared" si="151"/>
        <v>381.6</v>
      </c>
      <c r="Q1936" s="10" t="s">
        <v>8323</v>
      </c>
      <c r="R1936" t="s">
        <v>8326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65.41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82.09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35.549999999999997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37.67</v>
      </c>
      <c r="P1940">
        <f t="shared" si="151"/>
        <v>37.67</v>
      </c>
      <c r="Q1940" s="10" t="s">
        <v>8327</v>
      </c>
      <c r="R1940" t="s">
        <v>8328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23.17</v>
      </c>
      <c r="P1941">
        <f t="shared" si="151"/>
        <v>23.17</v>
      </c>
      <c r="Q1941" s="10" t="s">
        <v>8311</v>
      </c>
      <c r="R1941" t="s">
        <v>8312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98.79</v>
      </c>
      <c r="P1942">
        <f t="shared" si="151"/>
        <v>98.79</v>
      </c>
      <c r="Q1942" s="10" t="s">
        <v>8313</v>
      </c>
      <c r="R1942" t="s">
        <v>8314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170.55</v>
      </c>
      <c r="P1943">
        <f t="shared" si="151"/>
        <v>170.55</v>
      </c>
      <c r="Q1943" s="10" t="s">
        <v>8321</v>
      </c>
      <c r="R1943" t="s">
        <v>8339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36.08</v>
      </c>
      <c r="P1944">
        <f t="shared" si="151"/>
        <v>36.08</v>
      </c>
      <c r="Q1944" s="10" t="s">
        <v>8323</v>
      </c>
      <c r="R1944" t="s">
        <v>8326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37.46</v>
      </c>
      <c r="P1945">
        <f t="shared" si="151"/>
        <v>37.46</v>
      </c>
      <c r="Q1945" s="10" t="s">
        <v>8308</v>
      </c>
      <c r="R1945" t="s">
        <v>8315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20.12</v>
      </c>
      <c r="P1946">
        <f t="shared" si="151"/>
        <v>20.12</v>
      </c>
      <c r="Q1946" s="10" t="s">
        <v>8323</v>
      </c>
      <c r="R1946" t="s">
        <v>8326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35.96</v>
      </c>
      <c r="P1947">
        <f t="shared" si="151"/>
        <v>35.96</v>
      </c>
      <c r="Q1947" s="10" t="s">
        <v>8323</v>
      </c>
      <c r="R1947" t="s">
        <v>8326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311.17</v>
      </c>
      <c r="P1948">
        <f t="shared" si="151"/>
        <v>311.17</v>
      </c>
      <c r="Q1948" s="10" t="s">
        <v>8321</v>
      </c>
      <c r="R1948" t="s">
        <v>8337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45.54</v>
      </c>
      <c r="P1949">
        <f t="shared" si="151"/>
        <v>45.54</v>
      </c>
      <c r="Q1949" s="10" t="s">
        <v>8323</v>
      </c>
      <c r="R1949" t="s">
        <v>8324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155.33000000000001</v>
      </c>
      <c r="P1950">
        <f t="shared" si="151"/>
        <v>155.33000000000001</v>
      </c>
      <c r="Q1950" s="10" t="s">
        <v>8308</v>
      </c>
      <c r="R1950" t="s">
        <v>8310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60.06</v>
      </c>
      <c r="P1951">
        <f t="shared" si="151"/>
        <v>60.06</v>
      </c>
      <c r="Q1951" s="10" t="s">
        <v>8323</v>
      </c>
      <c r="R1951" t="s">
        <v>8326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132.86000000000001</v>
      </c>
      <c r="P1952">
        <f t="shared" si="151"/>
        <v>132.86000000000001</v>
      </c>
      <c r="Q1952" s="10" t="s">
        <v>8327</v>
      </c>
      <c r="R1952" t="s">
        <v>8331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80.87</v>
      </c>
      <c r="P1953">
        <f t="shared" si="151"/>
        <v>80.87</v>
      </c>
      <c r="Q1953" s="10" t="s">
        <v>8323</v>
      </c>
      <c r="R1953" t="s">
        <v>8326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41.22</v>
      </c>
      <c r="P1954">
        <f t="shared" si="151"/>
        <v>41.22</v>
      </c>
      <c r="Q1954" s="10" t="s">
        <v>8323</v>
      </c>
      <c r="R1954" t="s">
        <v>8326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61.37</v>
      </c>
      <c r="P1955">
        <f t="shared" si="151"/>
        <v>61.37</v>
      </c>
      <c r="Q1955" s="10" t="s">
        <v>8327</v>
      </c>
      <c r="R1955" t="s">
        <v>8331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44.85</v>
      </c>
      <c r="P1956">
        <f t="shared" si="151"/>
        <v>44.85</v>
      </c>
      <c r="Q1956" s="10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67.959999999999994</v>
      </c>
      <c r="P1957">
        <f t="shared" si="151"/>
        <v>67.959999999999994</v>
      </c>
      <c r="Q1957" s="10" t="s">
        <v>8323</v>
      </c>
      <c r="R1957" t="s">
        <v>8326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73.239999999999995</v>
      </c>
      <c r="P1958">
        <f t="shared" si="151"/>
        <v>73.239999999999995</v>
      </c>
      <c r="Q1958" s="10" t="s">
        <v>8323</v>
      </c>
      <c r="R1958" t="s">
        <v>8326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87.14</v>
      </c>
      <c r="P1959">
        <f t="shared" si="151"/>
        <v>87.14</v>
      </c>
      <c r="Q1959" s="10" t="s">
        <v>8321</v>
      </c>
      <c r="R1959" t="s">
        <v>8339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61</v>
      </c>
      <c r="P1960">
        <f t="shared" si="151"/>
        <v>61</v>
      </c>
      <c r="Q1960" s="10" t="s">
        <v>8323</v>
      </c>
      <c r="R1960" t="s">
        <v>8326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140.54</v>
      </c>
      <c r="P1961">
        <f t="shared" si="151"/>
        <v>140.54</v>
      </c>
      <c r="Q1961" s="10" t="s">
        <v>8323</v>
      </c>
      <c r="R1961" t="s">
        <v>8324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70.23</v>
      </c>
      <c r="P1962">
        <f t="shared" si="151"/>
        <v>70.23</v>
      </c>
      <c r="Q1962" s="10" t="s">
        <v>8323</v>
      </c>
      <c r="R1962" t="s">
        <v>8326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96.05</v>
      </c>
      <c r="P1963">
        <f t="shared" si="151"/>
        <v>96.05</v>
      </c>
      <c r="Q1963" s="10" t="s">
        <v>8319</v>
      </c>
      <c r="R1963" t="s">
        <v>8345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18.579999999999998</v>
      </c>
      <c r="P1964">
        <f t="shared" si="151"/>
        <v>18.579999999999998</v>
      </c>
      <c r="Q1964" s="10" t="s">
        <v>8316</v>
      </c>
      <c r="R1964" t="s">
        <v>8334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140</v>
      </c>
      <c r="P1965">
        <f t="shared" si="151"/>
        <v>140</v>
      </c>
      <c r="Q1965" s="10" t="s">
        <v>8323</v>
      </c>
      <c r="R1965" t="s">
        <v>8326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38.46</v>
      </c>
      <c r="P1966">
        <f t="shared" si="151"/>
        <v>38.46</v>
      </c>
      <c r="Q1966" s="10" t="s">
        <v>8311</v>
      </c>
      <c r="R1966" t="s">
        <v>8312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150.41999999999999</v>
      </c>
      <c r="P1967">
        <f t="shared" si="151"/>
        <v>150.41999999999999</v>
      </c>
      <c r="Q1967" s="10" t="s">
        <v>8323</v>
      </c>
      <c r="R1967" t="s">
        <v>8326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81.95</v>
      </c>
      <c r="P1968">
        <f t="shared" si="151"/>
        <v>81.95</v>
      </c>
      <c r="Q1968" s="10" t="s">
        <v>8316</v>
      </c>
      <c r="R1968" t="s">
        <v>8334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94.74</v>
      </c>
      <c r="P1969">
        <f t="shared" si="151"/>
        <v>94.74</v>
      </c>
      <c r="Q1969" s="10" t="s">
        <v>8327</v>
      </c>
      <c r="R1969" t="s">
        <v>8331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300</v>
      </c>
      <c r="P1970">
        <f t="shared" si="151"/>
        <v>300</v>
      </c>
      <c r="Q1970" s="10" t="s">
        <v>8323</v>
      </c>
      <c r="R1970" t="s">
        <v>8335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58.06</v>
      </c>
      <c r="P1971">
        <f t="shared" si="151"/>
        <v>58.06</v>
      </c>
      <c r="Q1971" s="10" t="s">
        <v>8323</v>
      </c>
      <c r="R1971" t="s">
        <v>8326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48.34</v>
      </c>
      <c r="P1972">
        <f t="shared" si="151"/>
        <v>48.34</v>
      </c>
      <c r="Q1972" s="10" t="s">
        <v>8323</v>
      </c>
      <c r="R1972" t="s">
        <v>8326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89.4</v>
      </c>
      <c r="P1973">
        <f t="shared" si="151"/>
        <v>89.4</v>
      </c>
      <c r="Q1973" s="10" t="s">
        <v>8323</v>
      </c>
      <c r="R1973" t="s">
        <v>8326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119</v>
      </c>
      <c r="P1974">
        <f t="shared" si="151"/>
        <v>119</v>
      </c>
      <c r="Q1974" s="10" t="s">
        <v>8321</v>
      </c>
      <c r="R1974" t="s">
        <v>8337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43.54</v>
      </c>
      <c r="P1975">
        <f t="shared" si="151"/>
        <v>43.54</v>
      </c>
      <c r="Q1975" s="10" t="s">
        <v>8327</v>
      </c>
      <c r="R1975" t="s">
        <v>8331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137.08000000000001</v>
      </c>
      <c r="P1976">
        <f t="shared" si="151"/>
        <v>137.08000000000001</v>
      </c>
      <c r="Q1976" s="10" t="s">
        <v>8323</v>
      </c>
      <c r="R1976" t="s">
        <v>8326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59.2</v>
      </c>
      <c r="P1977">
        <f t="shared" si="151"/>
        <v>59.2</v>
      </c>
      <c r="Q1977" s="10" t="s">
        <v>8308</v>
      </c>
      <c r="R1977" t="s">
        <v>8310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36.24</v>
      </c>
      <c r="P1978">
        <f t="shared" si="151"/>
        <v>36.24</v>
      </c>
      <c r="Q1978" s="10" t="s">
        <v>8327</v>
      </c>
      <c r="R1978" t="s">
        <v>8338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35.520000000000003</v>
      </c>
      <c r="P1979">
        <f t="shared" si="151"/>
        <v>35.520000000000003</v>
      </c>
      <c r="Q1979" s="10" t="s">
        <v>8308</v>
      </c>
      <c r="R1979" t="s">
        <v>8315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443.75</v>
      </c>
      <c r="P1980">
        <f t="shared" si="151"/>
        <v>443.75</v>
      </c>
      <c r="Q1980" s="10" t="s">
        <v>8327</v>
      </c>
      <c r="R1980" t="s">
        <v>8331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50.66</v>
      </c>
      <c r="P1981">
        <f t="shared" si="151"/>
        <v>50.66</v>
      </c>
      <c r="Q1981" s="10" t="s">
        <v>8327</v>
      </c>
      <c r="R1981" t="s">
        <v>8328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253.14</v>
      </c>
      <c r="P1982">
        <f t="shared" si="151"/>
        <v>253.14</v>
      </c>
      <c r="Q1982" s="10" t="s">
        <v>8327</v>
      </c>
      <c r="R1982" t="s">
        <v>8330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53.55</v>
      </c>
      <c r="P1983">
        <f t="shared" si="151"/>
        <v>53.55</v>
      </c>
      <c r="Q1983" s="10" t="s">
        <v>8319</v>
      </c>
      <c r="R1983" t="s">
        <v>8357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67.92</v>
      </c>
      <c r="P1984">
        <f t="shared" si="151"/>
        <v>67.92</v>
      </c>
      <c r="Q1984" s="10" t="s">
        <v>8323</v>
      </c>
      <c r="R1984" t="s">
        <v>8326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56.84</v>
      </c>
      <c r="P1985">
        <f t="shared" si="151"/>
        <v>56.84</v>
      </c>
      <c r="Q1985" s="10" t="s">
        <v>8323</v>
      </c>
      <c r="R1985" t="s">
        <v>8335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65.11</v>
      </c>
      <c r="P1986">
        <f t="shared" si="151"/>
        <v>65.11</v>
      </c>
      <c r="Q1986" s="10" t="s">
        <v>8323</v>
      </c>
      <c r="R1986" t="s">
        <v>8324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IFERROR(ROUND(E1987/L1987,2),0)</f>
        <v>73.13</v>
      </c>
      <c r="P1987">
        <f t="shared" ref="P1987:P2050" si="156">ROUND(E1987/L1987,2)</f>
        <v>73.13</v>
      </c>
      <c r="Q1987" s="10" t="s">
        <v>8327</v>
      </c>
      <c r="R1987" t="s">
        <v>8329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35.729999999999997</v>
      </c>
      <c r="P1988">
        <f t="shared" si="156"/>
        <v>35.729999999999997</v>
      </c>
      <c r="Q1988" s="10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67.31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116.53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45.84</v>
      </c>
      <c r="P1991">
        <f t="shared" si="156"/>
        <v>45.84</v>
      </c>
      <c r="Q1991" s="10" t="s">
        <v>8323</v>
      </c>
      <c r="R1991" t="s">
        <v>8326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217.38</v>
      </c>
      <c r="P1992">
        <f t="shared" si="156"/>
        <v>217.38</v>
      </c>
      <c r="Q1992" s="10" t="s">
        <v>8323</v>
      </c>
      <c r="R1992" t="s">
        <v>8324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22.74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50.59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40.83</v>
      </c>
      <c r="P1995">
        <f t="shared" si="156"/>
        <v>40.83</v>
      </c>
      <c r="Q1995" s="10" t="s">
        <v>8323</v>
      </c>
      <c r="R1995" t="s">
        <v>8324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74.349999999999994</v>
      </c>
      <c r="P1996">
        <f t="shared" si="156"/>
        <v>74.349999999999994</v>
      </c>
      <c r="Q1996" s="10" t="s">
        <v>8323</v>
      </c>
      <c r="R1996" t="s">
        <v>8326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213.38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60.96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41.59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37.78</v>
      </c>
      <c r="P2000">
        <f t="shared" si="156"/>
        <v>37.78</v>
      </c>
      <c r="Q2000" s="10" t="s">
        <v>8323</v>
      </c>
      <c r="R2000" t="s">
        <v>8326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65.38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84.9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94.28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188.56</v>
      </c>
      <c r="P2004">
        <f t="shared" si="156"/>
        <v>188.56</v>
      </c>
      <c r="Q2004" s="10" t="s">
        <v>8323</v>
      </c>
      <c r="R2004" t="s">
        <v>8326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44.5</v>
      </c>
      <c r="P2005">
        <f t="shared" si="156"/>
        <v>44.5</v>
      </c>
      <c r="Q2005" s="10" t="s">
        <v>8327</v>
      </c>
      <c r="R2005" t="s">
        <v>8354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40.24</v>
      </c>
      <c r="P2006">
        <f t="shared" si="156"/>
        <v>40.24</v>
      </c>
      <c r="Q2006" s="10" t="s">
        <v>8323</v>
      </c>
      <c r="R2006" t="s">
        <v>8326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35.130000000000003</v>
      </c>
      <c r="P2007">
        <f t="shared" si="156"/>
        <v>35.130000000000003</v>
      </c>
      <c r="Q2007" s="10" t="s">
        <v>8308</v>
      </c>
      <c r="R2007" t="s">
        <v>8310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29.07</v>
      </c>
      <c r="P2008">
        <f t="shared" si="156"/>
        <v>29.07</v>
      </c>
      <c r="Q2008" s="10" t="s">
        <v>8323</v>
      </c>
      <c r="R2008" t="s">
        <v>8326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34.409999999999997</v>
      </c>
      <c r="P2009">
        <f t="shared" si="156"/>
        <v>34.409999999999997</v>
      </c>
      <c r="Q2009" s="10" t="s">
        <v>8323</v>
      </c>
      <c r="R2009" t="s">
        <v>8326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52.41</v>
      </c>
      <c r="P2010">
        <f t="shared" si="156"/>
        <v>52.41</v>
      </c>
      <c r="Q2010" s="10" t="s">
        <v>8308</v>
      </c>
      <c r="R2010" t="s">
        <v>8310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38.86</v>
      </c>
      <c r="P2011">
        <f t="shared" si="156"/>
        <v>38.86</v>
      </c>
      <c r="Q2011" s="10" t="s">
        <v>8313</v>
      </c>
      <c r="R2011" t="s">
        <v>8314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45.11</v>
      </c>
      <c r="P2012">
        <f t="shared" si="156"/>
        <v>45.11</v>
      </c>
      <c r="Q2012" s="10" t="s">
        <v>8323</v>
      </c>
      <c r="R2012" t="s">
        <v>8326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47.66</v>
      </c>
      <c r="P2013">
        <f t="shared" si="156"/>
        <v>47.66</v>
      </c>
      <c r="Q2013" s="10" t="s">
        <v>8323</v>
      </c>
      <c r="R2013" t="s">
        <v>8326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59.46</v>
      </c>
      <c r="P2014">
        <f t="shared" si="156"/>
        <v>59.46</v>
      </c>
      <c r="Q2014" s="10" t="s">
        <v>8321</v>
      </c>
      <c r="R2014" t="s">
        <v>8332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43.71</v>
      </c>
      <c r="P2015">
        <f t="shared" si="156"/>
        <v>43.71</v>
      </c>
      <c r="Q2015" s="10" t="s">
        <v>8327</v>
      </c>
      <c r="R2015" t="s">
        <v>8328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83.05</v>
      </c>
      <c r="P2016">
        <f t="shared" si="156"/>
        <v>83.05</v>
      </c>
      <c r="Q2016" s="10" t="s">
        <v>8323</v>
      </c>
      <c r="R2016" t="s">
        <v>8326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92.22</v>
      </c>
      <c r="P2017">
        <f t="shared" si="156"/>
        <v>92.22</v>
      </c>
      <c r="Q2017" s="10" t="s">
        <v>8308</v>
      </c>
      <c r="R2017" t="s">
        <v>8340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55.33</v>
      </c>
      <c r="P2018">
        <f t="shared" si="156"/>
        <v>55.33</v>
      </c>
      <c r="Q2018" s="10" t="s">
        <v>8323</v>
      </c>
      <c r="R2018" t="s">
        <v>8326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31.85</v>
      </c>
      <c r="P2019">
        <f t="shared" si="156"/>
        <v>31.85</v>
      </c>
      <c r="Q2019" s="10" t="s">
        <v>8311</v>
      </c>
      <c r="R2019" t="s">
        <v>8352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31.83</v>
      </c>
      <c r="P2020">
        <f t="shared" si="156"/>
        <v>31.83</v>
      </c>
      <c r="Q2020" s="10" t="s">
        <v>8327</v>
      </c>
      <c r="R2020" t="s">
        <v>8328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45.97</v>
      </c>
      <c r="P2021">
        <f t="shared" si="156"/>
        <v>45.97</v>
      </c>
      <c r="Q2021" s="10" t="s">
        <v>8311</v>
      </c>
      <c r="R2021" t="s">
        <v>8356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40.270000000000003</v>
      </c>
      <c r="P2022">
        <f t="shared" si="156"/>
        <v>40.270000000000003</v>
      </c>
      <c r="Q2022" s="10" t="s">
        <v>8321</v>
      </c>
      <c r="R2022" t="s">
        <v>8343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50.02</v>
      </c>
      <c r="P2023">
        <f t="shared" si="156"/>
        <v>50.02</v>
      </c>
      <c r="Q2023" s="10" t="s">
        <v>8323</v>
      </c>
      <c r="R2023" t="s">
        <v>8326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91.67</v>
      </c>
      <c r="P2024">
        <f t="shared" si="156"/>
        <v>91.67</v>
      </c>
      <c r="Q2024" s="10" t="s">
        <v>8323</v>
      </c>
      <c r="R2024" t="s">
        <v>8326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23.87</v>
      </c>
      <c r="P2025">
        <f t="shared" si="156"/>
        <v>23.87</v>
      </c>
      <c r="Q2025" s="10" t="s">
        <v>8323</v>
      </c>
      <c r="R2025" t="s">
        <v>8326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109.07</v>
      </c>
      <c r="P2026">
        <f t="shared" si="156"/>
        <v>109.07</v>
      </c>
      <c r="Q2026" s="10" t="s">
        <v>8313</v>
      </c>
      <c r="R2026" t="s">
        <v>8314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41.92</v>
      </c>
      <c r="P2027">
        <f t="shared" si="156"/>
        <v>41.92</v>
      </c>
      <c r="Q2027" s="10" t="s">
        <v>8323</v>
      </c>
      <c r="R2027" t="s">
        <v>8326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29.04</v>
      </c>
      <c r="P2028">
        <f t="shared" si="156"/>
        <v>29.04</v>
      </c>
      <c r="Q2028" s="10" t="s">
        <v>8316</v>
      </c>
      <c r="R2028" t="s">
        <v>8334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81.25</v>
      </c>
      <c r="P2029">
        <f t="shared" si="156"/>
        <v>81.25</v>
      </c>
      <c r="Q2029" s="10" t="s">
        <v>8323</v>
      </c>
      <c r="R2029" t="s">
        <v>8326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95.59</v>
      </c>
      <c r="P2030">
        <f t="shared" si="156"/>
        <v>95.59</v>
      </c>
      <c r="Q2030" s="10" t="s">
        <v>8323</v>
      </c>
      <c r="R2030" t="s">
        <v>8326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52.35</v>
      </c>
      <c r="P2031">
        <f t="shared" si="156"/>
        <v>52.35</v>
      </c>
      <c r="Q2031" s="10" t="s">
        <v>8323</v>
      </c>
      <c r="R2031" t="s">
        <v>8326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89.79</v>
      </c>
      <c r="P2032">
        <f t="shared" si="156"/>
        <v>89.79</v>
      </c>
      <c r="Q2032" s="10" t="s">
        <v>8323</v>
      </c>
      <c r="R2032" t="s">
        <v>8326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25.25</v>
      </c>
      <c r="P2033">
        <f t="shared" si="156"/>
        <v>25.25</v>
      </c>
      <c r="Q2033" s="10" t="s">
        <v>8323</v>
      </c>
      <c r="R2033" t="s">
        <v>8326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76.86</v>
      </c>
      <c r="P2034">
        <f t="shared" si="156"/>
        <v>76.86</v>
      </c>
      <c r="Q2034" s="10" t="s">
        <v>8327</v>
      </c>
      <c r="R2034" t="s">
        <v>8331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43.62</v>
      </c>
      <c r="P2035">
        <f t="shared" si="156"/>
        <v>43.62</v>
      </c>
      <c r="Q2035" s="10" t="s">
        <v>8327</v>
      </c>
      <c r="R2035" t="s">
        <v>8341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64.44</v>
      </c>
      <c r="P2036">
        <f t="shared" si="156"/>
        <v>64.44</v>
      </c>
      <c r="Q2036" s="10" t="s">
        <v>8327</v>
      </c>
      <c r="R2036" t="s">
        <v>8331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57.5</v>
      </c>
      <c r="P2037">
        <f t="shared" si="156"/>
        <v>57.5</v>
      </c>
      <c r="Q2037" s="10" t="s">
        <v>8323</v>
      </c>
      <c r="R2037" t="s">
        <v>8326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200.63</v>
      </c>
      <c r="P2038">
        <f t="shared" si="156"/>
        <v>200.63</v>
      </c>
      <c r="Q2038" s="10" t="s">
        <v>8323</v>
      </c>
      <c r="R2038" t="s">
        <v>8324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80.25</v>
      </c>
      <c r="P2039">
        <f t="shared" si="156"/>
        <v>80.25</v>
      </c>
      <c r="Q2039" s="10" t="s">
        <v>8323</v>
      </c>
      <c r="R2039" t="s">
        <v>8324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39.049999999999997</v>
      </c>
      <c r="P2040">
        <f t="shared" si="156"/>
        <v>39.049999999999997</v>
      </c>
      <c r="Q2040" s="10" t="s">
        <v>8311</v>
      </c>
      <c r="R2040" t="s">
        <v>8333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23.1</v>
      </c>
      <c r="P2041">
        <f t="shared" si="156"/>
        <v>23.1</v>
      </c>
      <c r="Q2041" s="10" t="s">
        <v>8323</v>
      </c>
      <c r="R2041" t="s">
        <v>8326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40.78</v>
      </c>
      <c r="P2042">
        <f t="shared" si="156"/>
        <v>40.78</v>
      </c>
      <c r="Q2042" s="10" t="s">
        <v>8321</v>
      </c>
      <c r="R2042" t="s">
        <v>8343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36.07</v>
      </c>
      <c r="P2043">
        <f t="shared" si="156"/>
        <v>36.07</v>
      </c>
      <c r="Q2043" s="10" t="s">
        <v>8323</v>
      </c>
      <c r="R2043" t="s">
        <v>8326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131.66999999999999</v>
      </c>
      <c r="P2044">
        <f t="shared" si="156"/>
        <v>131.66999999999999</v>
      </c>
      <c r="Q2044" s="10" t="s">
        <v>8313</v>
      </c>
      <c r="R2044" t="s">
        <v>8351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49.28</v>
      </c>
      <c r="P2045">
        <f t="shared" si="156"/>
        <v>49.28</v>
      </c>
      <c r="Q2045" s="10" t="s">
        <v>8323</v>
      </c>
      <c r="R2045" t="s">
        <v>8326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58.37</v>
      </c>
      <c r="P2046">
        <f t="shared" si="156"/>
        <v>58.37</v>
      </c>
      <c r="Q2046" s="10" t="s">
        <v>8327</v>
      </c>
      <c r="R2046" t="s">
        <v>8331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58.33</v>
      </c>
      <c r="P2047">
        <f t="shared" si="156"/>
        <v>58.33</v>
      </c>
      <c r="Q2047" s="10" t="s">
        <v>8327</v>
      </c>
      <c r="R2047" t="s">
        <v>8331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56.25</v>
      </c>
      <c r="P2048">
        <f t="shared" si="156"/>
        <v>56.25</v>
      </c>
      <c r="Q2048" s="10" t="s">
        <v>8327</v>
      </c>
      <c r="R2048" t="s">
        <v>8350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225</v>
      </c>
      <c r="P2049">
        <f t="shared" si="156"/>
        <v>225</v>
      </c>
      <c r="Q2049" s="10" t="s">
        <v>8311</v>
      </c>
      <c r="R2049" t="s">
        <v>8348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35.799999999999997</v>
      </c>
      <c r="P2050">
        <f t="shared" si="156"/>
        <v>35.799999999999997</v>
      </c>
      <c r="Q2050" s="10" t="s">
        <v>8323</v>
      </c>
      <c r="R2050" t="s">
        <v>8326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IFERROR(ROUND(E2051/L2051,2),0)</f>
        <v>87.31</v>
      </c>
      <c r="P2051">
        <f t="shared" ref="P2051:P2114" si="161">ROUND(E2051/L2051,2)</f>
        <v>87.31</v>
      </c>
      <c r="Q2051" s="10" t="s">
        <v>8321</v>
      </c>
      <c r="R2051" t="s">
        <v>8325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224.43</v>
      </c>
      <c r="P2052">
        <f t="shared" si="161"/>
        <v>224.43</v>
      </c>
      <c r="Q2052" s="10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60.38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34.130000000000003</v>
      </c>
      <c r="P2054">
        <f t="shared" si="161"/>
        <v>34.130000000000003</v>
      </c>
      <c r="Q2054" s="10" t="s">
        <v>8323</v>
      </c>
      <c r="R2054" t="s">
        <v>8324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54.14</v>
      </c>
      <c r="P2055">
        <f t="shared" si="161"/>
        <v>54.14</v>
      </c>
      <c r="Q2055" s="10" t="s">
        <v>8323</v>
      </c>
      <c r="R2055" t="s">
        <v>8326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86.94</v>
      </c>
      <c r="P2056">
        <f t="shared" si="161"/>
        <v>86.94</v>
      </c>
      <c r="Q2056" s="10" t="s">
        <v>8323</v>
      </c>
      <c r="R2056" t="s">
        <v>8326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55.89</v>
      </c>
      <c r="P2057">
        <f t="shared" si="161"/>
        <v>55.89</v>
      </c>
      <c r="Q2057" s="10" t="s">
        <v>8323</v>
      </c>
      <c r="R2057" t="s">
        <v>8326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24.42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53.83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91.76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34.6</v>
      </c>
      <c r="P2061">
        <f t="shared" si="161"/>
        <v>34.6</v>
      </c>
      <c r="Q2061" s="10" t="s">
        <v>8323</v>
      </c>
      <c r="R2061" t="s">
        <v>8326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77.75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25.49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62.12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67.39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775</v>
      </c>
      <c r="P2066">
        <f t="shared" si="161"/>
        <v>775</v>
      </c>
      <c r="Q2066" s="10" t="s">
        <v>8323</v>
      </c>
      <c r="R2066" t="s">
        <v>8324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64.459999999999994</v>
      </c>
      <c r="P2067">
        <f t="shared" si="161"/>
        <v>64.459999999999994</v>
      </c>
      <c r="Q2067" s="10" t="s">
        <v>8323</v>
      </c>
      <c r="R2067" t="s">
        <v>8335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110.29</v>
      </c>
      <c r="P2068">
        <f t="shared" si="161"/>
        <v>110.29</v>
      </c>
      <c r="Q2068" s="10" t="s">
        <v>8308</v>
      </c>
      <c r="R2068" t="s">
        <v>8310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48.06</v>
      </c>
      <c r="P2069">
        <f t="shared" si="161"/>
        <v>48.06</v>
      </c>
      <c r="Q2069" s="10" t="s">
        <v>8316</v>
      </c>
      <c r="R2069" t="s">
        <v>8317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66.83</v>
      </c>
      <c r="P2070">
        <f t="shared" si="161"/>
        <v>66.83</v>
      </c>
      <c r="Q2070" s="10" t="s">
        <v>8327</v>
      </c>
      <c r="R2070" t="s">
        <v>8328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69.819999999999993</v>
      </c>
      <c r="P2071">
        <f t="shared" si="161"/>
        <v>69.819999999999993</v>
      </c>
      <c r="Q2071" s="10" t="s">
        <v>8323</v>
      </c>
      <c r="R2071" t="s">
        <v>8326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69.77</v>
      </c>
      <c r="P2072">
        <f t="shared" si="161"/>
        <v>69.77</v>
      </c>
      <c r="Q2072" s="10" t="s">
        <v>8321</v>
      </c>
      <c r="R2072" t="s">
        <v>8322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59.04</v>
      </c>
      <c r="P2073">
        <f t="shared" si="161"/>
        <v>59.04</v>
      </c>
      <c r="Q2073" s="10" t="s">
        <v>8323</v>
      </c>
      <c r="R2073" t="s">
        <v>8335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109.57</v>
      </c>
      <c r="P2074">
        <f t="shared" si="161"/>
        <v>109.57</v>
      </c>
      <c r="Q2074" s="10" t="s">
        <v>8323</v>
      </c>
      <c r="R2074" t="s">
        <v>8326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63.88</v>
      </c>
      <c r="P2075">
        <f t="shared" si="161"/>
        <v>63.88</v>
      </c>
      <c r="Q2075" s="10" t="s">
        <v>8313</v>
      </c>
      <c r="R2075" t="s">
        <v>8314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41.41</v>
      </c>
      <c r="P2076">
        <f t="shared" si="161"/>
        <v>41.41</v>
      </c>
      <c r="Q2076" s="10" t="s">
        <v>8323</v>
      </c>
      <c r="R2076" t="s">
        <v>8326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84.94</v>
      </c>
      <c r="P2077">
        <f t="shared" si="161"/>
        <v>84.94</v>
      </c>
      <c r="Q2077" s="10" t="s">
        <v>8308</v>
      </c>
      <c r="R2077" t="s">
        <v>8310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61.1</v>
      </c>
      <c r="P2078">
        <f t="shared" si="161"/>
        <v>61.1</v>
      </c>
      <c r="Q2078" s="10" t="s">
        <v>8323</v>
      </c>
      <c r="R2078" t="s">
        <v>8326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109.07</v>
      </c>
      <c r="P2079">
        <f t="shared" si="161"/>
        <v>109.07</v>
      </c>
      <c r="Q2079" s="10" t="s">
        <v>8311</v>
      </c>
      <c r="R2079" t="s">
        <v>8348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152.5</v>
      </c>
      <c r="P2080">
        <f t="shared" si="161"/>
        <v>152.5</v>
      </c>
      <c r="Q2080" s="10" t="s">
        <v>8323</v>
      </c>
      <c r="R2080" t="s">
        <v>8326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76.05</v>
      </c>
      <c r="P2081">
        <f t="shared" si="161"/>
        <v>76.05</v>
      </c>
      <c r="Q2081" s="10" t="s">
        <v>8327</v>
      </c>
      <c r="R2081" t="s">
        <v>8331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56.33</v>
      </c>
      <c r="P2082">
        <f t="shared" si="161"/>
        <v>56.33</v>
      </c>
      <c r="Q2082" s="10" t="s">
        <v>8323</v>
      </c>
      <c r="R2082" t="s">
        <v>8326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50.67</v>
      </c>
      <c r="P2083">
        <f t="shared" si="161"/>
        <v>50.67</v>
      </c>
      <c r="Q2083" s="10" t="s">
        <v>8327</v>
      </c>
      <c r="R2083" t="s">
        <v>8350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79.89</v>
      </c>
      <c r="P2084">
        <f t="shared" si="161"/>
        <v>79.89</v>
      </c>
      <c r="Q2084" s="10" t="s">
        <v>8323</v>
      </c>
      <c r="R2084" t="s">
        <v>8326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38.85</v>
      </c>
      <c r="P2085">
        <f t="shared" si="161"/>
        <v>38.85</v>
      </c>
      <c r="Q2085" s="10" t="s">
        <v>8327</v>
      </c>
      <c r="R2085" t="s">
        <v>8328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215.86</v>
      </c>
      <c r="P2086">
        <f t="shared" si="161"/>
        <v>215.86</v>
      </c>
      <c r="Q2086" s="10" t="s">
        <v>8321</v>
      </c>
      <c r="R2086" t="s">
        <v>8322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41.94</v>
      </c>
      <c r="P2087">
        <f t="shared" si="161"/>
        <v>41.94</v>
      </c>
      <c r="Q2087" s="10" t="s">
        <v>8321</v>
      </c>
      <c r="R2087" t="s">
        <v>8332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48.71</v>
      </c>
      <c r="P2088">
        <f t="shared" si="161"/>
        <v>48.71</v>
      </c>
      <c r="Q2088" s="10" t="s">
        <v>8327</v>
      </c>
      <c r="R2088" t="s">
        <v>8331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35.950000000000003</v>
      </c>
      <c r="P2089">
        <f t="shared" si="161"/>
        <v>35.950000000000003</v>
      </c>
      <c r="Q2089" s="10" t="s">
        <v>8323</v>
      </c>
      <c r="R2089" t="s">
        <v>8326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75.5</v>
      </c>
      <c r="P2090">
        <f t="shared" si="161"/>
        <v>75.5</v>
      </c>
      <c r="Q2090" s="10" t="s">
        <v>8323</v>
      </c>
      <c r="R2090" t="s">
        <v>8326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71.709999999999994</v>
      </c>
      <c r="P2091">
        <f t="shared" si="161"/>
        <v>71.709999999999994</v>
      </c>
      <c r="Q2091" s="10" t="s">
        <v>8321</v>
      </c>
      <c r="R2091" t="s">
        <v>8343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30.12</v>
      </c>
      <c r="P2092">
        <f t="shared" si="161"/>
        <v>30.12</v>
      </c>
      <c r="Q2092" s="10" t="s">
        <v>8323</v>
      </c>
      <c r="R2092" t="s">
        <v>8324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38.590000000000003</v>
      </c>
      <c r="P2093">
        <f t="shared" si="161"/>
        <v>38.590000000000003</v>
      </c>
      <c r="Q2093" s="10" t="s">
        <v>8323</v>
      </c>
      <c r="R2093" t="s">
        <v>8326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44.21</v>
      </c>
      <c r="P2094">
        <f t="shared" si="161"/>
        <v>44.21</v>
      </c>
      <c r="Q2094" s="10" t="s">
        <v>8327</v>
      </c>
      <c r="R2094" t="s">
        <v>8331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46.95</v>
      </c>
      <c r="P2095">
        <f t="shared" si="161"/>
        <v>46.95</v>
      </c>
      <c r="Q2095" s="10" t="s">
        <v>8327</v>
      </c>
      <c r="R2095" t="s">
        <v>8331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107.21</v>
      </c>
      <c r="P2096">
        <f t="shared" si="161"/>
        <v>107.21</v>
      </c>
      <c r="Q2096" s="10" t="s">
        <v>8327</v>
      </c>
      <c r="R2096" t="s">
        <v>8331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39.49</v>
      </c>
      <c r="P2097">
        <f t="shared" si="161"/>
        <v>39.49</v>
      </c>
      <c r="Q2097" s="10" t="s">
        <v>8327</v>
      </c>
      <c r="R2097" t="s">
        <v>8328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40.549999999999997</v>
      </c>
      <c r="P2098">
        <f t="shared" si="161"/>
        <v>40.549999999999997</v>
      </c>
      <c r="Q2098" s="10" t="s">
        <v>8323</v>
      </c>
      <c r="R2098" t="s">
        <v>8326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31.91</v>
      </c>
      <c r="P2099">
        <f t="shared" si="161"/>
        <v>31.91</v>
      </c>
      <c r="Q2099" s="10" t="s">
        <v>8327</v>
      </c>
      <c r="R2099" t="s">
        <v>8336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51.72</v>
      </c>
      <c r="P2100">
        <f t="shared" si="161"/>
        <v>51.72</v>
      </c>
      <c r="Q2100" s="10" t="s">
        <v>8323</v>
      </c>
      <c r="R2100" t="s">
        <v>8324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50</v>
      </c>
      <c r="P2101">
        <f t="shared" si="161"/>
        <v>50</v>
      </c>
      <c r="Q2101" s="10" t="s">
        <v>8323</v>
      </c>
      <c r="R2101" t="s">
        <v>8326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51.72</v>
      </c>
      <c r="P2102">
        <f t="shared" si="161"/>
        <v>51.72</v>
      </c>
      <c r="Q2102" s="10" t="s">
        <v>8323</v>
      </c>
      <c r="R2102" t="s">
        <v>8326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51.72</v>
      </c>
      <c r="P2103">
        <f t="shared" si="161"/>
        <v>51.72</v>
      </c>
      <c r="Q2103" s="10" t="s">
        <v>8323</v>
      </c>
      <c r="R2103" t="s">
        <v>8326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33.33</v>
      </c>
      <c r="P2104">
        <f t="shared" si="161"/>
        <v>33.33</v>
      </c>
      <c r="Q2104" s="10" t="s">
        <v>8323</v>
      </c>
      <c r="R2104" t="s">
        <v>8326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55.56</v>
      </c>
      <c r="P2105">
        <f t="shared" si="161"/>
        <v>55.56</v>
      </c>
      <c r="Q2105" s="10" t="s">
        <v>8323</v>
      </c>
      <c r="R2105" t="s">
        <v>8335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150</v>
      </c>
      <c r="P2106">
        <f t="shared" si="161"/>
        <v>150</v>
      </c>
      <c r="Q2106" s="10" t="s">
        <v>8323</v>
      </c>
      <c r="R2106" t="s">
        <v>8335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17.989999999999998</v>
      </c>
      <c r="P2107">
        <f t="shared" si="161"/>
        <v>17.989999999999998</v>
      </c>
      <c r="Q2107" s="10" t="s">
        <v>8316</v>
      </c>
      <c r="R2107" t="s">
        <v>8334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47.94</v>
      </c>
      <c r="P2108">
        <f t="shared" si="161"/>
        <v>47.94</v>
      </c>
      <c r="Q2108" s="10" t="s">
        <v>8308</v>
      </c>
      <c r="R2108" t="s">
        <v>8310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53.04</v>
      </c>
      <c r="P2109">
        <f t="shared" si="161"/>
        <v>53.04</v>
      </c>
      <c r="Q2109" s="10" t="s">
        <v>8321</v>
      </c>
      <c r="R2109" t="s">
        <v>8343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61.29</v>
      </c>
      <c r="P2110">
        <f t="shared" si="161"/>
        <v>61.29</v>
      </c>
      <c r="Q2110" s="10" t="s">
        <v>8308</v>
      </c>
      <c r="R2110" t="s">
        <v>8310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34.9</v>
      </c>
      <c r="P2111">
        <f t="shared" si="161"/>
        <v>34.9</v>
      </c>
      <c r="Q2111" s="10" t="s">
        <v>8308</v>
      </c>
      <c r="R2111" t="s">
        <v>8315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77.11</v>
      </c>
      <c r="P2112">
        <f t="shared" si="161"/>
        <v>77.11</v>
      </c>
      <c r="Q2112" s="10" t="s">
        <v>8321</v>
      </c>
      <c r="R2112" t="s">
        <v>8325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61.04</v>
      </c>
      <c r="P2113">
        <f t="shared" si="161"/>
        <v>61.04</v>
      </c>
      <c r="Q2113" s="10" t="s">
        <v>8327</v>
      </c>
      <c r="R2113" t="s">
        <v>8354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47.26</v>
      </c>
      <c r="P2114">
        <f t="shared" si="161"/>
        <v>47.26</v>
      </c>
      <c r="Q2114" s="10" t="s">
        <v>8323</v>
      </c>
      <c r="R2114" t="s">
        <v>8326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IFERROR(ROUND(E2115/L2115,2),0)</f>
        <v>292.2</v>
      </c>
      <c r="P2115">
        <f t="shared" ref="P2115:P2178" si="166">ROUND(E2115/L2115,2)</f>
        <v>292.2</v>
      </c>
      <c r="Q2115" s="10" t="s">
        <v>8308</v>
      </c>
      <c r="R2115" t="s">
        <v>8342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38.42</v>
      </c>
      <c r="P2116">
        <f t="shared" si="166"/>
        <v>38.42</v>
      </c>
      <c r="Q2116" s="10" t="s">
        <v>8323</v>
      </c>
      <c r="R2116" t="s">
        <v>8335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40.42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90.94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68.81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110.62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31.93</v>
      </c>
      <c r="P2121">
        <f t="shared" si="166"/>
        <v>31.93</v>
      </c>
      <c r="Q2121" s="10" t="s">
        <v>8323</v>
      </c>
      <c r="R2121" t="s">
        <v>8326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43.52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27.58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71.55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68.099999999999994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88.69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59.04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64.36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54.15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61.09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93.67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58.42</v>
      </c>
      <c r="P2132">
        <f t="shared" si="166"/>
        <v>58.42</v>
      </c>
      <c r="Q2132" s="10" t="s">
        <v>8308</v>
      </c>
      <c r="R2132" t="s">
        <v>8310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70</v>
      </c>
      <c r="P2133">
        <f t="shared" si="166"/>
        <v>70</v>
      </c>
      <c r="Q2133" s="10" t="s">
        <v>8323</v>
      </c>
      <c r="R2133" t="s">
        <v>8326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34.1</v>
      </c>
      <c r="P2134">
        <f t="shared" si="166"/>
        <v>34.1</v>
      </c>
      <c r="Q2134" s="10" t="s">
        <v>8308</v>
      </c>
      <c r="R2134" t="s">
        <v>8318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34.020000000000003</v>
      </c>
      <c r="P2135">
        <f t="shared" si="166"/>
        <v>34.020000000000003</v>
      </c>
      <c r="Q2135" s="10" t="s">
        <v>8327</v>
      </c>
      <c r="R2135" t="s">
        <v>8330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41.03</v>
      </c>
      <c r="P2136">
        <f t="shared" si="166"/>
        <v>41.03</v>
      </c>
      <c r="Q2136" s="10" t="s">
        <v>8323</v>
      </c>
      <c r="R2136" t="s">
        <v>8326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36.61</v>
      </c>
      <c r="P2137">
        <f t="shared" si="166"/>
        <v>36.61</v>
      </c>
      <c r="Q2137" s="10" t="s">
        <v>8327</v>
      </c>
      <c r="R2137" t="s">
        <v>8331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115.83</v>
      </c>
      <c r="P2138">
        <f t="shared" si="166"/>
        <v>115.83</v>
      </c>
      <c r="Q2138" s="10" t="s">
        <v>8327</v>
      </c>
      <c r="R2138" t="s">
        <v>8331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115.75</v>
      </c>
      <c r="P2139">
        <f t="shared" si="166"/>
        <v>115.75</v>
      </c>
      <c r="Q2139" s="10" t="s">
        <v>8308</v>
      </c>
      <c r="R2139" t="s">
        <v>8310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106.69</v>
      </c>
      <c r="P2140">
        <f t="shared" si="166"/>
        <v>106.69</v>
      </c>
      <c r="Q2140" s="10" t="s">
        <v>8321</v>
      </c>
      <c r="R2140" t="s">
        <v>8337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81.41</v>
      </c>
      <c r="P2141">
        <f t="shared" si="166"/>
        <v>81.41</v>
      </c>
      <c r="Q2141" s="10" t="s">
        <v>8323</v>
      </c>
      <c r="R2141" t="s">
        <v>8326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81.290000000000006</v>
      </c>
      <c r="P2142">
        <f t="shared" si="166"/>
        <v>81.290000000000006</v>
      </c>
      <c r="Q2142" s="10" t="s">
        <v>8323</v>
      </c>
      <c r="R2142" t="s">
        <v>8326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46.03</v>
      </c>
      <c r="P2143">
        <f t="shared" si="166"/>
        <v>46.03</v>
      </c>
      <c r="Q2143" s="10" t="s">
        <v>8327</v>
      </c>
      <c r="R2143" t="s">
        <v>8350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40.42</v>
      </c>
      <c r="P2144">
        <f t="shared" si="166"/>
        <v>40.42</v>
      </c>
      <c r="Q2144" s="10" t="s">
        <v>8327</v>
      </c>
      <c r="R2144" t="s">
        <v>8338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23.28</v>
      </c>
      <c r="P2145">
        <f t="shared" si="166"/>
        <v>23.28</v>
      </c>
      <c r="Q2145" s="10" t="s">
        <v>8323</v>
      </c>
      <c r="R2145" t="s">
        <v>8324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80.59</v>
      </c>
      <c r="P2146">
        <f t="shared" si="166"/>
        <v>80.59</v>
      </c>
      <c r="Q2146" s="10" t="s">
        <v>8327</v>
      </c>
      <c r="R2146" t="s">
        <v>8331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27.9</v>
      </c>
      <c r="P2147">
        <f t="shared" si="166"/>
        <v>27.9</v>
      </c>
      <c r="Q2147" s="10" t="s">
        <v>8321</v>
      </c>
      <c r="R2147" t="s">
        <v>8343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68.3</v>
      </c>
      <c r="P2148">
        <f t="shared" si="166"/>
        <v>68.3</v>
      </c>
      <c r="Q2148" s="10" t="s">
        <v>8308</v>
      </c>
      <c r="R2148" t="s">
        <v>8342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50.59</v>
      </c>
      <c r="P2149">
        <f t="shared" si="166"/>
        <v>50.59</v>
      </c>
      <c r="Q2149" s="10" t="s">
        <v>8327</v>
      </c>
      <c r="R2149" t="s">
        <v>8329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68.25</v>
      </c>
      <c r="P2150">
        <f t="shared" si="166"/>
        <v>68.25</v>
      </c>
      <c r="Q2150" s="10" t="s">
        <v>8323</v>
      </c>
      <c r="R2150" t="s">
        <v>8326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29.02</v>
      </c>
      <c r="P2151">
        <f t="shared" si="166"/>
        <v>29.02</v>
      </c>
      <c r="Q2151" s="10" t="s">
        <v>8327</v>
      </c>
      <c r="R2151" t="s">
        <v>8328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68.099999999999994</v>
      </c>
      <c r="P2152">
        <f t="shared" si="166"/>
        <v>68.099999999999994</v>
      </c>
      <c r="Q2152" s="10" t="s">
        <v>8323</v>
      </c>
      <c r="R2152" t="s">
        <v>8326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75.61</v>
      </c>
      <c r="P2153">
        <f t="shared" si="166"/>
        <v>75.61</v>
      </c>
      <c r="Q2153" s="10" t="s">
        <v>8327</v>
      </c>
      <c r="R2153" t="s">
        <v>8341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35.79</v>
      </c>
      <c r="P2154">
        <f t="shared" si="166"/>
        <v>35.79</v>
      </c>
      <c r="Q2154" s="10" t="s">
        <v>8327</v>
      </c>
      <c r="R2154" t="s">
        <v>8328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64.760000000000005</v>
      </c>
      <c r="P2155">
        <f t="shared" si="166"/>
        <v>64.760000000000005</v>
      </c>
      <c r="Q2155" s="10" t="s">
        <v>8323</v>
      </c>
      <c r="R2155" t="s">
        <v>8326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38.6</v>
      </c>
      <c r="P2156">
        <f t="shared" si="166"/>
        <v>38.6</v>
      </c>
      <c r="Q2156" s="10" t="s">
        <v>8321</v>
      </c>
      <c r="R2156" t="s">
        <v>8343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46.59</v>
      </c>
      <c r="P2157">
        <f t="shared" si="166"/>
        <v>46.59</v>
      </c>
      <c r="Q2157" s="10" t="s">
        <v>8327</v>
      </c>
      <c r="R2157" t="s">
        <v>8350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51.96</v>
      </c>
      <c r="P2158">
        <f t="shared" si="166"/>
        <v>51.96</v>
      </c>
      <c r="Q2158" s="10" t="s">
        <v>8327</v>
      </c>
      <c r="R2158" t="s">
        <v>8328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79.180000000000007</v>
      </c>
      <c r="P2159">
        <f t="shared" si="166"/>
        <v>79.180000000000007</v>
      </c>
      <c r="Q2159" s="10" t="s">
        <v>8327</v>
      </c>
      <c r="R2159" t="s">
        <v>8328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84.06</v>
      </c>
      <c r="P2160">
        <f t="shared" si="166"/>
        <v>84.06</v>
      </c>
      <c r="Q2160" s="10" t="s">
        <v>8319</v>
      </c>
      <c r="R2160" t="s">
        <v>8345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28.55</v>
      </c>
      <c r="P2161">
        <f t="shared" si="166"/>
        <v>28.55</v>
      </c>
      <c r="Q2161" s="10" t="s">
        <v>8327</v>
      </c>
      <c r="R2161" t="s">
        <v>8336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31.81</v>
      </c>
      <c r="P2162">
        <f t="shared" si="166"/>
        <v>31.81</v>
      </c>
      <c r="Q2162" s="10" t="s">
        <v>8311</v>
      </c>
      <c r="R2162" t="s">
        <v>8333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222.5</v>
      </c>
      <c r="P2163">
        <f t="shared" si="166"/>
        <v>222.5</v>
      </c>
      <c r="Q2163" s="10" t="s">
        <v>8323</v>
      </c>
      <c r="R2163" t="s">
        <v>8326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133.30000000000001</v>
      </c>
      <c r="P2164">
        <f t="shared" si="166"/>
        <v>133.30000000000001</v>
      </c>
      <c r="Q2164" s="10" t="s">
        <v>8308</v>
      </c>
      <c r="R2164" t="s">
        <v>8315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30.27</v>
      </c>
      <c r="P2165">
        <f t="shared" si="166"/>
        <v>30.27</v>
      </c>
      <c r="Q2165" s="10" t="s">
        <v>8308</v>
      </c>
      <c r="R2165" t="s">
        <v>8310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44.33</v>
      </c>
      <c r="P2166">
        <f t="shared" si="166"/>
        <v>44.33</v>
      </c>
      <c r="Q2166" s="10" t="s">
        <v>8323</v>
      </c>
      <c r="R2166" t="s">
        <v>8326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25.58</v>
      </c>
      <c r="P2167">
        <f t="shared" si="166"/>
        <v>25.58</v>
      </c>
      <c r="Q2167" s="10" t="s">
        <v>8313</v>
      </c>
      <c r="R2167" t="s">
        <v>8314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42.9</v>
      </c>
      <c r="P2168">
        <f t="shared" si="166"/>
        <v>42.9</v>
      </c>
      <c r="Q2168" s="10" t="s">
        <v>8323</v>
      </c>
      <c r="R2168" t="s">
        <v>8326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47.43</v>
      </c>
      <c r="P2169">
        <f t="shared" si="166"/>
        <v>47.43</v>
      </c>
      <c r="Q2169" s="10" t="s">
        <v>8323</v>
      </c>
      <c r="R2169" t="s">
        <v>8335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120.55</v>
      </c>
      <c r="P2170">
        <f t="shared" si="166"/>
        <v>120.55</v>
      </c>
      <c r="Q2170" s="10" t="s">
        <v>8323</v>
      </c>
      <c r="R2170" t="s">
        <v>8335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66.099999999999994</v>
      </c>
      <c r="P2171">
        <f t="shared" si="166"/>
        <v>66.099999999999994</v>
      </c>
      <c r="Q2171" s="10" t="s">
        <v>8323</v>
      </c>
      <c r="R2171" t="s">
        <v>8324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38.79</v>
      </c>
      <c r="P2172">
        <f t="shared" si="166"/>
        <v>38.79</v>
      </c>
      <c r="Q2172" s="10" t="s">
        <v>8327</v>
      </c>
      <c r="R2172" t="s">
        <v>8338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47</v>
      </c>
      <c r="P2173">
        <f t="shared" si="166"/>
        <v>47</v>
      </c>
      <c r="Q2173" s="10" t="s">
        <v>8323</v>
      </c>
      <c r="R2173" t="s">
        <v>8326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57.17</v>
      </c>
      <c r="P2174">
        <f t="shared" si="166"/>
        <v>57.17</v>
      </c>
      <c r="Q2174" s="10" t="s">
        <v>8323</v>
      </c>
      <c r="R2174" t="s">
        <v>8326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50.46</v>
      </c>
      <c r="P2175">
        <f t="shared" si="166"/>
        <v>50.46</v>
      </c>
      <c r="Q2175" s="10" t="s">
        <v>8323</v>
      </c>
      <c r="R2175" t="s">
        <v>8326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6.5</v>
      </c>
      <c r="P2176">
        <f t="shared" si="166"/>
        <v>6.5</v>
      </c>
      <c r="Q2176" s="10" t="s">
        <v>8308</v>
      </c>
      <c r="R2176" t="s">
        <v>8310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217.5</v>
      </c>
      <c r="P2177">
        <f t="shared" si="166"/>
        <v>217.5</v>
      </c>
      <c r="Q2177" s="10" t="s">
        <v>8323</v>
      </c>
      <c r="R2177" t="s">
        <v>8326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118.36</v>
      </c>
      <c r="P2178">
        <f t="shared" si="166"/>
        <v>118.36</v>
      </c>
      <c r="Q2178" s="10" t="s">
        <v>8327</v>
      </c>
      <c r="R2178" t="s">
        <v>8330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IFERROR(ROUND(E2179/L2179,2),0)</f>
        <v>50.04</v>
      </c>
      <c r="P2179">
        <f t="shared" ref="P2179:P2242" si="171">ROUND(E2179/L2179,2)</f>
        <v>50.04</v>
      </c>
      <c r="Q2179" s="10" t="s">
        <v>8327</v>
      </c>
      <c r="R2179" t="s">
        <v>8331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76.47</v>
      </c>
      <c r="P2180">
        <f t="shared" si="171"/>
        <v>76.47</v>
      </c>
      <c r="Q2180" s="1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52</v>
      </c>
      <c r="P2181">
        <f t="shared" si="171"/>
        <v>52</v>
      </c>
      <c r="Q2181" s="10" t="s">
        <v>8323</v>
      </c>
      <c r="R2181" t="s">
        <v>8326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49.88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64.8</v>
      </c>
      <c r="P2183">
        <f t="shared" si="171"/>
        <v>64.8</v>
      </c>
      <c r="Q2183" s="10" t="s">
        <v>8323</v>
      </c>
      <c r="R2183" t="s">
        <v>8324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43.2</v>
      </c>
      <c r="P2184">
        <f t="shared" si="171"/>
        <v>43.2</v>
      </c>
      <c r="Q2184" s="10" t="s">
        <v>8323</v>
      </c>
      <c r="R2184" t="s">
        <v>8326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46.18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51.6</v>
      </c>
      <c r="P2186">
        <f t="shared" si="171"/>
        <v>51.6</v>
      </c>
      <c r="Q2186" s="10" t="s">
        <v>8323</v>
      </c>
      <c r="R2186" t="s">
        <v>8324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28.58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31.34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183.29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37.65</v>
      </c>
      <c r="P2190">
        <f t="shared" si="171"/>
        <v>37.65</v>
      </c>
      <c r="Q2190" s="10" t="s">
        <v>8323</v>
      </c>
      <c r="R2190" t="s">
        <v>8335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49.23</v>
      </c>
      <c r="P2191">
        <f t="shared" si="171"/>
        <v>49.23</v>
      </c>
      <c r="Q2191" s="10" t="s">
        <v>8323</v>
      </c>
      <c r="R2191" t="s">
        <v>8326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127.6</v>
      </c>
      <c r="P2192">
        <f t="shared" si="171"/>
        <v>127.6</v>
      </c>
      <c r="Q2192" s="10" t="s">
        <v>8323</v>
      </c>
      <c r="R2192" t="s">
        <v>8335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47.22</v>
      </c>
      <c r="P2193">
        <f t="shared" si="171"/>
        <v>47.22</v>
      </c>
      <c r="Q2193" s="10" t="s">
        <v>8323</v>
      </c>
      <c r="R2193" t="s">
        <v>8326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45.46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13.54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50.88</v>
      </c>
      <c r="P2196">
        <f t="shared" si="171"/>
        <v>50.88</v>
      </c>
      <c r="Q2196" s="10" t="s">
        <v>8323</v>
      </c>
      <c r="R2196" t="s">
        <v>8324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48.85</v>
      </c>
      <c r="P2197">
        <f t="shared" si="171"/>
        <v>48.85</v>
      </c>
      <c r="Q2197" s="10" t="s">
        <v>8327</v>
      </c>
      <c r="R2197" t="s">
        <v>8328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26.27</v>
      </c>
      <c r="P2198">
        <f t="shared" si="171"/>
        <v>26.27</v>
      </c>
      <c r="Q2198" s="10" t="s">
        <v>8327</v>
      </c>
      <c r="R2198" t="s">
        <v>8328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39.380000000000003</v>
      </c>
      <c r="P2199">
        <f t="shared" si="171"/>
        <v>39.380000000000003</v>
      </c>
      <c r="Q2199" s="10" t="s">
        <v>8323</v>
      </c>
      <c r="R2199" t="s">
        <v>8326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74.12</v>
      </c>
      <c r="P2200">
        <f t="shared" si="171"/>
        <v>74.12</v>
      </c>
      <c r="Q2200" s="10" t="s">
        <v>8323</v>
      </c>
      <c r="R2200" t="s">
        <v>8326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25.69</v>
      </c>
      <c r="P2201">
        <f t="shared" si="171"/>
        <v>25.69</v>
      </c>
      <c r="Q2201" s="10" t="s">
        <v>8323</v>
      </c>
      <c r="R2201" t="s">
        <v>8326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139.56</v>
      </c>
      <c r="P2202">
        <f t="shared" si="171"/>
        <v>139.56</v>
      </c>
      <c r="Q2202" s="10" t="s">
        <v>8323</v>
      </c>
      <c r="R2202" t="s">
        <v>8326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65.84</v>
      </c>
      <c r="P2203">
        <f t="shared" si="171"/>
        <v>65.84</v>
      </c>
      <c r="Q2203" s="10" t="s">
        <v>8327</v>
      </c>
      <c r="R2203" t="s">
        <v>8328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113.64</v>
      </c>
      <c r="P2204">
        <f t="shared" si="171"/>
        <v>113.64</v>
      </c>
      <c r="Q2204" s="10" t="s">
        <v>8321</v>
      </c>
      <c r="R2204" t="s">
        <v>8339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59.52</v>
      </c>
      <c r="P2205">
        <f t="shared" si="171"/>
        <v>59.52</v>
      </c>
      <c r="Q2205" s="10" t="s">
        <v>8323</v>
      </c>
      <c r="R2205" t="s">
        <v>8326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62.5</v>
      </c>
      <c r="P2206">
        <f t="shared" si="171"/>
        <v>62.5</v>
      </c>
      <c r="Q2206" s="10" t="s">
        <v>8323</v>
      </c>
      <c r="R2206" t="s">
        <v>8326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51.92</v>
      </c>
      <c r="P2207">
        <f t="shared" si="171"/>
        <v>51.92</v>
      </c>
      <c r="Q2207" s="10" t="s">
        <v>8323</v>
      </c>
      <c r="R2207" t="s">
        <v>8326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49.8</v>
      </c>
      <c r="P2208">
        <f t="shared" si="171"/>
        <v>49.8</v>
      </c>
      <c r="Q2208" s="10" t="s">
        <v>8308</v>
      </c>
      <c r="R2208" t="s">
        <v>8342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27.07</v>
      </c>
      <c r="P2209">
        <f t="shared" si="171"/>
        <v>27.07</v>
      </c>
      <c r="Q2209" s="10" t="s">
        <v>8323</v>
      </c>
      <c r="R2209" t="s">
        <v>8326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88.64</v>
      </c>
      <c r="P2210">
        <f t="shared" si="171"/>
        <v>88.64</v>
      </c>
      <c r="Q2210" s="10" t="s">
        <v>8323</v>
      </c>
      <c r="R2210" t="s">
        <v>8335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56.14</v>
      </c>
      <c r="P2211">
        <f t="shared" si="171"/>
        <v>56.14</v>
      </c>
      <c r="Q2211" s="10" t="s">
        <v>8321</v>
      </c>
      <c r="R2211" t="s">
        <v>8332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42.24</v>
      </c>
      <c r="P2212">
        <f t="shared" si="171"/>
        <v>42.24</v>
      </c>
      <c r="Q2212" s="10" t="s">
        <v>8327</v>
      </c>
      <c r="R2212" t="s">
        <v>8328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68.06</v>
      </c>
      <c r="P2213">
        <f t="shared" si="171"/>
        <v>68.06</v>
      </c>
      <c r="Q2213" s="10" t="s">
        <v>8323</v>
      </c>
      <c r="R2213" t="s">
        <v>8326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175</v>
      </c>
      <c r="P2214">
        <f t="shared" si="171"/>
        <v>175</v>
      </c>
      <c r="Q2214" s="10" t="s">
        <v>8323</v>
      </c>
      <c r="R2214" t="s">
        <v>8326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306</v>
      </c>
      <c r="P2215">
        <f t="shared" si="171"/>
        <v>306</v>
      </c>
      <c r="Q2215" s="10" t="s">
        <v>8319</v>
      </c>
      <c r="R2215" t="s">
        <v>8345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58.1</v>
      </c>
      <c r="P2216">
        <f t="shared" si="171"/>
        <v>58.1</v>
      </c>
      <c r="Q2216" s="10" t="s">
        <v>8323</v>
      </c>
      <c r="R2216" t="s">
        <v>8326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60.9</v>
      </c>
      <c r="P2217">
        <f t="shared" si="171"/>
        <v>60.9</v>
      </c>
      <c r="Q2217" s="10" t="s">
        <v>8323</v>
      </c>
      <c r="R2217" t="s">
        <v>8326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43.5</v>
      </c>
      <c r="P2218">
        <f t="shared" si="171"/>
        <v>43.5</v>
      </c>
      <c r="Q2218" s="10" t="s">
        <v>8323</v>
      </c>
      <c r="R2218" t="s">
        <v>8326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71.59</v>
      </c>
      <c r="P2219">
        <f t="shared" si="171"/>
        <v>71.59</v>
      </c>
      <c r="Q2219" s="10" t="s">
        <v>8316</v>
      </c>
      <c r="R2219" t="s">
        <v>8344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202.83</v>
      </c>
      <c r="P2220">
        <f t="shared" si="171"/>
        <v>202.83</v>
      </c>
      <c r="Q2220" s="10" t="s">
        <v>8319</v>
      </c>
      <c r="R2220" t="s">
        <v>8345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45.04</v>
      </c>
      <c r="P2221">
        <f t="shared" si="171"/>
        <v>45.04</v>
      </c>
      <c r="Q2221" s="10" t="s">
        <v>8323</v>
      </c>
      <c r="R2221" t="s">
        <v>8326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52.83</v>
      </c>
      <c r="P2222">
        <f t="shared" si="171"/>
        <v>52.83</v>
      </c>
      <c r="Q2222" s="10" t="s">
        <v>8327</v>
      </c>
      <c r="R2222" t="s">
        <v>8331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48.09</v>
      </c>
      <c r="P2223">
        <f t="shared" si="171"/>
        <v>48.09</v>
      </c>
      <c r="Q2223" s="10" t="s">
        <v>8321</v>
      </c>
      <c r="R2223" t="s">
        <v>8322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109.18</v>
      </c>
      <c r="P2224">
        <f t="shared" si="171"/>
        <v>109.18</v>
      </c>
      <c r="Q2224" s="10" t="s">
        <v>8327</v>
      </c>
      <c r="R2224" t="s">
        <v>8350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50</v>
      </c>
      <c r="P2225">
        <f t="shared" si="171"/>
        <v>50</v>
      </c>
      <c r="Q2225" s="10" t="s">
        <v>8327</v>
      </c>
      <c r="R2225" t="s">
        <v>8336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52.17</v>
      </c>
      <c r="P2226">
        <f t="shared" si="171"/>
        <v>52.17</v>
      </c>
      <c r="Q2226" s="10" t="s">
        <v>8323</v>
      </c>
      <c r="R2226" t="s">
        <v>8326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42.86</v>
      </c>
      <c r="P2227">
        <f t="shared" si="171"/>
        <v>42.86</v>
      </c>
      <c r="Q2227" s="10" t="s">
        <v>8327</v>
      </c>
      <c r="R2227" t="s">
        <v>8338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28.57</v>
      </c>
      <c r="P2228">
        <f t="shared" si="171"/>
        <v>28.57</v>
      </c>
      <c r="Q2228" s="10" t="s">
        <v>8327</v>
      </c>
      <c r="R2228" t="s">
        <v>8328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66.67</v>
      </c>
      <c r="P2229">
        <f t="shared" si="171"/>
        <v>66.67</v>
      </c>
      <c r="Q2229" s="10" t="s">
        <v>8323</v>
      </c>
      <c r="R2229" t="s">
        <v>8326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52.17</v>
      </c>
      <c r="P2230">
        <f t="shared" si="171"/>
        <v>52.17</v>
      </c>
      <c r="Q2230" s="10" t="s">
        <v>8323</v>
      </c>
      <c r="R2230" t="s">
        <v>8326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31.58</v>
      </c>
      <c r="P2231">
        <f t="shared" si="171"/>
        <v>31.58</v>
      </c>
      <c r="Q2231" s="10" t="s">
        <v>8323</v>
      </c>
      <c r="R2231" t="s">
        <v>8326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31.5</v>
      </c>
      <c r="P2232">
        <f t="shared" si="171"/>
        <v>31.5</v>
      </c>
      <c r="Q2232" s="10" t="s">
        <v>8323</v>
      </c>
      <c r="R2232" t="s">
        <v>8326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26.02</v>
      </c>
      <c r="P2233">
        <f t="shared" si="171"/>
        <v>26.02</v>
      </c>
      <c r="Q2233" s="10" t="s">
        <v>8323</v>
      </c>
      <c r="R2233" t="s">
        <v>8326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27.56</v>
      </c>
      <c r="P2234">
        <f t="shared" si="171"/>
        <v>27.56</v>
      </c>
      <c r="Q2234" s="10" t="s">
        <v>8327</v>
      </c>
      <c r="R2234" t="s">
        <v>8328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237</v>
      </c>
      <c r="P2235">
        <f t="shared" si="171"/>
        <v>237</v>
      </c>
      <c r="Q2235" s="10" t="s">
        <v>8323</v>
      </c>
      <c r="R2235" t="s">
        <v>8324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79</v>
      </c>
      <c r="P2236">
        <f t="shared" si="171"/>
        <v>79</v>
      </c>
      <c r="Q2236" s="10" t="s">
        <v>8323</v>
      </c>
      <c r="R2236" t="s">
        <v>8326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56.34</v>
      </c>
      <c r="P2237">
        <f t="shared" si="171"/>
        <v>56.34</v>
      </c>
      <c r="Q2237" s="10" t="s">
        <v>8323</v>
      </c>
      <c r="R2237" t="s">
        <v>8324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47.2</v>
      </c>
      <c r="P2238">
        <f t="shared" si="171"/>
        <v>47.2</v>
      </c>
      <c r="Q2238" s="10" t="s">
        <v>8327</v>
      </c>
      <c r="R2238" t="s">
        <v>8331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47</v>
      </c>
      <c r="P2239">
        <f t="shared" si="171"/>
        <v>47</v>
      </c>
      <c r="Q2239" s="10" t="s">
        <v>8327</v>
      </c>
      <c r="R2239" t="s">
        <v>8338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97.92</v>
      </c>
      <c r="P2240">
        <f t="shared" si="171"/>
        <v>97.92</v>
      </c>
      <c r="Q2240" s="10" t="s">
        <v>8323</v>
      </c>
      <c r="R2240" t="s">
        <v>8326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23.96</v>
      </c>
      <c r="P2241">
        <f t="shared" si="171"/>
        <v>23.96</v>
      </c>
      <c r="Q2241" s="10" t="s">
        <v>8316</v>
      </c>
      <c r="R2241" t="s">
        <v>8334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83.57</v>
      </c>
      <c r="P2242">
        <f t="shared" si="171"/>
        <v>83.57</v>
      </c>
      <c r="Q2242" s="10" t="s">
        <v>8319</v>
      </c>
      <c r="R2242" t="s">
        <v>8345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IFERROR(ROUND(E2243/L2243,2),0)</f>
        <v>44.92</v>
      </c>
      <c r="P2243">
        <f t="shared" ref="P2243:P2306" si="176">ROUND(E2243/L2243,2)</f>
        <v>44.92</v>
      </c>
      <c r="Q2243" s="10" t="s">
        <v>8323</v>
      </c>
      <c r="R2243" t="s">
        <v>8326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41.61</v>
      </c>
      <c r="P2244">
        <f t="shared" si="176"/>
        <v>41.61</v>
      </c>
      <c r="Q2244" s="10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37.450000000000003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82.57</v>
      </c>
      <c r="P2246">
        <f t="shared" si="176"/>
        <v>82.57</v>
      </c>
      <c r="Q2246" s="10" t="s">
        <v>8323</v>
      </c>
      <c r="R2246" t="s">
        <v>8326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60.79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50</v>
      </c>
      <c r="P2248">
        <f t="shared" si="176"/>
        <v>50</v>
      </c>
      <c r="Q2248" s="10" t="s">
        <v>8323</v>
      </c>
      <c r="R2248" t="s">
        <v>8326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88.31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42.48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57.25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163.57</v>
      </c>
      <c r="P2253">
        <f t="shared" si="176"/>
        <v>163.57</v>
      </c>
      <c r="Q2253" s="10" t="s">
        <v>8323</v>
      </c>
      <c r="R2253" t="s">
        <v>8324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18.77</v>
      </c>
      <c r="P2254">
        <f t="shared" si="176"/>
        <v>18.77</v>
      </c>
      <c r="Q2254" s="10" t="s">
        <v>8323</v>
      </c>
      <c r="R2254" t="s">
        <v>8326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286.25</v>
      </c>
      <c r="P2255">
        <f t="shared" si="176"/>
        <v>286.25</v>
      </c>
      <c r="Q2255" s="10" t="s">
        <v>8323</v>
      </c>
      <c r="R2255" t="s">
        <v>8335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81.569999999999993</v>
      </c>
      <c r="P2256">
        <f t="shared" si="176"/>
        <v>81.569999999999993</v>
      </c>
      <c r="Q2256" s="10" t="s">
        <v>8323</v>
      </c>
      <c r="R2256" t="s">
        <v>8326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42.3</v>
      </c>
      <c r="P2257">
        <f t="shared" si="176"/>
        <v>42.3</v>
      </c>
      <c r="Q2257" s="10" t="s">
        <v>8323</v>
      </c>
      <c r="R2257" t="s">
        <v>8326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42.22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29.89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102.73</v>
      </c>
      <c r="P2260">
        <f t="shared" si="176"/>
        <v>102.73</v>
      </c>
      <c r="Q2260" s="10" t="s">
        <v>8308</v>
      </c>
      <c r="R2260" t="s">
        <v>8310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66.47</v>
      </c>
      <c r="P2261">
        <f t="shared" si="176"/>
        <v>66.47</v>
      </c>
      <c r="Q2261" s="10" t="s">
        <v>8327</v>
      </c>
      <c r="R2261" t="s">
        <v>8331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33.24</v>
      </c>
      <c r="P2262">
        <f t="shared" si="176"/>
        <v>33.24</v>
      </c>
      <c r="Q2262" s="10" t="s">
        <v>8327</v>
      </c>
      <c r="R2262" t="s">
        <v>8329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66.47</v>
      </c>
      <c r="P2263">
        <f t="shared" si="176"/>
        <v>66.47</v>
      </c>
      <c r="Q2263" s="10" t="s">
        <v>8323</v>
      </c>
      <c r="R2263" t="s">
        <v>8326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56.3</v>
      </c>
      <c r="P2264">
        <f t="shared" si="176"/>
        <v>56.3</v>
      </c>
      <c r="Q2264" s="10" t="s">
        <v>8319</v>
      </c>
      <c r="R2264" t="s">
        <v>8345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86.62</v>
      </c>
      <c r="P2265">
        <f t="shared" si="176"/>
        <v>86.62</v>
      </c>
      <c r="Q2265" s="10" t="s">
        <v>8323</v>
      </c>
      <c r="R2265" t="s">
        <v>8326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59.21</v>
      </c>
      <c r="P2266">
        <f t="shared" si="176"/>
        <v>59.21</v>
      </c>
      <c r="Q2266" s="10" t="s">
        <v>8323</v>
      </c>
      <c r="R2266" t="s">
        <v>8326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38.74</v>
      </c>
      <c r="P2267">
        <f t="shared" si="176"/>
        <v>38.74</v>
      </c>
      <c r="Q2267" s="10" t="s">
        <v>8327</v>
      </c>
      <c r="R2267" t="s">
        <v>8328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58.95</v>
      </c>
      <c r="P2268">
        <f t="shared" si="176"/>
        <v>58.95</v>
      </c>
      <c r="Q2268" s="10" t="s">
        <v>8323</v>
      </c>
      <c r="R2268" t="s">
        <v>8326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62.17</v>
      </c>
      <c r="P2269">
        <f t="shared" si="176"/>
        <v>62.17</v>
      </c>
      <c r="Q2269" s="10" t="s">
        <v>8323</v>
      </c>
      <c r="R2269" t="s">
        <v>8326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61.94</v>
      </c>
      <c r="P2270">
        <f t="shared" si="176"/>
        <v>61.94</v>
      </c>
      <c r="Q2270" s="10" t="s">
        <v>8323</v>
      </c>
      <c r="R2270" t="s">
        <v>8326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61.94</v>
      </c>
      <c r="P2271">
        <f t="shared" si="176"/>
        <v>61.94</v>
      </c>
      <c r="Q2271" s="10" t="s">
        <v>8323</v>
      </c>
      <c r="R2271" t="s">
        <v>8326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35.840000000000003</v>
      </c>
      <c r="P2272">
        <f t="shared" si="176"/>
        <v>35.840000000000003</v>
      </c>
      <c r="Q2272" s="10" t="s">
        <v>8327</v>
      </c>
      <c r="R2272" t="s">
        <v>8328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58.42</v>
      </c>
      <c r="P2273">
        <f t="shared" si="176"/>
        <v>58.42</v>
      </c>
      <c r="Q2273" s="10" t="s">
        <v>8323</v>
      </c>
      <c r="R2273" t="s">
        <v>8326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65.180000000000007</v>
      </c>
      <c r="P2274">
        <f t="shared" si="176"/>
        <v>65.180000000000007</v>
      </c>
      <c r="Q2274" s="10" t="s">
        <v>8308</v>
      </c>
      <c r="R2274" t="s">
        <v>8310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73.73</v>
      </c>
      <c r="P2275">
        <f t="shared" si="176"/>
        <v>73.73</v>
      </c>
      <c r="Q2275" s="10" t="s">
        <v>8321</v>
      </c>
      <c r="R2275" t="s">
        <v>8343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61.39</v>
      </c>
      <c r="P2276">
        <f t="shared" si="176"/>
        <v>61.39</v>
      </c>
      <c r="Q2276" s="10" t="s">
        <v>8323</v>
      </c>
      <c r="R2276" t="s">
        <v>8326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91.83</v>
      </c>
      <c r="P2277">
        <f t="shared" si="176"/>
        <v>91.83</v>
      </c>
      <c r="Q2277" s="10" t="s">
        <v>8323</v>
      </c>
      <c r="R2277" t="s">
        <v>8326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367</v>
      </c>
      <c r="P2278">
        <f t="shared" si="176"/>
        <v>367</v>
      </c>
      <c r="Q2278" s="10" t="s">
        <v>8308</v>
      </c>
      <c r="R2278" t="s">
        <v>8342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40.78</v>
      </c>
      <c r="P2279">
        <f t="shared" si="176"/>
        <v>40.78</v>
      </c>
      <c r="Q2279" s="10" t="s">
        <v>8323</v>
      </c>
      <c r="R2279" t="s">
        <v>8326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100</v>
      </c>
      <c r="P2280">
        <f t="shared" si="176"/>
        <v>100</v>
      </c>
      <c r="Q2280" s="10" t="s">
        <v>8327</v>
      </c>
      <c r="R2280" t="s">
        <v>8341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550</v>
      </c>
      <c r="P2281">
        <f t="shared" si="176"/>
        <v>550</v>
      </c>
      <c r="Q2281" s="10" t="s">
        <v>8308</v>
      </c>
      <c r="R2281" t="s">
        <v>8340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73.33</v>
      </c>
      <c r="P2282">
        <f t="shared" si="176"/>
        <v>73.33</v>
      </c>
      <c r="Q2282" s="10" t="s">
        <v>8323</v>
      </c>
      <c r="R2282" t="s">
        <v>8335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47.7</v>
      </c>
      <c r="P2283">
        <f t="shared" si="176"/>
        <v>47.7</v>
      </c>
      <c r="Q2283" s="10" t="s">
        <v>8323</v>
      </c>
      <c r="R2283" t="s">
        <v>8326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18.899999999999999</v>
      </c>
      <c r="P2284">
        <f t="shared" si="176"/>
        <v>18.899999999999999</v>
      </c>
      <c r="Q2284" s="10" t="s">
        <v>8323</v>
      </c>
      <c r="R2284" t="s">
        <v>8324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43.64</v>
      </c>
      <c r="P2285">
        <f t="shared" si="176"/>
        <v>43.64</v>
      </c>
      <c r="Q2285" s="10" t="s">
        <v>8311</v>
      </c>
      <c r="R2285" t="s">
        <v>8333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54.5</v>
      </c>
      <c r="P2286">
        <f t="shared" si="176"/>
        <v>54.5</v>
      </c>
      <c r="Q2286" s="10" t="s">
        <v>8323</v>
      </c>
      <c r="R2286" t="s">
        <v>8326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26.54</v>
      </c>
      <c r="P2287">
        <f t="shared" si="176"/>
        <v>26.54</v>
      </c>
      <c r="Q2287" s="10" t="s">
        <v>8323</v>
      </c>
      <c r="R2287" t="s">
        <v>8326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30.93</v>
      </c>
      <c r="P2288">
        <f t="shared" si="176"/>
        <v>30.93</v>
      </c>
      <c r="Q2288" s="10" t="s">
        <v>8323</v>
      </c>
      <c r="R2288" t="s">
        <v>8326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31.82</v>
      </c>
      <c r="P2289">
        <f t="shared" si="176"/>
        <v>31.82</v>
      </c>
      <c r="Q2289" s="10" t="s">
        <v>8327</v>
      </c>
      <c r="R2289" t="s">
        <v>8331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43.28</v>
      </c>
      <c r="P2290">
        <f t="shared" si="176"/>
        <v>43.28</v>
      </c>
      <c r="Q2290" s="10" t="s">
        <v>8323</v>
      </c>
      <c r="R2290" t="s">
        <v>8326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49.14</v>
      </c>
      <c r="P2291">
        <f t="shared" si="176"/>
        <v>49.14</v>
      </c>
      <c r="Q2291" s="10" t="s">
        <v>8313</v>
      </c>
      <c r="R2291" t="s">
        <v>8314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33.75</v>
      </c>
      <c r="P2292">
        <f t="shared" si="176"/>
        <v>33.75</v>
      </c>
      <c r="Q2292" s="10" t="s">
        <v>8327</v>
      </c>
      <c r="R2292" t="s">
        <v>8338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54</v>
      </c>
      <c r="P2293">
        <f t="shared" si="176"/>
        <v>54</v>
      </c>
      <c r="Q2293" s="10" t="s">
        <v>8323</v>
      </c>
      <c r="R2293" t="s">
        <v>8324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77</v>
      </c>
      <c r="P2294">
        <f t="shared" si="176"/>
        <v>77</v>
      </c>
      <c r="Q2294" s="10" t="s">
        <v>8323</v>
      </c>
      <c r="R2294" t="s">
        <v>8326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35.770000000000003</v>
      </c>
      <c r="P2295">
        <f t="shared" si="176"/>
        <v>35.770000000000003</v>
      </c>
      <c r="Q2295" s="10" t="s">
        <v>8323</v>
      </c>
      <c r="R2295" t="s">
        <v>8326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82.46</v>
      </c>
      <c r="P2296">
        <f t="shared" si="176"/>
        <v>82.46</v>
      </c>
      <c r="Q2296" s="10" t="s">
        <v>8323</v>
      </c>
      <c r="R2296" t="s">
        <v>8324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21.38</v>
      </c>
      <c r="P2297">
        <f t="shared" si="176"/>
        <v>21.38</v>
      </c>
      <c r="Q2297" s="10" t="s">
        <v>8316</v>
      </c>
      <c r="R2297" t="s">
        <v>8317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53.34</v>
      </c>
      <c r="P2298">
        <f t="shared" si="176"/>
        <v>53.34</v>
      </c>
      <c r="Q2298" s="10" t="s">
        <v>8323</v>
      </c>
      <c r="R2298" t="s">
        <v>8326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29.61</v>
      </c>
      <c r="P2299">
        <f t="shared" si="176"/>
        <v>29.61</v>
      </c>
      <c r="Q2299" s="10" t="s">
        <v>8327</v>
      </c>
      <c r="R2299" t="s">
        <v>8341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33.31</v>
      </c>
      <c r="P2300">
        <f t="shared" si="176"/>
        <v>33.31</v>
      </c>
      <c r="Q2300" s="10" t="s">
        <v>8323</v>
      </c>
      <c r="R2300" t="s">
        <v>8324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42.61</v>
      </c>
      <c r="P2301">
        <f t="shared" si="176"/>
        <v>42.61</v>
      </c>
      <c r="Q2301" s="10" t="s">
        <v>8327</v>
      </c>
      <c r="R2301" t="s">
        <v>8331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56.05</v>
      </c>
      <c r="P2302">
        <f t="shared" si="176"/>
        <v>56.05</v>
      </c>
      <c r="Q2302" s="10" t="s">
        <v>8323</v>
      </c>
      <c r="R2302" t="s">
        <v>8326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40.92</v>
      </c>
      <c r="P2303">
        <f t="shared" si="176"/>
        <v>40.92</v>
      </c>
      <c r="Q2303" s="10" t="s">
        <v>8323</v>
      </c>
      <c r="R2303" t="s">
        <v>8326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25.31</v>
      </c>
      <c r="P2304">
        <f t="shared" si="176"/>
        <v>25.31</v>
      </c>
      <c r="Q2304" s="10" t="s">
        <v>8323</v>
      </c>
      <c r="R2304" t="s">
        <v>8326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58.89</v>
      </c>
      <c r="P2305">
        <f t="shared" si="176"/>
        <v>58.89</v>
      </c>
      <c r="Q2305" s="10" t="s">
        <v>8327</v>
      </c>
      <c r="R2305" t="s">
        <v>8354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81.540000000000006</v>
      </c>
      <c r="P2306">
        <f t="shared" si="176"/>
        <v>81.540000000000006</v>
      </c>
      <c r="Q2306" s="10" t="s">
        <v>8323</v>
      </c>
      <c r="R2306" t="s">
        <v>8326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IFERROR(ROUND(E2307/L2307,2),0)</f>
        <v>117.56</v>
      </c>
      <c r="P2307">
        <f t="shared" ref="P2307:P2370" si="181">ROUND(E2307/L2307,2)</f>
        <v>117.56</v>
      </c>
      <c r="Q2307" s="10" t="s">
        <v>8308</v>
      </c>
      <c r="R2307" t="s">
        <v>8340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52.8</v>
      </c>
      <c r="P2308">
        <f t="shared" si="181"/>
        <v>52.8</v>
      </c>
      <c r="Q2308" s="10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39.07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58.61</v>
      </c>
      <c r="P2310">
        <f t="shared" si="181"/>
        <v>58.61</v>
      </c>
      <c r="Q2310" s="10" t="s">
        <v>8323</v>
      </c>
      <c r="R2310" t="s">
        <v>8326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75.040000000000006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38.89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525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42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31.76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32.72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45.48</v>
      </c>
      <c r="P2317">
        <f t="shared" si="181"/>
        <v>45.48</v>
      </c>
      <c r="Q2317" s="10" t="s">
        <v>8323</v>
      </c>
      <c r="R2317" t="s">
        <v>8326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45.35</v>
      </c>
      <c r="P2318">
        <f t="shared" si="181"/>
        <v>45.35</v>
      </c>
      <c r="Q2318" s="10" t="s">
        <v>8323</v>
      </c>
      <c r="R2318" t="s">
        <v>8326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28.92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38.520000000000003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86.67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346.67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61.18</v>
      </c>
      <c r="P2323">
        <f t="shared" si="181"/>
        <v>61.18</v>
      </c>
      <c r="Q2323" s="10" t="s">
        <v>8323</v>
      </c>
      <c r="R2323" t="s">
        <v>8324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28</v>
      </c>
      <c r="P2324">
        <f t="shared" si="181"/>
        <v>28</v>
      </c>
      <c r="Q2324" s="10" t="s">
        <v>8327</v>
      </c>
      <c r="R2324" t="s">
        <v>8328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32.340000000000003</v>
      </c>
      <c r="P2325">
        <f t="shared" si="181"/>
        <v>32.340000000000003</v>
      </c>
      <c r="Q2325" s="10" t="s">
        <v>8313</v>
      </c>
      <c r="R2325" t="s">
        <v>8314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38.33</v>
      </c>
      <c r="P2326">
        <f t="shared" si="181"/>
        <v>38.33</v>
      </c>
      <c r="Q2326" s="10" t="s">
        <v>8323</v>
      </c>
      <c r="R2326" t="s">
        <v>8326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43.13</v>
      </c>
      <c r="P2327">
        <f t="shared" si="181"/>
        <v>43.13</v>
      </c>
      <c r="Q2327" s="10" t="s">
        <v>8323</v>
      </c>
      <c r="R2327" t="s">
        <v>8326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36.96</v>
      </c>
      <c r="P2328">
        <f t="shared" si="181"/>
        <v>36.96</v>
      </c>
      <c r="Q2328" s="10" t="s">
        <v>8323</v>
      </c>
      <c r="R2328" t="s">
        <v>8326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28.66</v>
      </c>
      <c r="P2329">
        <f t="shared" si="181"/>
        <v>28.66</v>
      </c>
      <c r="Q2329" s="10" t="s">
        <v>8327</v>
      </c>
      <c r="R2329" t="s">
        <v>8328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73.569999999999993</v>
      </c>
      <c r="P2330">
        <f t="shared" si="181"/>
        <v>73.569999999999993</v>
      </c>
      <c r="Q2330" s="10" t="s">
        <v>8327</v>
      </c>
      <c r="R2330" t="s">
        <v>8331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64.38</v>
      </c>
      <c r="P2331">
        <f t="shared" si="181"/>
        <v>64.38</v>
      </c>
      <c r="Q2331" s="10" t="s">
        <v>8323</v>
      </c>
      <c r="R2331" t="s">
        <v>8326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114</v>
      </c>
      <c r="P2332">
        <f t="shared" si="181"/>
        <v>114</v>
      </c>
      <c r="Q2332" s="10" t="s">
        <v>8316</v>
      </c>
      <c r="R2332" t="s">
        <v>8334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44.61</v>
      </c>
      <c r="P2333">
        <f t="shared" si="181"/>
        <v>44.61</v>
      </c>
      <c r="Q2333" s="10" t="s">
        <v>8327</v>
      </c>
      <c r="R2333" t="s">
        <v>8338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342</v>
      </c>
      <c r="P2334">
        <f t="shared" si="181"/>
        <v>342</v>
      </c>
      <c r="Q2334" s="10" t="s">
        <v>8308</v>
      </c>
      <c r="R2334" t="s">
        <v>8342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102.5</v>
      </c>
      <c r="P2335">
        <f t="shared" si="181"/>
        <v>102.5</v>
      </c>
      <c r="Q2335" s="10" t="s">
        <v>8327</v>
      </c>
      <c r="R2335" t="s">
        <v>8331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37.96</v>
      </c>
      <c r="P2336">
        <f t="shared" si="181"/>
        <v>37.96</v>
      </c>
      <c r="Q2336" s="10" t="s">
        <v>8323</v>
      </c>
      <c r="R2336" t="s">
        <v>8326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205</v>
      </c>
      <c r="P2337">
        <f t="shared" si="181"/>
        <v>205</v>
      </c>
      <c r="Q2337" s="10" t="s">
        <v>8323</v>
      </c>
      <c r="R2337" t="s">
        <v>8335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48.62</v>
      </c>
      <c r="P2338">
        <f t="shared" si="181"/>
        <v>48.62</v>
      </c>
      <c r="Q2338" s="10" t="s">
        <v>8327</v>
      </c>
      <c r="R2338" t="s">
        <v>8329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340</v>
      </c>
      <c r="P2339">
        <f t="shared" si="181"/>
        <v>340</v>
      </c>
      <c r="Q2339" s="10" t="s">
        <v>8319</v>
      </c>
      <c r="R2339" t="s">
        <v>8345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510</v>
      </c>
      <c r="P2340">
        <f t="shared" si="181"/>
        <v>510</v>
      </c>
      <c r="Q2340" s="10" t="s">
        <v>8313</v>
      </c>
      <c r="R2340" t="s">
        <v>8351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24.29</v>
      </c>
      <c r="P2341">
        <f t="shared" si="181"/>
        <v>24.29</v>
      </c>
      <c r="Q2341" s="10" t="s">
        <v>8323</v>
      </c>
      <c r="R2341" t="s">
        <v>8326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42.33</v>
      </c>
      <c r="P2342">
        <f t="shared" si="181"/>
        <v>42.33</v>
      </c>
      <c r="Q2342" s="10" t="s">
        <v>8327</v>
      </c>
      <c r="R2342" t="s">
        <v>8329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39.04</v>
      </c>
      <c r="P2343">
        <f t="shared" si="181"/>
        <v>39.04</v>
      </c>
      <c r="Q2343" s="10" t="s">
        <v>8327</v>
      </c>
      <c r="R2343" t="s">
        <v>8331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53.42</v>
      </c>
      <c r="P2344">
        <f t="shared" si="181"/>
        <v>53.42</v>
      </c>
      <c r="Q2344" s="10" t="s">
        <v>8327</v>
      </c>
      <c r="R2344" t="s">
        <v>8329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168.5</v>
      </c>
      <c r="P2345">
        <f t="shared" si="181"/>
        <v>168.5</v>
      </c>
      <c r="Q2345" s="10" t="s">
        <v>8313</v>
      </c>
      <c r="R2345" t="s">
        <v>8314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59.41</v>
      </c>
      <c r="P2346">
        <f t="shared" si="181"/>
        <v>59.41</v>
      </c>
      <c r="Q2346" s="10" t="s">
        <v>8323</v>
      </c>
      <c r="R2346" t="s">
        <v>8326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63.13</v>
      </c>
      <c r="P2347">
        <f t="shared" si="181"/>
        <v>63.13</v>
      </c>
      <c r="Q2347" s="10" t="s">
        <v>8323</v>
      </c>
      <c r="R2347" t="s">
        <v>8326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52.95</v>
      </c>
      <c r="P2348">
        <f t="shared" si="181"/>
        <v>52.95</v>
      </c>
      <c r="Q2348" s="10" t="s">
        <v>8327</v>
      </c>
      <c r="R2348" t="s">
        <v>8331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37.22</v>
      </c>
      <c r="P2349">
        <f t="shared" si="181"/>
        <v>37.22</v>
      </c>
      <c r="Q2349" s="10" t="s">
        <v>8323</v>
      </c>
      <c r="R2349" t="s">
        <v>8324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59.12</v>
      </c>
      <c r="P2350">
        <f t="shared" si="181"/>
        <v>59.12</v>
      </c>
      <c r="Q2350" s="10" t="s">
        <v>8323</v>
      </c>
      <c r="R2350" t="s">
        <v>8326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41.83</v>
      </c>
      <c r="P2351">
        <f t="shared" si="181"/>
        <v>41.83</v>
      </c>
      <c r="Q2351" s="10" t="s">
        <v>8316</v>
      </c>
      <c r="R2351" t="s">
        <v>8344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27.86</v>
      </c>
      <c r="P2352">
        <f t="shared" si="181"/>
        <v>27.86</v>
      </c>
      <c r="Q2352" s="10" t="s">
        <v>8327</v>
      </c>
      <c r="R2352" t="s">
        <v>8338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45.59</v>
      </c>
      <c r="P2353">
        <f t="shared" si="181"/>
        <v>45.59</v>
      </c>
      <c r="Q2353" s="10" t="s">
        <v>8323</v>
      </c>
      <c r="R2353" t="s">
        <v>8324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29.47</v>
      </c>
      <c r="P2354">
        <f t="shared" si="181"/>
        <v>29.47</v>
      </c>
      <c r="Q2354" s="10" t="s">
        <v>8311</v>
      </c>
      <c r="R2354" t="s">
        <v>8356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35.770000000000003</v>
      </c>
      <c r="P2355">
        <f t="shared" si="181"/>
        <v>35.770000000000003</v>
      </c>
      <c r="Q2355" s="10" t="s">
        <v>8327</v>
      </c>
      <c r="R2355" t="s">
        <v>8331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37.07</v>
      </c>
      <c r="P2356">
        <f t="shared" si="181"/>
        <v>37.07</v>
      </c>
      <c r="Q2356" s="10" t="s">
        <v>8327</v>
      </c>
      <c r="R2356" t="s">
        <v>8331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52.68</v>
      </c>
      <c r="P2357">
        <f t="shared" si="181"/>
        <v>52.68</v>
      </c>
      <c r="Q2357" s="10" t="s">
        <v>8327</v>
      </c>
      <c r="R2357" t="s">
        <v>8331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40.04</v>
      </c>
      <c r="P2358">
        <f t="shared" si="181"/>
        <v>40.04</v>
      </c>
      <c r="Q2358" s="10" t="s">
        <v>8327</v>
      </c>
      <c r="R2358" t="s">
        <v>8331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40.04</v>
      </c>
      <c r="P2359">
        <f t="shared" si="181"/>
        <v>40.04</v>
      </c>
      <c r="Q2359" s="10" t="s">
        <v>8327</v>
      </c>
      <c r="R2359" t="s">
        <v>8328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91</v>
      </c>
      <c r="P2360">
        <f t="shared" si="181"/>
        <v>91</v>
      </c>
      <c r="Q2360" s="10" t="s">
        <v>8308</v>
      </c>
      <c r="R2360" t="s">
        <v>8340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47.67</v>
      </c>
      <c r="P2361">
        <f t="shared" si="181"/>
        <v>47.67</v>
      </c>
      <c r="Q2361" s="10" t="s">
        <v>8323</v>
      </c>
      <c r="R2361" t="s">
        <v>8326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50</v>
      </c>
      <c r="P2362">
        <f t="shared" si="181"/>
        <v>50</v>
      </c>
      <c r="Q2362" s="10" t="s">
        <v>8323</v>
      </c>
      <c r="R2362" t="s">
        <v>8326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71.430000000000007</v>
      </c>
      <c r="P2363">
        <f t="shared" si="181"/>
        <v>71.430000000000007</v>
      </c>
      <c r="Q2363" s="10" t="s">
        <v>8321</v>
      </c>
      <c r="R2363" t="s">
        <v>8322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52.63</v>
      </c>
      <c r="P2364">
        <f t="shared" si="181"/>
        <v>52.63</v>
      </c>
      <c r="Q2364" s="10" t="s">
        <v>8327</v>
      </c>
      <c r="R2364" t="s">
        <v>8331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76.92</v>
      </c>
      <c r="P2365">
        <f t="shared" si="181"/>
        <v>76.92</v>
      </c>
      <c r="Q2365" s="10" t="s">
        <v>8327</v>
      </c>
      <c r="R2365" t="s">
        <v>8331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35.71</v>
      </c>
      <c r="P2366">
        <f t="shared" si="181"/>
        <v>35.71</v>
      </c>
      <c r="Q2366" s="10" t="s">
        <v>8319</v>
      </c>
      <c r="R2366" t="s">
        <v>8357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28.57</v>
      </c>
      <c r="P2367">
        <f t="shared" si="181"/>
        <v>28.57</v>
      </c>
      <c r="Q2367" s="10" t="s">
        <v>8323</v>
      </c>
      <c r="R2367" t="s">
        <v>8326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41.67</v>
      </c>
      <c r="P2368">
        <f t="shared" si="181"/>
        <v>41.67</v>
      </c>
      <c r="Q2368" s="10" t="s">
        <v>8323</v>
      </c>
      <c r="R2368" t="s">
        <v>8335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35.71</v>
      </c>
      <c r="P2369">
        <f t="shared" si="181"/>
        <v>35.71</v>
      </c>
      <c r="Q2369" s="10" t="s">
        <v>8323</v>
      </c>
      <c r="R2369" t="s">
        <v>8324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41.67</v>
      </c>
      <c r="P2370">
        <f t="shared" si="181"/>
        <v>41.67</v>
      </c>
      <c r="Q2370" s="10" t="s">
        <v>8323</v>
      </c>
      <c r="R2370" t="s">
        <v>8326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IFERROR(ROUND(E2371/L2371,2),0)</f>
        <v>125</v>
      </c>
      <c r="P2371">
        <f t="shared" ref="P2371:P2434" si="186">ROUND(E2371/L2371,2)</f>
        <v>125</v>
      </c>
      <c r="Q2371" s="10" t="s">
        <v>8323</v>
      </c>
      <c r="R2371" t="s">
        <v>8326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58.82</v>
      </c>
      <c r="P2372">
        <f t="shared" si="186"/>
        <v>58.82</v>
      </c>
      <c r="Q2372" s="10" t="s">
        <v>8323</v>
      </c>
      <c r="R2372" t="s">
        <v>8326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41.67</v>
      </c>
      <c r="P2373">
        <f t="shared" si="186"/>
        <v>41.67</v>
      </c>
      <c r="Q2373" s="10" t="s">
        <v>8323</v>
      </c>
      <c r="R2373" t="s">
        <v>8326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142.86000000000001</v>
      </c>
      <c r="P2374">
        <f t="shared" si="186"/>
        <v>142.86000000000001</v>
      </c>
      <c r="Q2374" s="10" t="s">
        <v>8323</v>
      </c>
      <c r="R2374" t="s">
        <v>8326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55.39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66.33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66.069999999999993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39.44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75.38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57.65</v>
      </c>
      <c r="P2380">
        <f t="shared" si="186"/>
        <v>57.65</v>
      </c>
      <c r="Q2380" s="10" t="s">
        <v>8323</v>
      </c>
      <c r="R2380" t="s">
        <v>8335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61.19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195.4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60.69</v>
      </c>
      <c r="P2383">
        <f t="shared" si="186"/>
        <v>60.69</v>
      </c>
      <c r="Q2383" s="10" t="s">
        <v>8323</v>
      </c>
      <c r="R2383" t="s">
        <v>8326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21.56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28.41</v>
      </c>
      <c r="P2385">
        <f t="shared" si="186"/>
        <v>28.41</v>
      </c>
      <c r="Q2385" s="10" t="s">
        <v>8323</v>
      </c>
      <c r="R2385" t="s">
        <v>8326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119.13</v>
      </c>
      <c r="P2386">
        <f t="shared" si="186"/>
        <v>119.13</v>
      </c>
      <c r="Q2386" s="10" t="s">
        <v>8323</v>
      </c>
      <c r="R2386" t="s">
        <v>8326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50</v>
      </c>
      <c r="P2387">
        <f t="shared" si="186"/>
        <v>50</v>
      </c>
      <c r="Q2387" s="10" t="s">
        <v>8323</v>
      </c>
      <c r="R2387" t="s">
        <v>8326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77.5</v>
      </c>
      <c r="P2388">
        <f t="shared" si="186"/>
        <v>77.5</v>
      </c>
      <c r="Q2388" s="10" t="s">
        <v>8319</v>
      </c>
      <c r="R2388" t="s">
        <v>8357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44.1</v>
      </c>
      <c r="P2389">
        <f t="shared" si="186"/>
        <v>44.1</v>
      </c>
      <c r="Q2389" s="10" t="s">
        <v>8308</v>
      </c>
      <c r="R2389" t="s">
        <v>8315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66.14</v>
      </c>
      <c r="P2390">
        <f t="shared" si="186"/>
        <v>66.14</v>
      </c>
      <c r="Q2390" s="10" t="s">
        <v>8323</v>
      </c>
      <c r="R2390" t="s">
        <v>8335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44</v>
      </c>
      <c r="P2391">
        <f t="shared" si="186"/>
        <v>44</v>
      </c>
      <c r="Q2391" s="10" t="s">
        <v>8323</v>
      </c>
      <c r="R2391" t="s">
        <v>8326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34.07</v>
      </c>
      <c r="P2392">
        <f t="shared" si="186"/>
        <v>34.07</v>
      </c>
      <c r="Q2392" s="10" t="s">
        <v>8327</v>
      </c>
      <c r="R2392" t="s">
        <v>8331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24.21</v>
      </c>
      <c r="P2393">
        <f t="shared" si="186"/>
        <v>24.21</v>
      </c>
      <c r="Q2393" s="10" t="s">
        <v>8323</v>
      </c>
      <c r="R2393" t="s">
        <v>8326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53.88</v>
      </c>
      <c r="P2394">
        <f t="shared" si="186"/>
        <v>53.88</v>
      </c>
      <c r="Q2394" s="10" t="s">
        <v>8327</v>
      </c>
      <c r="R2394" t="s">
        <v>8331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27.61</v>
      </c>
      <c r="P2395">
        <f t="shared" si="186"/>
        <v>27.61</v>
      </c>
      <c r="Q2395" s="10" t="s">
        <v>8327</v>
      </c>
      <c r="R2395" t="s">
        <v>8331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60.73</v>
      </c>
      <c r="P2396">
        <f t="shared" si="186"/>
        <v>60.73</v>
      </c>
      <c r="Q2396" s="10" t="s">
        <v>8319</v>
      </c>
      <c r="R2396" t="s">
        <v>8345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53.53</v>
      </c>
      <c r="P2397">
        <f t="shared" si="186"/>
        <v>53.53</v>
      </c>
      <c r="Q2397" s="10" t="s">
        <v>8323</v>
      </c>
      <c r="R2397" t="s">
        <v>8324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75.75</v>
      </c>
      <c r="P2398">
        <f t="shared" si="186"/>
        <v>75.75</v>
      </c>
      <c r="Q2398" s="10" t="s">
        <v>8308</v>
      </c>
      <c r="R2398" t="s">
        <v>8310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33.67</v>
      </c>
      <c r="P2399">
        <f t="shared" si="186"/>
        <v>33.67</v>
      </c>
      <c r="Q2399" s="10" t="s">
        <v>8323</v>
      </c>
      <c r="R2399" t="s">
        <v>8326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31.21</v>
      </c>
      <c r="P2400">
        <f t="shared" si="186"/>
        <v>31.21</v>
      </c>
      <c r="Q2400" s="10" t="s">
        <v>8313</v>
      </c>
      <c r="R2400" t="s">
        <v>8314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60.33</v>
      </c>
      <c r="P2401">
        <f t="shared" si="186"/>
        <v>60.33</v>
      </c>
      <c r="Q2401" s="10" t="s">
        <v>8323</v>
      </c>
      <c r="R2401" t="s">
        <v>8326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31.17</v>
      </c>
      <c r="P2402">
        <f t="shared" si="186"/>
        <v>31.17</v>
      </c>
      <c r="Q2402" s="10" t="s">
        <v>8308</v>
      </c>
      <c r="R2402" t="s">
        <v>8310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31.14</v>
      </c>
      <c r="P2403">
        <f t="shared" si="186"/>
        <v>31.14</v>
      </c>
      <c r="Q2403" s="10" t="s">
        <v>8327</v>
      </c>
      <c r="R2403" t="s">
        <v>8331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50</v>
      </c>
      <c r="P2404">
        <f t="shared" si="186"/>
        <v>50</v>
      </c>
      <c r="Q2404" s="10" t="s">
        <v>8321</v>
      </c>
      <c r="R2404" t="s">
        <v>8343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64.290000000000006</v>
      </c>
      <c r="P2405">
        <f t="shared" si="186"/>
        <v>64.290000000000006</v>
      </c>
      <c r="Q2405" s="10" t="s">
        <v>8323</v>
      </c>
      <c r="R2405" t="s">
        <v>8326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35.92</v>
      </c>
      <c r="P2406">
        <f t="shared" si="186"/>
        <v>35.92</v>
      </c>
      <c r="Q2406" s="10" t="s">
        <v>8316</v>
      </c>
      <c r="R2406" t="s">
        <v>8317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47.11</v>
      </c>
      <c r="P2407">
        <f t="shared" si="186"/>
        <v>47.11</v>
      </c>
      <c r="Q2407" s="10" t="s">
        <v>8311</v>
      </c>
      <c r="R2407" t="s">
        <v>8352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35.799999999999997</v>
      </c>
      <c r="P2408">
        <f t="shared" si="186"/>
        <v>35.799999999999997</v>
      </c>
      <c r="Q2408" s="10" t="s">
        <v>8313</v>
      </c>
      <c r="R2408" t="s">
        <v>8314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34.270000000000003</v>
      </c>
      <c r="P2409">
        <f t="shared" si="186"/>
        <v>34.270000000000003</v>
      </c>
      <c r="Q2409" s="10" t="s">
        <v>8308</v>
      </c>
      <c r="R2409" t="s">
        <v>8310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35.6</v>
      </c>
      <c r="P2410">
        <f t="shared" si="186"/>
        <v>35.6</v>
      </c>
      <c r="Q2410" s="10" t="s">
        <v>8327</v>
      </c>
      <c r="R2410" t="s">
        <v>8341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29.67</v>
      </c>
      <c r="P2411">
        <f t="shared" si="186"/>
        <v>29.67</v>
      </c>
      <c r="Q2411" s="10" t="s">
        <v>8323</v>
      </c>
      <c r="R2411" t="s">
        <v>8326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46.63</v>
      </c>
      <c r="P2412">
        <f t="shared" si="186"/>
        <v>46.63</v>
      </c>
      <c r="Q2412" s="10" t="s">
        <v>8319</v>
      </c>
      <c r="R2412" t="s">
        <v>8345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35.44</v>
      </c>
      <c r="P2413">
        <f t="shared" si="186"/>
        <v>35.44</v>
      </c>
      <c r="Q2413" s="10" t="s">
        <v>8311</v>
      </c>
      <c r="R2413" t="s">
        <v>8312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35.4</v>
      </c>
      <c r="P2414">
        <f t="shared" si="186"/>
        <v>35.4</v>
      </c>
      <c r="Q2414" s="10" t="s">
        <v>8313</v>
      </c>
      <c r="R2414" t="s">
        <v>8314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80.45</v>
      </c>
      <c r="P2415">
        <f t="shared" si="186"/>
        <v>80.45</v>
      </c>
      <c r="Q2415" s="10" t="s">
        <v>8308</v>
      </c>
      <c r="R2415" t="s">
        <v>8315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51.82</v>
      </c>
      <c r="P2416">
        <f t="shared" si="186"/>
        <v>51.82</v>
      </c>
      <c r="Q2416" s="10" t="s">
        <v>8308</v>
      </c>
      <c r="R2416" t="s">
        <v>8310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55.06</v>
      </c>
      <c r="P2417">
        <f t="shared" si="186"/>
        <v>55.06</v>
      </c>
      <c r="Q2417" s="10" t="s">
        <v>8323</v>
      </c>
      <c r="R2417" t="s">
        <v>8335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41.95</v>
      </c>
      <c r="P2418">
        <f t="shared" si="186"/>
        <v>41.95</v>
      </c>
      <c r="Q2418" s="10" t="s">
        <v>8323</v>
      </c>
      <c r="R2418" t="s">
        <v>8326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17.25</v>
      </c>
      <c r="P2419">
        <f t="shared" si="186"/>
        <v>17.25</v>
      </c>
      <c r="Q2419" s="10" t="s">
        <v>8323</v>
      </c>
      <c r="R2419" t="s">
        <v>8326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30.31</v>
      </c>
      <c r="P2420">
        <f t="shared" si="186"/>
        <v>30.31</v>
      </c>
      <c r="Q2420" s="10" t="s">
        <v>8308</v>
      </c>
      <c r="R2420" t="s">
        <v>8310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97.33</v>
      </c>
      <c r="P2421">
        <f t="shared" si="186"/>
        <v>97.33</v>
      </c>
      <c r="Q2421" s="10" t="s">
        <v>8308</v>
      </c>
      <c r="R2421" t="s">
        <v>8310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62.5</v>
      </c>
      <c r="P2422">
        <f t="shared" si="186"/>
        <v>62.5</v>
      </c>
      <c r="Q2422" s="10" t="s">
        <v>8327</v>
      </c>
      <c r="R2422" t="s">
        <v>8331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46.05</v>
      </c>
      <c r="P2423">
        <f t="shared" si="186"/>
        <v>46.05</v>
      </c>
      <c r="Q2423" s="10" t="s">
        <v>8323</v>
      </c>
      <c r="R2423" t="s">
        <v>8326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25.65</v>
      </c>
      <c r="P2424">
        <f t="shared" si="186"/>
        <v>25.65</v>
      </c>
      <c r="Q2424" s="10" t="s">
        <v>8323</v>
      </c>
      <c r="R2424" t="s">
        <v>8326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43.35</v>
      </c>
      <c r="P2425">
        <f t="shared" si="186"/>
        <v>43.35</v>
      </c>
      <c r="Q2425" s="10" t="s">
        <v>8323</v>
      </c>
      <c r="R2425" t="s">
        <v>8326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37.61</v>
      </c>
      <c r="P2426">
        <f t="shared" si="186"/>
        <v>37.61</v>
      </c>
      <c r="Q2426" s="10" t="s">
        <v>8313</v>
      </c>
      <c r="R2426" t="s">
        <v>8314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61.5</v>
      </c>
      <c r="P2427">
        <f t="shared" si="186"/>
        <v>61.5</v>
      </c>
      <c r="Q2427" s="10" t="s">
        <v>8321</v>
      </c>
      <c r="R2427" t="s">
        <v>8339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50.65</v>
      </c>
      <c r="P2428">
        <f t="shared" si="186"/>
        <v>50.65</v>
      </c>
      <c r="Q2428" s="10" t="s">
        <v>8308</v>
      </c>
      <c r="R2428" t="s">
        <v>8310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26.06</v>
      </c>
      <c r="P2429">
        <f t="shared" si="186"/>
        <v>26.06</v>
      </c>
      <c r="Q2429" s="10" t="s">
        <v>8327</v>
      </c>
      <c r="R2429" t="s">
        <v>8329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45.16</v>
      </c>
      <c r="P2430">
        <f t="shared" si="186"/>
        <v>45.16</v>
      </c>
      <c r="Q2430" s="10" t="s">
        <v>8313</v>
      </c>
      <c r="R2430" t="s">
        <v>8314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122.14</v>
      </c>
      <c r="P2431">
        <f t="shared" si="186"/>
        <v>122.14</v>
      </c>
      <c r="Q2431" s="10" t="s">
        <v>8327</v>
      </c>
      <c r="R2431" t="s">
        <v>8330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31.56</v>
      </c>
      <c r="P2432">
        <f t="shared" si="186"/>
        <v>31.56</v>
      </c>
      <c r="Q2432" s="10" t="s">
        <v>8316</v>
      </c>
      <c r="R2432" t="s">
        <v>8334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35.5</v>
      </c>
      <c r="P2433">
        <f t="shared" si="186"/>
        <v>35.5</v>
      </c>
      <c r="Q2433" s="10" t="s">
        <v>8323</v>
      </c>
      <c r="R2433" t="s">
        <v>8326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121.43</v>
      </c>
      <c r="P2434">
        <f t="shared" si="186"/>
        <v>121.43</v>
      </c>
      <c r="Q2434" s="10" t="s">
        <v>8308</v>
      </c>
      <c r="R2434" t="s">
        <v>8342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IFERROR(ROUND(E2435/L2435,2),0)</f>
        <v>40.479999999999997</v>
      </c>
      <c r="P2435">
        <f t="shared" ref="P2435:P2498" si="191">ROUND(E2435/L2435,2)</f>
        <v>40.479999999999997</v>
      </c>
      <c r="Q2435" s="10" t="s">
        <v>8316</v>
      </c>
      <c r="R2435" t="s">
        <v>8334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56.67</v>
      </c>
      <c r="P2436">
        <f t="shared" si="191"/>
        <v>56.67</v>
      </c>
      <c r="Q2436" s="10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34</v>
      </c>
      <c r="P2437">
        <f t="shared" si="191"/>
        <v>34</v>
      </c>
      <c r="Q2437" s="10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40.479999999999997</v>
      </c>
      <c r="P2438">
        <f t="shared" si="191"/>
        <v>40.479999999999997</v>
      </c>
      <c r="Q2438" s="10" t="s">
        <v>8323</v>
      </c>
      <c r="R2438" t="s">
        <v>8326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70.17</v>
      </c>
      <c r="P2439">
        <f t="shared" si="191"/>
        <v>70.17</v>
      </c>
      <c r="Q2439" s="10" t="s">
        <v>8323</v>
      </c>
      <c r="R2439" t="s">
        <v>8326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17.829999999999998</v>
      </c>
      <c r="P2440">
        <f t="shared" si="191"/>
        <v>17.829999999999998</v>
      </c>
      <c r="Q2440" s="10" t="s">
        <v>8323</v>
      </c>
      <c r="R2440" t="s">
        <v>8326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119.57</v>
      </c>
      <c r="P2441">
        <f t="shared" si="191"/>
        <v>119.57</v>
      </c>
      <c r="Q2441" s="10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37.950000000000003</v>
      </c>
      <c r="P2442">
        <f t="shared" si="191"/>
        <v>37.950000000000003</v>
      </c>
      <c r="Q2442" s="10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31.96</v>
      </c>
      <c r="P2443">
        <f t="shared" si="191"/>
        <v>31.96</v>
      </c>
      <c r="Q2443" s="10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23.63</v>
      </c>
      <c r="P2444">
        <f t="shared" si="191"/>
        <v>23.63</v>
      </c>
      <c r="Q2444" s="10" t="s">
        <v>8323</v>
      </c>
      <c r="R2444" t="s">
        <v>8324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43.42</v>
      </c>
      <c r="P2445">
        <f t="shared" si="191"/>
        <v>43.42</v>
      </c>
      <c r="Q2445" s="10" t="s">
        <v>8323</v>
      </c>
      <c r="R2445" t="s">
        <v>8326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37.450000000000003</v>
      </c>
      <c r="P2446">
        <f t="shared" si="191"/>
        <v>37.450000000000003</v>
      </c>
      <c r="Q2446" s="10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16.760000000000002</v>
      </c>
      <c r="P2447">
        <f t="shared" si="191"/>
        <v>16.760000000000002</v>
      </c>
      <c r="Q2447" s="10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68.42</v>
      </c>
      <c r="P2448">
        <f t="shared" si="191"/>
        <v>68.42</v>
      </c>
      <c r="Q2448" s="10" t="s">
        <v>8323</v>
      </c>
      <c r="R2448" t="s">
        <v>8335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30.37</v>
      </c>
      <c r="P2449">
        <f t="shared" si="191"/>
        <v>30.37</v>
      </c>
      <c r="Q2449" s="10" t="s">
        <v>8327</v>
      </c>
      <c r="R2449" t="s">
        <v>8328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58.21</v>
      </c>
      <c r="P2450">
        <f t="shared" si="191"/>
        <v>58.21</v>
      </c>
      <c r="Q2450" s="10" t="s">
        <v>8327</v>
      </c>
      <c r="R2450" t="s">
        <v>8331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54.27</v>
      </c>
      <c r="P2451">
        <f t="shared" si="191"/>
        <v>54.27</v>
      </c>
      <c r="Q2451" s="10" t="s">
        <v>8311</v>
      </c>
      <c r="R2451" t="s">
        <v>8333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50.88</v>
      </c>
      <c r="P2452">
        <f t="shared" si="191"/>
        <v>50.88</v>
      </c>
      <c r="Q2452" s="10" t="s">
        <v>8323</v>
      </c>
      <c r="R2452" t="s">
        <v>8326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27.1</v>
      </c>
      <c r="P2453">
        <f t="shared" si="191"/>
        <v>27.1</v>
      </c>
      <c r="Q2453" s="10" t="s">
        <v>8316</v>
      </c>
      <c r="R2453" t="s">
        <v>8317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24.58</v>
      </c>
      <c r="P2454">
        <f t="shared" si="191"/>
        <v>24.58</v>
      </c>
      <c r="Q2454" s="10" t="s">
        <v>8327</v>
      </c>
      <c r="R2454" t="s">
        <v>8331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115.71</v>
      </c>
      <c r="P2455">
        <f t="shared" si="191"/>
        <v>115.71</v>
      </c>
      <c r="Q2455" s="10" t="s">
        <v>8327</v>
      </c>
      <c r="R2455" t="s">
        <v>8331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24.55</v>
      </c>
      <c r="P2456">
        <f t="shared" si="191"/>
        <v>24.55</v>
      </c>
      <c r="Q2456" s="10" t="s">
        <v>8323</v>
      </c>
      <c r="R2456" t="s">
        <v>8326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36.68</v>
      </c>
      <c r="P2457">
        <f t="shared" si="191"/>
        <v>36.68</v>
      </c>
      <c r="Q2457" s="10" t="s">
        <v>8311</v>
      </c>
      <c r="R2457" t="s">
        <v>8348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35</v>
      </c>
      <c r="P2458">
        <f t="shared" si="191"/>
        <v>35</v>
      </c>
      <c r="Q2458" s="10" t="s">
        <v>8308</v>
      </c>
      <c r="R2458" t="s">
        <v>8309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80.5</v>
      </c>
      <c r="P2459">
        <f t="shared" si="191"/>
        <v>80.5</v>
      </c>
      <c r="Q2459" s="10" t="s">
        <v>8311</v>
      </c>
      <c r="R2459" t="s">
        <v>8348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100.63</v>
      </c>
      <c r="P2460">
        <f t="shared" si="191"/>
        <v>100.63</v>
      </c>
      <c r="Q2460" s="10" t="s">
        <v>8323</v>
      </c>
      <c r="R2460" t="s">
        <v>8326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53.4</v>
      </c>
      <c r="P2461">
        <f t="shared" si="191"/>
        <v>53.4</v>
      </c>
      <c r="Q2461" s="10" t="s">
        <v>8319</v>
      </c>
      <c r="R2461" t="s">
        <v>8320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42.16</v>
      </c>
      <c r="P2462">
        <f t="shared" si="191"/>
        <v>42.16</v>
      </c>
      <c r="Q2462" s="10" t="s">
        <v>8311</v>
      </c>
      <c r="R2462" t="s">
        <v>8356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57.14</v>
      </c>
      <c r="P2463">
        <f t="shared" si="191"/>
        <v>57.14</v>
      </c>
      <c r="Q2463" s="10" t="s">
        <v>8321</v>
      </c>
      <c r="R2463" t="s">
        <v>8332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160</v>
      </c>
      <c r="P2464">
        <f t="shared" si="191"/>
        <v>160</v>
      </c>
      <c r="Q2464" s="10" t="s">
        <v>8321</v>
      </c>
      <c r="R2464" t="s">
        <v>8325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88.89</v>
      </c>
      <c r="P2465">
        <f t="shared" si="191"/>
        <v>88.89</v>
      </c>
      <c r="Q2465" s="10" t="s">
        <v>8311</v>
      </c>
      <c r="R2465" t="s">
        <v>8348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200</v>
      </c>
      <c r="P2466">
        <f t="shared" si="191"/>
        <v>200</v>
      </c>
      <c r="Q2466" s="10" t="s">
        <v>8319</v>
      </c>
      <c r="R2466" t="s">
        <v>8345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29.63</v>
      </c>
      <c r="P2467">
        <f t="shared" si="191"/>
        <v>29.63</v>
      </c>
      <c r="Q2467" s="10" t="s">
        <v>8323</v>
      </c>
      <c r="R2467" t="s">
        <v>8326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800</v>
      </c>
      <c r="P2468">
        <f t="shared" si="191"/>
        <v>800</v>
      </c>
      <c r="Q2468" s="10" t="s">
        <v>8323</v>
      </c>
      <c r="R2468" t="s">
        <v>8326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26.57</v>
      </c>
      <c r="P2469">
        <f t="shared" si="191"/>
        <v>26.57</v>
      </c>
      <c r="Q2469" s="10" t="s">
        <v>8327</v>
      </c>
      <c r="R2469" t="s">
        <v>8328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88.44</v>
      </c>
      <c r="P2470">
        <f t="shared" si="191"/>
        <v>88.44</v>
      </c>
      <c r="Q2470" s="10" t="s">
        <v>8323</v>
      </c>
      <c r="R2470" t="s">
        <v>8324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88.33</v>
      </c>
      <c r="P2471">
        <f t="shared" si="191"/>
        <v>88.33</v>
      </c>
      <c r="Q2471" s="10" t="s">
        <v>8323</v>
      </c>
      <c r="R2471" t="s">
        <v>8335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56.79</v>
      </c>
      <c r="P2472">
        <f t="shared" si="191"/>
        <v>56.79</v>
      </c>
      <c r="Q2472" s="10" t="s">
        <v>8323</v>
      </c>
      <c r="R2472" t="s">
        <v>8324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88.33</v>
      </c>
      <c r="P2473">
        <f t="shared" si="191"/>
        <v>88.33</v>
      </c>
      <c r="Q2473" s="10" t="s">
        <v>8323</v>
      </c>
      <c r="R2473" t="s">
        <v>8326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79.099999999999994</v>
      </c>
      <c r="P2474">
        <f t="shared" si="191"/>
        <v>79.099999999999994</v>
      </c>
      <c r="Q2474" s="10" t="s">
        <v>8323</v>
      </c>
      <c r="R2474" t="s">
        <v>8326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112.57</v>
      </c>
      <c r="P2475">
        <f t="shared" si="191"/>
        <v>112.57</v>
      </c>
      <c r="Q2475" s="10" t="s">
        <v>8308</v>
      </c>
      <c r="R2475" t="s">
        <v>8342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23.12</v>
      </c>
      <c r="P2476">
        <f t="shared" si="191"/>
        <v>23.12</v>
      </c>
      <c r="Q2476" s="10" t="s">
        <v>8327</v>
      </c>
      <c r="R2476" t="s">
        <v>8341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29</v>
      </c>
      <c r="P2477">
        <f t="shared" si="191"/>
        <v>29</v>
      </c>
      <c r="Q2477" s="10" t="s">
        <v>8323</v>
      </c>
      <c r="R2477" t="s">
        <v>8326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23.64</v>
      </c>
      <c r="P2478">
        <f t="shared" si="191"/>
        <v>23.64</v>
      </c>
      <c r="Q2478" s="10" t="s">
        <v>8323</v>
      </c>
      <c r="R2478" t="s">
        <v>8326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28.89</v>
      </c>
      <c r="P2479">
        <f t="shared" si="191"/>
        <v>28.89</v>
      </c>
      <c r="Q2479" s="10" t="s">
        <v>8323</v>
      </c>
      <c r="R2479" t="s">
        <v>8326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97.5</v>
      </c>
      <c r="P2480">
        <f t="shared" si="191"/>
        <v>97.5</v>
      </c>
      <c r="Q2480" s="10" t="s">
        <v>8323</v>
      </c>
      <c r="R2480" t="s">
        <v>8326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129.16999999999999</v>
      </c>
      <c r="P2481">
        <f t="shared" si="191"/>
        <v>129.16999999999999</v>
      </c>
      <c r="Q2481" s="10" t="s">
        <v>8323</v>
      </c>
      <c r="R2481" t="s">
        <v>8326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38.65</v>
      </c>
      <c r="P2482">
        <f t="shared" si="191"/>
        <v>38.65</v>
      </c>
      <c r="Q2482" s="10" t="s">
        <v>8323</v>
      </c>
      <c r="R2482" t="s">
        <v>8326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47.88</v>
      </c>
      <c r="P2483">
        <f t="shared" si="191"/>
        <v>47.88</v>
      </c>
      <c r="Q2483" s="10" t="s">
        <v>8321</v>
      </c>
      <c r="R2483" t="s">
        <v>8339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40.21</v>
      </c>
      <c r="P2484">
        <f t="shared" si="191"/>
        <v>40.21</v>
      </c>
      <c r="Q2484" s="10" t="s">
        <v>8311</v>
      </c>
      <c r="R2484" t="s">
        <v>8333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21.19</v>
      </c>
      <c r="P2485">
        <f t="shared" si="191"/>
        <v>21.19</v>
      </c>
      <c r="Q2485" s="10" t="s">
        <v>8321</v>
      </c>
      <c r="R2485" t="s">
        <v>8343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76</v>
      </c>
      <c r="P2486">
        <f t="shared" si="191"/>
        <v>76</v>
      </c>
      <c r="Q2486" s="10" t="s">
        <v>8327</v>
      </c>
      <c r="R2486" t="s">
        <v>8330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50.67</v>
      </c>
      <c r="P2487">
        <f t="shared" si="191"/>
        <v>50.67</v>
      </c>
      <c r="Q2487" s="10" t="s">
        <v>8323</v>
      </c>
      <c r="R2487" t="s">
        <v>8326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19.489999999999998</v>
      </c>
      <c r="P2488">
        <f t="shared" si="191"/>
        <v>19.489999999999998</v>
      </c>
      <c r="Q2488" s="10" t="s">
        <v>8323</v>
      </c>
      <c r="R2488" t="s">
        <v>8326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126.5</v>
      </c>
      <c r="P2489">
        <f t="shared" si="191"/>
        <v>126.5</v>
      </c>
      <c r="Q2489" s="10" t="s">
        <v>8323</v>
      </c>
      <c r="R2489" t="s">
        <v>8326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42.11</v>
      </c>
      <c r="P2490">
        <f t="shared" si="191"/>
        <v>42.11</v>
      </c>
      <c r="Q2490" s="10" t="s">
        <v>8327</v>
      </c>
      <c r="R2490" t="s">
        <v>8331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50.27</v>
      </c>
      <c r="P2491">
        <f t="shared" si="191"/>
        <v>50.27</v>
      </c>
      <c r="Q2491" s="10" t="s">
        <v>8327</v>
      </c>
      <c r="R2491" t="s">
        <v>8329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44.24</v>
      </c>
      <c r="P2492">
        <f t="shared" si="191"/>
        <v>44.24</v>
      </c>
      <c r="Q2492" s="10" t="s">
        <v>8323</v>
      </c>
      <c r="R2492" t="s">
        <v>8326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35.71</v>
      </c>
      <c r="P2493">
        <f t="shared" si="191"/>
        <v>35.71</v>
      </c>
      <c r="Q2493" s="10" t="s">
        <v>8327</v>
      </c>
      <c r="R2493" t="s">
        <v>8328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27.78</v>
      </c>
      <c r="P2494">
        <f t="shared" si="191"/>
        <v>27.78</v>
      </c>
      <c r="Q2494" s="10" t="s">
        <v>8327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83.33</v>
      </c>
      <c r="P2495">
        <f t="shared" si="191"/>
        <v>83.33</v>
      </c>
      <c r="Q2495" s="10" t="s">
        <v>8323</v>
      </c>
      <c r="R2495" t="s">
        <v>8326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93.25</v>
      </c>
      <c r="P2496">
        <f t="shared" si="191"/>
        <v>93.25</v>
      </c>
      <c r="Q2496" s="10" t="s">
        <v>8321</v>
      </c>
      <c r="R2496" t="s">
        <v>8325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37.25</v>
      </c>
      <c r="P2497">
        <f t="shared" si="191"/>
        <v>37.25</v>
      </c>
      <c r="Q2497" s="10" t="s">
        <v>8323</v>
      </c>
      <c r="R2497" t="s">
        <v>8324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35</v>
      </c>
      <c r="P2498">
        <f t="shared" si="191"/>
        <v>35</v>
      </c>
      <c r="Q2498" s="10" t="s">
        <v>8323</v>
      </c>
      <c r="R2498" t="s">
        <v>8326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IFERROR(ROUND(E2499/L2499,2),0)</f>
        <v>34.880000000000003</v>
      </c>
      <c r="P2499">
        <f t="shared" ref="P2499:P2562" si="196">ROUND(E2499/L2499,2)</f>
        <v>34.880000000000003</v>
      </c>
      <c r="Q2499" s="10" t="s">
        <v>8316</v>
      </c>
      <c r="R2499" t="s">
        <v>8334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40.61</v>
      </c>
      <c r="P2500">
        <f t="shared" si="196"/>
        <v>40.61</v>
      </c>
      <c r="Q2500" s="10" t="s">
        <v>8311</v>
      </c>
      <c r="R2500" t="s">
        <v>8356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34.76</v>
      </c>
      <c r="P2501">
        <f t="shared" si="196"/>
        <v>34.76</v>
      </c>
      <c r="Q2501" s="10" t="s">
        <v>8327</v>
      </c>
      <c r="R2501" t="s">
        <v>8350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36.5</v>
      </c>
      <c r="P2502">
        <f t="shared" si="196"/>
        <v>36.5</v>
      </c>
      <c r="Q2502" s="10" t="s">
        <v>8323</v>
      </c>
      <c r="R2502" t="s">
        <v>8326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91.25</v>
      </c>
      <c r="P2503">
        <f t="shared" si="196"/>
        <v>91.25</v>
      </c>
      <c r="Q2503" s="10" t="s">
        <v>8323</v>
      </c>
      <c r="R2503" t="s">
        <v>8326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21.38</v>
      </c>
      <c r="P2504">
        <f t="shared" si="196"/>
        <v>21.38</v>
      </c>
      <c r="Q2504" s="10" t="s">
        <v>8327</v>
      </c>
      <c r="R2504" t="s">
        <v>8331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80.67</v>
      </c>
      <c r="P2505">
        <f t="shared" si="196"/>
        <v>80.67</v>
      </c>
      <c r="Q2505" s="10" t="s">
        <v>8308</v>
      </c>
      <c r="R2505" t="s">
        <v>8310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55.77</v>
      </c>
      <c r="P2506">
        <f t="shared" si="196"/>
        <v>55.77</v>
      </c>
      <c r="Q2506" s="10" t="s">
        <v>8327</v>
      </c>
      <c r="R2506" t="s">
        <v>8341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180.5</v>
      </c>
      <c r="P2507">
        <f t="shared" si="196"/>
        <v>180.5</v>
      </c>
      <c r="Q2507" s="10" t="s">
        <v>8321</v>
      </c>
      <c r="R2507" t="s">
        <v>8325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120.17</v>
      </c>
      <c r="P2508">
        <f t="shared" si="196"/>
        <v>120.17</v>
      </c>
      <c r="Q2508" s="10" t="s">
        <v>8323</v>
      </c>
      <c r="R2508" t="s">
        <v>8324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26.67</v>
      </c>
      <c r="P2509">
        <f t="shared" si="196"/>
        <v>26.67</v>
      </c>
      <c r="Q2509" s="10" t="s">
        <v>8323</v>
      </c>
      <c r="R2509" t="s">
        <v>8326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55.23</v>
      </c>
      <c r="P2510">
        <f t="shared" si="196"/>
        <v>55.23</v>
      </c>
      <c r="Q2510" s="10" t="s">
        <v>8323</v>
      </c>
      <c r="R2510" t="s">
        <v>8326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44.69</v>
      </c>
      <c r="P2511">
        <f t="shared" si="196"/>
        <v>44.69</v>
      </c>
      <c r="Q2511" s="10" t="s">
        <v>8308</v>
      </c>
      <c r="R2511" t="s">
        <v>8310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65</v>
      </c>
      <c r="P2512">
        <f t="shared" si="196"/>
        <v>65</v>
      </c>
      <c r="Q2512" s="10" t="s">
        <v>8323</v>
      </c>
      <c r="R2512" t="s">
        <v>8324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27.5</v>
      </c>
      <c r="P2513">
        <f t="shared" si="196"/>
        <v>27.5</v>
      </c>
      <c r="Q2513" s="10" t="s">
        <v>8323</v>
      </c>
      <c r="R2513" t="s">
        <v>8326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59.58</v>
      </c>
      <c r="P2514">
        <f t="shared" si="196"/>
        <v>59.58</v>
      </c>
      <c r="Q2514" s="10" t="s">
        <v>8323</v>
      </c>
      <c r="R2514" t="s">
        <v>8326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51</v>
      </c>
      <c r="P2515">
        <f t="shared" si="196"/>
        <v>51</v>
      </c>
      <c r="Q2515" s="10" t="s">
        <v>8323</v>
      </c>
      <c r="R2515" t="s">
        <v>8326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25.46</v>
      </c>
      <c r="P2516">
        <f t="shared" si="196"/>
        <v>25.46</v>
      </c>
      <c r="Q2516" s="10" t="s">
        <v>8323</v>
      </c>
      <c r="R2516" t="s">
        <v>8335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19.239999999999998</v>
      </c>
      <c r="P2517">
        <f t="shared" si="196"/>
        <v>19.239999999999998</v>
      </c>
      <c r="Q2517" s="10" t="s">
        <v>8308</v>
      </c>
      <c r="R2517" t="s">
        <v>8310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29.58</v>
      </c>
      <c r="P2518">
        <f t="shared" si="196"/>
        <v>29.58</v>
      </c>
      <c r="Q2518" s="10" t="s">
        <v>8323</v>
      </c>
      <c r="R2518" t="s">
        <v>8326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33.57</v>
      </c>
      <c r="P2519">
        <f t="shared" si="196"/>
        <v>33.57</v>
      </c>
      <c r="Q2519" s="10" t="s">
        <v>8323</v>
      </c>
      <c r="R2519" t="s">
        <v>8326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46.73</v>
      </c>
      <c r="P2520">
        <f t="shared" si="196"/>
        <v>46.73</v>
      </c>
      <c r="Q2520" s="10" t="s">
        <v>8311</v>
      </c>
      <c r="R2520" t="s">
        <v>8352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100</v>
      </c>
      <c r="P2521">
        <f t="shared" si="196"/>
        <v>100</v>
      </c>
      <c r="Q2521" s="10" t="s">
        <v>8308</v>
      </c>
      <c r="R2521" t="s">
        <v>8310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50</v>
      </c>
      <c r="P2522">
        <f t="shared" si="196"/>
        <v>50</v>
      </c>
      <c r="Q2522" s="10" t="s">
        <v>8327</v>
      </c>
      <c r="R2522" t="s">
        <v>8331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57.92</v>
      </c>
      <c r="P2523">
        <f t="shared" si="196"/>
        <v>57.92</v>
      </c>
      <c r="Q2523" s="10" t="s">
        <v>8323</v>
      </c>
      <c r="R2523" t="s">
        <v>8326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76.67</v>
      </c>
      <c r="P2524">
        <f t="shared" si="196"/>
        <v>76.67</v>
      </c>
      <c r="Q2524" s="10" t="s">
        <v>8308</v>
      </c>
      <c r="R2524" t="s">
        <v>8342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45.6</v>
      </c>
      <c r="P2525">
        <f t="shared" si="196"/>
        <v>45.6</v>
      </c>
      <c r="Q2525" s="10" t="s">
        <v>8321</v>
      </c>
      <c r="R2525" t="s">
        <v>8322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27.36</v>
      </c>
      <c r="P2526">
        <f t="shared" si="196"/>
        <v>27.36</v>
      </c>
      <c r="Q2526" s="10" t="s">
        <v>8308</v>
      </c>
      <c r="R2526" t="s">
        <v>8310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26.27</v>
      </c>
      <c r="P2527">
        <f t="shared" si="196"/>
        <v>26.27</v>
      </c>
      <c r="Q2527" s="10" t="s">
        <v>8327</v>
      </c>
      <c r="R2527" t="s">
        <v>8328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23.45</v>
      </c>
      <c r="P2528">
        <f t="shared" si="196"/>
        <v>23.45</v>
      </c>
      <c r="Q2528" s="10" t="s">
        <v>8327</v>
      </c>
      <c r="R2528" t="s">
        <v>8328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39.97</v>
      </c>
      <c r="P2529">
        <f t="shared" si="196"/>
        <v>39.97</v>
      </c>
      <c r="Q2529" s="10" t="s">
        <v>8327</v>
      </c>
      <c r="R2529" t="s">
        <v>8331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37.67</v>
      </c>
      <c r="P2530">
        <f t="shared" si="196"/>
        <v>37.67</v>
      </c>
      <c r="Q2530" s="10" t="s">
        <v>8316</v>
      </c>
      <c r="R2530" t="s">
        <v>8334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56.42</v>
      </c>
      <c r="P2531">
        <f t="shared" si="196"/>
        <v>56.42</v>
      </c>
      <c r="Q2531" s="10" t="s">
        <v>8313</v>
      </c>
      <c r="R2531" t="s">
        <v>8355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52</v>
      </c>
      <c r="P2532">
        <f t="shared" si="196"/>
        <v>52</v>
      </c>
      <c r="Q2532" s="10" t="s">
        <v>8321</v>
      </c>
      <c r="R2532" t="s">
        <v>8339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51.92</v>
      </c>
      <c r="P2533">
        <f t="shared" si="196"/>
        <v>51.92</v>
      </c>
      <c r="Q2533" s="10" t="s">
        <v>8313</v>
      </c>
      <c r="R2533" t="s">
        <v>8314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51.62</v>
      </c>
      <c r="P2534">
        <f t="shared" si="196"/>
        <v>51.62</v>
      </c>
      <c r="Q2534" s="10" t="s">
        <v>8323</v>
      </c>
      <c r="R2534" t="s">
        <v>8326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47.86</v>
      </c>
      <c r="P2535">
        <f t="shared" si="196"/>
        <v>47.86</v>
      </c>
      <c r="Q2535" s="10" t="s">
        <v>8308</v>
      </c>
      <c r="R2535" t="s">
        <v>8342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41.75</v>
      </c>
      <c r="P2536">
        <f t="shared" si="196"/>
        <v>41.75</v>
      </c>
      <c r="Q2536" s="10" t="s">
        <v>8308</v>
      </c>
      <c r="R2536" t="s">
        <v>8310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51.23</v>
      </c>
      <c r="P2537">
        <f t="shared" si="196"/>
        <v>51.23</v>
      </c>
      <c r="Q2537" s="10" t="s">
        <v>8323</v>
      </c>
      <c r="R2537" t="s">
        <v>8326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26.61</v>
      </c>
      <c r="P2538">
        <f t="shared" si="196"/>
        <v>26.61</v>
      </c>
      <c r="Q2538" s="10" t="s">
        <v>8323</v>
      </c>
      <c r="R2538" t="s">
        <v>8326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36.67</v>
      </c>
      <c r="P2539">
        <f t="shared" si="196"/>
        <v>36.67</v>
      </c>
      <c r="Q2539" s="10" t="s">
        <v>8323</v>
      </c>
      <c r="R2539" t="s">
        <v>8326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41.13</v>
      </c>
      <c r="P2540">
        <f t="shared" si="196"/>
        <v>41.13</v>
      </c>
      <c r="Q2540" s="10" t="s">
        <v>8323</v>
      </c>
      <c r="R2540" t="s">
        <v>8326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46.93</v>
      </c>
      <c r="P2541">
        <f t="shared" si="196"/>
        <v>46.93</v>
      </c>
      <c r="Q2541" s="10" t="s">
        <v>8323</v>
      </c>
      <c r="R2541" t="s">
        <v>8326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218.33</v>
      </c>
      <c r="P2542">
        <f t="shared" si="196"/>
        <v>218.33</v>
      </c>
      <c r="Q2542" s="10" t="s">
        <v>8313</v>
      </c>
      <c r="R2542" t="s">
        <v>8353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65.099999999999994</v>
      </c>
      <c r="P2543">
        <f t="shared" si="196"/>
        <v>65.099999999999994</v>
      </c>
      <c r="Q2543" s="10" t="s">
        <v>8313</v>
      </c>
      <c r="R2543" t="s">
        <v>8314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93</v>
      </c>
      <c r="P2544">
        <f t="shared" si="196"/>
        <v>93</v>
      </c>
      <c r="Q2544" s="10" t="s">
        <v>8323</v>
      </c>
      <c r="R2544" t="s">
        <v>8326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65</v>
      </c>
      <c r="P2545">
        <f t="shared" si="196"/>
        <v>65</v>
      </c>
      <c r="Q2545" s="10" t="s">
        <v>8311</v>
      </c>
      <c r="R2545" t="s">
        <v>8349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216.67</v>
      </c>
      <c r="P2546">
        <f t="shared" si="196"/>
        <v>216.67</v>
      </c>
      <c r="Q2546" s="10" t="s">
        <v>8327</v>
      </c>
      <c r="R2546" t="s">
        <v>8330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108.33</v>
      </c>
      <c r="P2547">
        <f t="shared" si="196"/>
        <v>108.33</v>
      </c>
      <c r="Q2547" s="10" t="s">
        <v>8323</v>
      </c>
      <c r="R2547" t="s">
        <v>8326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50</v>
      </c>
      <c r="P2548">
        <f t="shared" si="196"/>
        <v>50</v>
      </c>
      <c r="Q2548" s="10" t="s">
        <v>8323</v>
      </c>
      <c r="R2548" t="s">
        <v>8326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46.43</v>
      </c>
      <c r="P2549">
        <f t="shared" si="196"/>
        <v>46.43</v>
      </c>
      <c r="Q2549" s="10" t="s">
        <v>8323</v>
      </c>
      <c r="R2549" t="s">
        <v>8326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46.43</v>
      </c>
      <c r="P2550">
        <f t="shared" si="196"/>
        <v>46.43</v>
      </c>
      <c r="Q2550" s="10" t="s">
        <v>8323</v>
      </c>
      <c r="R2550" t="s">
        <v>8326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92.14</v>
      </c>
      <c r="P2551">
        <f t="shared" si="196"/>
        <v>92.14</v>
      </c>
      <c r="Q2551" s="10" t="s">
        <v>8323</v>
      </c>
      <c r="R2551" t="s">
        <v>8324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53.75</v>
      </c>
      <c r="P2552">
        <f t="shared" si="196"/>
        <v>53.75</v>
      </c>
      <c r="Q2552" s="10" t="s">
        <v>8323</v>
      </c>
      <c r="R2552" t="s">
        <v>8326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21.47</v>
      </c>
      <c r="P2553">
        <f t="shared" si="196"/>
        <v>21.47</v>
      </c>
      <c r="Q2553" s="10" t="s">
        <v>8327</v>
      </c>
      <c r="R2553" t="s">
        <v>8350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21.37</v>
      </c>
      <c r="P2554">
        <f t="shared" si="196"/>
        <v>21.37</v>
      </c>
      <c r="Q2554" s="10" t="s">
        <v>8327</v>
      </c>
      <c r="R2554" t="s">
        <v>8329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40.06</v>
      </c>
      <c r="P2555">
        <f t="shared" si="196"/>
        <v>40.06</v>
      </c>
      <c r="Q2555" s="10" t="s">
        <v>8323</v>
      </c>
      <c r="R2555" t="s">
        <v>8326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33.74</v>
      </c>
      <c r="P2556">
        <f t="shared" si="196"/>
        <v>33.74</v>
      </c>
      <c r="Q2556" s="10" t="s">
        <v>8323</v>
      </c>
      <c r="R2556" t="s">
        <v>8326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45.79</v>
      </c>
      <c r="P2557">
        <f t="shared" si="196"/>
        <v>45.79</v>
      </c>
      <c r="Q2557" s="10" t="s">
        <v>8323</v>
      </c>
      <c r="R2557" t="s">
        <v>8326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91.43</v>
      </c>
      <c r="P2558">
        <f t="shared" si="196"/>
        <v>91.43</v>
      </c>
      <c r="Q2558" s="10" t="s">
        <v>8321</v>
      </c>
      <c r="R2558" t="s">
        <v>8325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64</v>
      </c>
      <c r="P2559">
        <f t="shared" si="196"/>
        <v>64</v>
      </c>
      <c r="Q2559" s="10" t="s">
        <v>8321</v>
      </c>
      <c r="R2559" t="s">
        <v>8339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58.18</v>
      </c>
      <c r="P2560">
        <f t="shared" si="196"/>
        <v>58.18</v>
      </c>
      <c r="Q2560" s="10" t="s">
        <v>8327</v>
      </c>
      <c r="R2560" t="s">
        <v>8350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37.65</v>
      </c>
      <c r="P2561">
        <f t="shared" si="196"/>
        <v>37.65</v>
      </c>
      <c r="Q2561" s="10" t="s">
        <v>8327</v>
      </c>
      <c r="R2561" t="s">
        <v>8328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29.05</v>
      </c>
      <c r="P2562">
        <f t="shared" si="196"/>
        <v>29.05</v>
      </c>
      <c r="Q2562" s="10" t="s">
        <v>8323</v>
      </c>
      <c r="R2562" t="s">
        <v>8326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IFERROR(ROUND(E2563/L2563,2),0)</f>
        <v>24.5</v>
      </c>
      <c r="P2563">
        <f t="shared" ref="P2563:P2626" si="201">ROUND(E2563/L2563,2)</f>
        <v>24.5</v>
      </c>
      <c r="Q2563" s="10" t="s">
        <v>8308</v>
      </c>
      <c r="R2563" t="s">
        <v>8318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37.409999999999997</v>
      </c>
      <c r="P2564">
        <f t="shared" si="201"/>
        <v>37.409999999999997</v>
      </c>
      <c r="Q2564" s="10" t="s">
        <v>8321</v>
      </c>
      <c r="R2564" t="s">
        <v>8343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90.86</v>
      </c>
      <c r="P2565">
        <f t="shared" si="201"/>
        <v>90.86</v>
      </c>
      <c r="Q2565" s="10" t="s">
        <v>8308</v>
      </c>
      <c r="R2565" t="s">
        <v>8310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70.67</v>
      </c>
      <c r="P2566">
        <f t="shared" si="201"/>
        <v>70.67</v>
      </c>
      <c r="Q2566" s="10" t="s">
        <v>8323</v>
      </c>
      <c r="R2566" t="s">
        <v>8324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57.73</v>
      </c>
      <c r="P2567">
        <f t="shared" si="201"/>
        <v>57.73</v>
      </c>
      <c r="Q2567" s="10" t="s">
        <v>8327</v>
      </c>
      <c r="R2567" t="s">
        <v>8330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33.32</v>
      </c>
      <c r="P2568">
        <f t="shared" si="201"/>
        <v>33.32</v>
      </c>
      <c r="Q2568" s="10" t="s">
        <v>8327</v>
      </c>
      <c r="R2568" t="s">
        <v>8331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22.61</v>
      </c>
      <c r="P2569">
        <f t="shared" si="201"/>
        <v>22.61</v>
      </c>
      <c r="Q2569" s="10" t="s">
        <v>8323</v>
      </c>
      <c r="R2569" t="s">
        <v>8326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28.73</v>
      </c>
      <c r="P2570">
        <f t="shared" si="201"/>
        <v>28.73</v>
      </c>
      <c r="Q2570" s="10" t="s">
        <v>8321</v>
      </c>
      <c r="R2570" t="s">
        <v>8343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17.53</v>
      </c>
      <c r="P2571">
        <f t="shared" si="201"/>
        <v>17.53</v>
      </c>
      <c r="Q2571" s="10" t="s">
        <v>8323</v>
      </c>
      <c r="R2571" t="s">
        <v>8326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78.88</v>
      </c>
      <c r="P2572">
        <f t="shared" si="201"/>
        <v>78.88</v>
      </c>
      <c r="Q2572" s="10" t="s">
        <v>8323</v>
      </c>
      <c r="R2572" t="s">
        <v>8326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31.5</v>
      </c>
      <c r="P2573">
        <f t="shared" si="201"/>
        <v>31.5</v>
      </c>
      <c r="Q2573" s="10" t="s">
        <v>8321</v>
      </c>
      <c r="R2573" t="s">
        <v>8332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62.8</v>
      </c>
      <c r="P2574">
        <f t="shared" si="201"/>
        <v>62.8</v>
      </c>
      <c r="Q2574" s="10" t="s">
        <v>8308</v>
      </c>
      <c r="R2574" t="s">
        <v>8309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25</v>
      </c>
      <c r="P2575">
        <f t="shared" si="201"/>
        <v>25</v>
      </c>
      <c r="Q2575" s="10" t="s">
        <v>8313</v>
      </c>
      <c r="R2575" t="s">
        <v>8353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52.08</v>
      </c>
      <c r="P2576">
        <f t="shared" si="201"/>
        <v>52.08</v>
      </c>
      <c r="Q2576" s="10" t="s">
        <v>8323</v>
      </c>
      <c r="R2576" t="s">
        <v>8326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36.590000000000003</v>
      </c>
      <c r="P2577">
        <f t="shared" si="201"/>
        <v>36.590000000000003</v>
      </c>
      <c r="Q2577" s="10" t="s">
        <v>8323</v>
      </c>
      <c r="R2577" t="s">
        <v>8326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88.71</v>
      </c>
      <c r="P2578">
        <f t="shared" si="201"/>
        <v>88.71</v>
      </c>
      <c r="Q2578" s="10" t="s">
        <v>8308</v>
      </c>
      <c r="R2578" t="s">
        <v>8310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38.75</v>
      </c>
      <c r="P2579">
        <f t="shared" si="201"/>
        <v>38.75</v>
      </c>
      <c r="Q2579" s="10" t="s">
        <v>8327</v>
      </c>
      <c r="R2579" t="s">
        <v>8331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56.36</v>
      </c>
      <c r="P2580">
        <f t="shared" si="201"/>
        <v>56.36</v>
      </c>
      <c r="Q2580" s="10" t="s">
        <v>8327</v>
      </c>
      <c r="R2580" t="s">
        <v>8328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51.67</v>
      </c>
      <c r="P2581">
        <f t="shared" si="201"/>
        <v>51.67</v>
      </c>
      <c r="Q2581" s="10" t="s">
        <v>8323</v>
      </c>
      <c r="R2581" t="s">
        <v>8326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62</v>
      </c>
      <c r="P2582">
        <f t="shared" si="201"/>
        <v>62</v>
      </c>
      <c r="Q2582" s="10" t="s">
        <v>8323</v>
      </c>
      <c r="R2582" t="s">
        <v>8326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29.43</v>
      </c>
      <c r="P2583">
        <f t="shared" si="201"/>
        <v>29.43</v>
      </c>
      <c r="Q2583" s="10" t="s">
        <v>8323</v>
      </c>
      <c r="R2583" t="s">
        <v>8326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205</v>
      </c>
      <c r="P2584">
        <f t="shared" si="201"/>
        <v>205</v>
      </c>
      <c r="Q2584" s="10" t="s">
        <v>8308</v>
      </c>
      <c r="R2584" t="s">
        <v>8309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203.67</v>
      </c>
      <c r="P2585">
        <f t="shared" si="201"/>
        <v>203.67</v>
      </c>
      <c r="Q2585" s="10" t="s">
        <v>8323</v>
      </c>
      <c r="R2585" t="s">
        <v>8326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27.73</v>
      </c>
      <c r="P2586">
        <f t="shared" si="201"/>
        <v>27.73</v>
      </c>
      <c r="Q2586" s="10" t="s">
        <v>8323</v>
      </c>
      <c r="R2586" t="s">
        <v>8326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43.57</v>
      </c>
      <c r="P2587">
        <f t="shared" si="201"/>
        <v>43.57</v>
      </c>
      <c r="Q2587" s="10" t="s">
        <v>8327</v>
      </c>
      <c r="R2587" t="s">
        <v>8328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67.78</v>
      </c>
      <c r="P2588">
        <f t="shared" si="201"/>
        <v>67.78</v>
      </c>
      <c r="Q2588" s="10" t="s">
        <v>8323</v>
      </c>
      <c r="R2588" t="s">
        <v>8324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203.33</v>
      </c>
      <c r="P2589">
        <f t="shared" si="201"/>
        <v>203.33</v>
      </c>
      <c r="Q2589" s="10" t="s">
        <v>8323</v>
      </c>
      <c r="R2589" t="s">
        <v>8326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25.29</v>
      </c>
      <c r="P2590">
        <f t="shared" si="201"/>
        <v>25.29</v>
      </c>
      <c r="Q2590" s="10" t="s">
        <v>8316</v>
      </c>
      <c r="R2590" t="s">
        <v>8334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37.94</v>
      </c>
      <c r="P2591">
        <f t="shared" si="201"/>
        <v>37.94</v>
      </c>
      <c r="Q2591" s="10" t="s">
        <v>8327</v>
      </c>
      <c r="R2591" t="s">
        <v>8328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33.67</v>
      </c>
      <c r="P2592">
        <f t="shared" si="201"/>
        <v>33.67</v>
      </c>
      <c r="Q2592" s="10" t="s">
        <v>8323</v>
      </c>
      <c r="R2592" t="s">
        <v>8326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24.2</v>
      </c>
      <c r="P2593">
        <f t="shared" si="201"/>
        <v>24.2</v>
      </c>
      <c r="Q2593" s="10" t="s">
        <v>8323</v>
      </c>
      <c r="R2593" t="s">
        <v>8326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43.21</v>
      </c>
      <c r="P2594">
        <f t="shared" si="201"/>
        <v>43.21</v>
      </c>
      <c r="Q2594" s="10" t="s">
        <v>8323</v>
      </c>
      <c r="R2594" t="s">
        <v>8326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201.67</v>
      </c>
      <c r="P2595">
        <f t="shared" si="201"/>
        <v>201.67</v>
      </c>
      <c r="Q2595" s="10" t="s">
        <v>8323</v>
      </c>
      <c r="R2595" t="s">
        <v>8324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46.23</v>
      </c>
      <c r="P2596">
        <f t="shared" si="201"/>
        <v>46.23</v>
      </c>
      <c r="Q2596" s="10" t="s">
        <v>8321</v>
      </c>
      <c r="R2596" t="s">
        <v>8322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50.08</v>
      </c>
      <c r="P2597">
        <f t="shared" si="201"/>
        <v>50.08</v>
      </c>
      <c r="Q2597" s="10" t="s">
        <v>8316</v>
      </c>
      <c r="R2597" t="s">
        <v>8334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27.27</v>
      </c>
      <c r="P2598">
        <f t="shared" si="201"/>
        <v>27.27</v>
      </c>
      <c r="Q2598" s="10" t="s">
        <v>8321</v>
      </c>
      <c r="R2598" t="s">
        <v>8332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60</v>
      </c>
      <c r="P2599">
        <f t="shared" si="201"/>
        <v>60</v>
      </c>
      <c r="Q2599" s="10" t="s">
        <v>8321</v>
      </c>
      <c r="R2599" t="s">
        <v>8343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42.86</v>
      </c>
      <c r="P2600">
        <f t="shared" si="201"/>
        <v>42.86</v>
      </c>
      <c r="Q2600" s="10" t="s">
        <v>8321</v>
      </c>
      <c r="R2600" t="s">
        <v>8322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75</v>
      </c>
      <c r="P2601">
        <f t="shared" si="201"/>
        <v>75</v>
      </c>
      <c r="Q2601" s="10" t="s">
        <v>8311</v>
      </c>
      <c r="R2601" t="s">
        <v>8348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35.119999999999997</v>
      </c>
      <c r="P2602">
        <f t="shared" si="201"/>
        <v>35.119999999999997</v>
      </c>
      <c r="Q2602" s="10" t="s">
        <v>8316</v>
      </c>
      <c r="R2602" t="s">
        <v>8317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33.06</v>
      </c>
      <c r="P2603">
        <f t="shared" si="201"/>
        <v>33.06</v>
      </c>
      <c r="Q2603" s="10" t="s">
        <v>8311</v>
      </c>
      <c r="R2603" t="s">
        <v>8333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45.62</v>
      </c>
      <c r="P2604">
        <f t="shared" si="201"/>
        <v>45.62</v>
      </c>
      <c r="Q2604" s="10" t="s">
        <v>8323</v>
      </c>
      <c r="R2604" t="s">
        <v>8326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28.19</v>
      </c>
      <c r="P2605">
        <f t="shared" si="201"/>
        <v>28.19</v>
      </c>
      <c r="Q2605" s="10" t="s">
        <v>8323</v>
      </c>
      <c r="R2605" t="s">
        <v>8326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73.88</v>
      </c>
      <c r="P2606">
        <f t="shared" si="201"/>
        <v>73.88</v>
      </c>
      <c r="Q2606" s="10" t="s">
        <v>8313</v>
      </c>
      <c r="R2606" t="s">
        <v>8314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45.39</v>
      </c>
      <c r="P2607">
        <f t="shared" si="201"/>
        <v>45.39</v>
      </c>
      <c r="Q2607" s="10" t="s">
        <v>8308</v>
      </c>
      <c r="R2607" t="s">
        <v>8342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84.29</v>
      </c>
      <c r="P2608">
        <f t="shared" si="201"/>
        <v>84.29</v>
      </c>
      <c r="Q2608" s="10" t="s">
        <v>8308</v>
      </c>
      <c r="R2608" t="s">
        <v>8310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25.52</v>
      </c>
      <c r="P2609">
        <f t="shared" si="201"/>
        <v>25.52</v>
      </c>
      <c r="Q2609" s="10" t="s">
        <v>8323</v>
      </c>
      <c r="R2609" t="s">
        <v>8324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24.46</v>
      </c>
      <c r="P2610">
        <f t="shared" si="201"/>
        <v>24.46</v>
      </c>
      <c r="Q2610" s="10" t="s">
        <v>8323</v>
      </c>
      <c r="R2610" t="s">
        <v>8335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17.239999999999998</v>
      </c>
      <c r="P2611">
        <f t="shared" si="201"/>
        <v>17.239999999999998</v>
      </c>
      <c r="Q2611" s="10" t="s">
        <v>8327</v>
      </c>
      <c r="R2611" t="s">
        <v>8331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25.43</v>
      </c>
      <c r="P2612">
        <f t="shared" si="201"/>
        <v>25.43</v>
      </c>
      <c r="Q2612" s="10" t="s">
        <v>8316</v>
      </c>
      <c r="R2612" t="s">
        <v>8344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65</v>
      </c>
      <c r="P2613">
        <f t="shared" si="201"/>
        <v>65</v>
      </c>
      <c r="Q2613" s="10" t="s">
        <v>8319</v>
      </c>
      <c r="R2613" t="s">
        <v>8345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29</v>
      </c>
      <c r="P2614">
        <f t="shared" si="201"/>
        <v>29</v>
      </c>
      <c r="Q2614" s="10" t="s">
        <v>8323</v>
      </c>
      <c r="R2614" t="s">
        <v>8326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44.31</v>
      </c>
      <c r="P2615">
        <f t="shared" si="201"/>
        <v>44.31</v>
      </c>
      <c r="Q2615" s="10" t="s">
        <v>8323</v>
      </c>
      <c r="R2615" t="s">
        <v>8326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71.25</v>
      </c>
      <c r="P2616">
        <f t="shared" si="201"/>
        <v>71.25</v>
      </c>
      <c r="Q2616" s="10" t="s">
        <v>8321</v>
      </c>
      <c r="R2616" t="s">
        <v>8339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43.85</v>
      </c>
      <c r="P2617">
        <f t="shared" si="201"/>
        <v>43.85</v>
      </c>
      <c r="Q2617" s="10" t="s">
        <v>8311</v>
      </c>
      <c r="R2617" t="s">
        <v>8356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40.71</v>
      </c>
      <c r="P2618">
        <f t="shared" si="201"/>
        <v>40.71</v>
      </c>
      <c r="Q2618" s="10" t="s">
        <v>8323</v>
      </c>
      <c r="R2618" t="s">
        <v>8326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27.14</v>
      </c>
      <c r="P2619">
        <f t="shared" si="201"/>
        <v>27.14</v>
      </c>
      <c r="Q2619" s="10" t="s">
        <v>8323</v>
      </c>
      <c r="R2619" t="s">
        <v>8326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57</v>
      </c>
      <c r="P2620">
        <f t="shared" si="201"/>
        <v>57</v>
      </c>
      <c r="Q2620" s="10" t="s">
        <v>8323</v>
      </c>
      <c r="R2620" t="s">
        <v>8326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80.709999999999994</v>
      </c>
      <c r="P2621">
        <f t="shared" si="201"/>
        <v>80.709999999999994</v>
      </c>
      <c r="Q2621" s="10" t="s">
        <v>8323</v>
      </c>
      <c r="R2621" t="s">
        <v>8326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37.67</v>
      </c>
      <c r="P2622">
        <f t="shared" si="201"/>
        <v>37.67</v>
      </c>
      <c r="Q2622" s="10" t="s">
        <v>8323</v>
      </c>
      <c r="R2622" t="s">
        <v>8335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19.47</v>
      </c>
      <c r="P2623">
        <f t="shared" si="201"/>
        <v>19.47</v>
      </c>
      <c r="Q2623" s="10" t="s">
        <v>8321</v>
      </c>
      <c r="R2623" t="s">
        <v>8343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12.53</v>
      </c>
      <c r="P2624">
        <f t="shared" si="201"/>
        <v>12.53</v>
      </c>
      <c r="Q2624" s="10" t="s">
        <v>8327</v>
      </c>
      <c r="R2624" t="s">
        <v>8338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51</v>
      </c>
      <c r="P2625">
        <f t="shared" si="201"/>
        <v>51</v>
      </c>
      <c r="Q2625" s="10" t="s">
        <v>8323</v>
      </c>
      <c r="R2625" t="s">
        <v>8326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56</v>
      </c>
      <c r="P2626">
        <f t="shared" si="201"/>
        <v>56</v>
      </c>
      <c r="Q2626" s="10" t="s">
        <v>8321</v>
      </c>
      <c r="R2626" t="s">
        <v>8325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IFERROR(ROUND(E2627/L2627,2),0)</f>
        <v>62.22</v>
      </c>
      <c r="P2627">
        <f t="shared" ref="P2627:P2690" si="206">ROUND(E2627/L2627,2)</f>
        <v>62.22</v>
      </c>
      <c r="Q2627" s="10" t="s">
        <v>8327</v>
      </c>
      <c r="R2627" t="s">
        <v>8330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50.91</v>
      </c>
      <c r="P2628">
        <f t="shared" si="206"/>
        <v>50.91</v>
      </c>
      <c r="Q2628" s="10" t="s">
        <v>8316</v>
      </c>
      <c r="R2628" t="s">
        <v>8334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43</v>
      </c>
      <c r="P2629">
        <f t="shared" si="206"/>
        <v>43</v>
      </c>
      <c r="Q2629" s="10" t="s">
        <v>8327</v>
      </c>
      <c r="R2629" t="s">
        <v>8328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18</v>
      </c>
      <c r="P2630">
        <f t="shared" si="206"/>
        <v>18</v>
      </c>
      <c r="Q2630" s="10" t="s">
        <v>8323</v>
      </c>
      <c r="R2630" t="s">
        <v>8326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50.45</v>
      </c>
      <c r="P2631">
        <f t="shared" si="206"/>
        <v>50.45</v>
      </c>
      <c r="Q2631" s="10" t="s">
        <v>8327</v>
      </c>
      <c r="R2631" t="s">
        <v>8331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55.3</v>
      </c>
      <c r="P2632">
        <f t="shared" si="206"/>
        <v>55.3</v>
      </c>
      <c r="Q2632" s="10" t="s">
        <v>8308</v>
      </c>
      <c r="R2632" t="s">
        <v>8310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69.13</v>
      </c>
      <c r="P2633">
        <f t="shared" si="206"/>
        <v>69.13</v>
      </c>
      <c r="Q2633" s="10" t="s">
        <v>8313</v>
      </c>
      <c r="R2633" t="s">
        <v>8314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42.38</v>
      </c>
      <c r="P2634">
        <f t="shared" si="206"/>
        <v>42.38</v>
      </c>
      <c r="Q2634" s="10" t="s">
        <v>8327</v>
      </c>
      <c r="R2634" t="s">
        <v>8331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50</v>
      </c>
      <c r="P2635">
        <f t="shared" si="206"/>
        <v>50</v>
      </c>
      <c r="Q2635" s="10" t="s">
        <v>8327</v>
      </c>
      <c r="R2635" t="s">
        <v>8331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39.29</v>
      </c>
      <c r="P2636">
        <f t="shared" si="206"/>
        <v>39.29</v>
      </c>
      <c r="Q2636" s="10" t="s">
        <v>8311</v>
      </c>
      <c r="R2636" t="s">
        <v>8356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183.33</v>
      </c>
      <c r="P2637">
        <f t="shared" si="206"/>
        <v>183.33</v>
      </c>
      <c r="Q2637" s="10" t="s">
        <v>8323</v>
      </c>
      <c r="R2637" t="s">
        <v>8326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55</v>
      </c>
      <c r="P2638">
        <f t="shared" si="206"/>
        <v>55</v>
      </c>
      <c r="Q2638" s="10" t="s">
        <v>8323</v>
      </c>
      <c r="R2638" t="s">
        <v>8326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45.83</v>
      </c>
      <c r="P2639">
        <f t="shared" si="206"/>
        <v>45.83</v>
      </c>
      <c r="Q2639" s="10" t="s">
        <v>8323</v>
      </c>
      <c r="R2639" t="s">
        <v>8326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34.130000000000003</v>
      </c>
      <c r="P2640">
        <f t="shared" si="206"/>
        <v>34.130000000000003</v>
      </c>
      <c r="Q2640" s="10" t="s">
        <v>8319</v>
      </c>
      <c r="R2640" t="s">
        <v>8320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28.68</v>
      </c>
      <c r="P2641">
        <f t="shared" si="206"/>
        <v>28.68</v>
      </c>
      <c r="Q2641" s="10" t="s">
        <v>8327</v>
      </c>
      <c r="R2641" t="s">
        <v>8331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19.46</v>
      </c>
      <c r="P2642">
        <f t="shared" si="206"/>
        <v>19.46</v>
      </c>
      <c r="Q2642" s="10" t="s">
        <v>8327</v>
      </c>
      <c r="R2642" t="s">
        <v>8336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36.33</v>
      </c>
      <c r="P2643">
        <f t="shared" si="206"/>
        <v>36.33</v>
      </c>
      <c r="Q2643" s="10" t="s">
        <v>8323</v>
      </c>
      <c r="R2643" t="s">
        <v>8326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38.71</v>
      </c>
      <c r="P2644">
        <f t="shared" si="206"/>
        <v>38.71</v>
      </c>
      <c r="Q2644" s="10" t="s">
        <v>8323</v>
      </c>
      <c r="R2644" t="s">
        <v>8326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60.11</v>
      </c>
      <c r="P2645">
        <f t="shared" si="206"/>
        <v>60.11</v>
      </c>
      <c r="Q2645" s="10" t="s">
        <v>8323</v>
      </c>
      <c r="R2645" t="s">
        <v>8326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33.75</v>
      </c>
      <c r="P2646">
        <f t="shared" si="206"/>
        <v>33.75</v>
      </c>
      <c r="Q2646" s="10" t="s">
        <v>8323</v>
      </c>
      <c r="R2646" t="s">
        <v>8326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33.75</v>
      </c>
      <c r="P2647">
        <f t="shared" si="206"/>
        <v>33.75</v>
      </c>
      <c r="Q2647" s="10" t="s">
        <v>8323</v>
      </c>
      <c r="R2647" t="s">
        <v>8326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35.799999999999997</v>
      </c>
      <c r="P2648">
        <f t="shared" si="206"/>
        <v>35.799999999999997</v>
      </c>
      <c r="Q2648" s="10" t="s">
        <v>8323</v>
      </c>
      <c r="R2648" t="s">
        <v>8326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58.9</v>
      </c>
      <c r="P2649">
        <f t="shared" si="206"/>
        <v>58.9</v>
      </c>
      <c r="Q2649" s="10" t="s">
        <v>8323</v>
      </c>
      <c r="R2649" t="s">
        <v>8326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44.17</v>
      </c>
      <c r="P2650">
        <f t="shared" si="206"/>
        <v>44.17</v>
      </c>
      <c r="Q2650" s="10" t="s">
        <v>8319</v>
      </c>
      <c r="R2650" t="s">
        <v>8345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48.18</v>
      </c>
      <c r="P2651">
        <f t="shared" si="206"/>
        <v>48.18</v>
      </c>
      <c r="Q2651" s="10" t="s">
        <v>8319</v>
      </c>
      <c r="R2651" t="s">
        <v>8345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75.709999999999994</v>
      </c>
      <c r="P2652">
        <f t="shared" si="206"/>
        <v>75.709999999999994</v>
      </c>
      <c r="Q2652" s="10" t="s">
        <v>8323</v>
      </c>
      <c r="R2652" t="s">
        <v>8326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21.1</v>
      </c>
      <c r="P2653">
        <f t="shared" si="206"/>
        <v>21.1</v>
      </c>
      <c r="Q2653" s="10" t="s">
        <v>8323</v>
      </c>
      <c r="R2653" t="s">
        <v>8326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47.91</v>
      </c>
      <c r="P2654">
        <f t="shared" si="206"/>
        <v>47.91</v>
      </c>
      <c r="Q2654" s="10" t="s">
        <v>8323</v>
      </c>
      <c r="R2654" t="s">
        <v>8326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15</v>
      </c>
      <c r="P2655">
        <f t="shared" si="206"/>
        <v>15</v>
      </c>
      <c r="Q2655" s="10" t="s">
        <v>8321</v>
      </c>
      <c r="R2655" t="s">
        <v>8332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29.17</v>
      </c>
      <c r="P2656">
        <f t="shared" si="206"/>
        <v>29.17</v>
      </c>
      <c r="Q2656" s="10" t="s">
        <v>8323</v>
      </c>
      <c r="R2656" t="s">
        <v>8326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75</v>
      </c>
      <c r="P2657">
        <f t="shared" si="206"/>
        <v>75</v>
      </c>
      <c r="Q2657" s="10" t="s">
        <v>8323</v>
      </c>
      <c r="R2657" t="s">
        <v>8335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57.89</v>
      </c>
      <c r="P2658">
        <f t="shared" si="206"/>
        <v>57.89</v>
      </c>
      <c r="Q2658" s="10" t="s">
        <v>8323</v>
      </c>
      <c r="R2658" t="s">
        <v>8324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32.5</v>
      </c>
      <c r="P2659">
        <f t="shared" si="206"/>
        <v>32.5</v>
      </c>
      <c r="Q2659" s="10" t="s">
        <v>8327</v>
      </c>
      <c r="R2659" t="s">
        <v>8331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65</v>
      </c>
      <c r="P2660">
        <f t="shared" si="206"/>
        <v>65</v>
      </c>
      <c r="Q2660" s="10" t="s">
        <v>8327</v>
      </c>
      <c r="R2660" t="s">
        <v>8350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47.27</v>
      </c>
      <c r="P2661">
        <f t="shared" si="206"/>
        <v>47.27</v>
      </c>
      <c r="Q2661" s="10" t="s">
        <v>8327</v>
      </c>
      <c r="R2661" t="s">
        <v>8331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57.78</v>
      </c>
      <c r="P2662">
        <f t="shared" si="206"/>
        <v>57.78</v>
      </c>
      <c r="Q2662" s="10" t="s">
        <v>8323</v>
      </c>
      <c r="R2662" t="s">
        <v>8326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47.27</v>
      </c>
      <c r="P2663">
        <f t="shared" si="206"/>
        <v>47.27</v>
      </c>
      <c r="Q2663" s="10" t="s">
        <v>8323</v>
      </c>
      <c r="R2663" t="s">
        <v>8326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34.6</v>
      </c>
      <c r="P2664">
        <f t="shared" si="206"/>
        <v>34.6</v>
      </c>
      <c r="Q2664" s="10" t="s">
        <v>8327</v>
      </c>
      <c r="R2664" t="s">
        <v>8331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51.6</v>
      </c>
      <c r="P2665">
        <f t="shared" si="206"/>
        <v>51.6</v>
      </c>
      <c r="Q2665" s="10" t="s">
        <v>8327</v>
      </c>
      <c r="R2665" t="s">
        <v>8328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84.83</v>
      </c>
      <c r="P2666">
        <f t="shared" si="206"/>
        <v>84.83</v>
      </c>
      <c r="Q2666" s="10" t="s">
        <v>8313</v>
      </c>
      <c r="R2666" t="s">
        <v>8314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101.8</v>
      </c>
      <c r="P2667">
        <f t="shared" si="206"/>
        <v>101.8</v>
      </c>
      <c r="Q2667" s="10" t="s">
        <v>8313</v>
      </c>
      <c r="R2667" t="s">
        <v>8353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84.33</v>
      </c>
      <c r="P2668">
        <f t="shared" si="206"/>
        <v>84.33</v>
      </c>
      <c r="Q2668" s="10" t="s">
        <v>8311</v>
      </c>
      <c r="R2668" t="s">
        <v>8349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29.71</v>
      </c>
      <c r="P2669">
        <f t="shared" si="206"/>
        <v>29.71</v>
      </c>
      <c r="Q2669" s="10" t="s">
        <v>8323</v>
      </c>
      <c r="R2669" t="s">
        <v>8326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50.4</v>
      </c>
      <c r="P2670">
        <f t="shared" si="206"/>
        <v>50.4</v>
      </c>
      <c r="Q2670" s="10" t="s">
        <v>8323</v>
      </c>
      <c r="R2670" t="s">
        <v>8326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22.91</v>
      </c>
      <c r="P2671">
        <f t="shared" si="206"/>
        <v>22.91</v>
      </c>
      <c r="Q2671" s="10" t="s">
        <v>8323</v>
      </c>
      <c r="R2671" t="s">
        <v>8326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25.16</v>
      </c>
      <c r="P2672">
        <f t="shared" si="206"/>
        <v>25.16</v>
      </c>
      <c r="Q2672" s="10" t="s">
        <v>8323</v>
      </c>
      <c r="R2672" t="s">
        <v>8326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167.67</v>
      </c>
      <c r="P2673">
        <f t="shared" si="206"/>
        <v>167.67</v>
      </c>
      <c r="Q2673" s="10" t="s">
        <v>8308</v>
      </c>
      <c r="R2673" t="s">
        <v>8310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31.38</v>
      </c>
      <c r="P2674">
        <f t="shared" si="206"/>
        <v>31.38</v>
      </c>
      <c r="Q2674" s="10" t="s">
        <v>8321</v>
      </c>
      <c r="R2674" t="s">
        <v>8343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62.63</v>
      </c>
      <c r="P2675">
        <f t="shared" si="206"/>
        <v>62.63</v>
      </c>
      <c r="Q2675" s="10" t="s">
        <v>8323</v>
      </c>
      <c r="R2675" t="s">
        <v>8326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71.430000000000007</v>
      </c>
      <c r="P2676">
        <f t="shared" si="206"/>
        <v>71.430000000000007</v>
      </c>
      <c r="Q2676" s="10" t="s">
        <v>8321</v>
      </c>
      <c r="R2676" t="s">
        <v>8343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500</v>
      </c>
      <c r="P2677">
        <f t="shared" si="206"/>
        <v>500</v>
      </c>
      <c r="Q2677" s="10" t="s">
        <v>8321</v>
      </c>
      <c r="R2677" t="s">
        <v>8337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25</v>
      </c>
      <c r="P2678">
        <f t="shared" si="206"/>
        <v>25</v>
      </c>
      <c r="Q2678" s="10" t="s">
        <v>8327</v>
      </c>
      <c r="R2678" t="s">
        <v>8331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29.41</v>
      </c>
      <c r="P2679">
        <f t="shared" si="206"/>
        <v>29.41</v>
      </c>
      <c r="Q2679" s="10" t="s">
        <v>8323</v>
      </c>
      <c r="R2679" t="s">
        <v>8326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83.33</v>
      </c>
      <c r="P2680">
        <f t="shared" si="206"/>
        <v>83.33</v>
      </c>
      <c r="Q2680" s="10" t="s">
        <v>8323</v>
      </c>
      <c r="R2680" t="s">
        <v>8335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62.5</v>
      </c>
      <c r="P2681">
        <f t="shared" si="206"/>
        <v>62.5</v>
      </c>
      <c r="Q2681" s="10" t="s">
        <v>8323</v>
      </c>
      <c r="R2681" t="s">
        <v>8324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41.67</v>
      </c>
      <c r="P2682">
        <f t="shared" si="206"/>
        <v>41.67</v>
      </c>
      <c r="Q2682" s="10" t="s">
        <v>8323</v>
      </c>
      <c r="R2682" t="s">
        <v>8326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55.56</v>
      </c>
      <c r="P2683">
        <f t="shared" si="206"/>
        <v>55.56</v>
      </c>
      <c r="Q2683" s="10" t="s">
        <v>8323</v>
      </c>
      <c r="R2683" t="s">
        <v>8326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35.71</v>
      </c>
      <c r="P2684">
        <f t="shared" si="206"/>
        <v>35.71</v>
      </c>
      <c r="Q2684" s="10" t="s">
        <v>8323</v>
      </c>
      <c r="R2684" t="s">
        <v>8326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29.41</v>
      </c>
      <c r="P2685">
        <f t="shared" si="206"/>
        <v>29.41</v>
      </c>
      <c r="Q2685" s="10" t="s">
        <v>8323</v>
      </c>
      <c r="R2685" t="s">
        <v>8326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166.67</v>
      </c>
      <c r="P2686">
        <f t="shared" si="206"/>
        <v>166.67</v>
      </c>
      <c r="Q2686" s="10" t="s">
        <v>8323</v>
      </c>
      <c r="R2686" t="s">
        <v>8335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500</v>
      </c>
      <c r="P2687">
        <f t="shared" si="206"/>
        <v>500</v>
      </c>
      <c r="Q2687" s="10" t="s">
        <v>8323</v>
      </c>
      <c r="R2687" t="s">
        <v>8335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29.24</v>
      </c>
      <c r="P2688">
        <f t="shared" si="206"/>
        <v>29.24</v>
      </c>
      <c r="Q2688" s="10" t="s">
        <v>8323</v>
      </c>
      <c r="R2688" t="s">
        <v>8326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10.039999999999999</v>
      </c>
      <c r="P2689">
        <f t="shared" si="206"/>
        <v>10.039999999999999</v>
      </c>
      <c r="Q2689" s="10" t="s">
        <v>8308</v>
      </c>
      <c r="R2689" t="s">
        <v>8315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163.33000000000001</v>
      </c>
      <c r="P2690">
        <f t="shared" si="206"/>
        <v>163.33000000000001</v>
      </c>
      <c r="Q2690" s="10" t="s">
        <v>8323</v>
      </c>
      <c r="R2690" t="s">
        <v>8326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IFERROR(ROUND(E2691/L2691,2),0)</f>
        <v>37.54</v>
      </c>
      <c r="P2691">
        <f t="shared" ref="P2691:P2754" si="211">ROUND(E2691/L2691,2)</f>
        <v>37.54</v>
      </c>
      <c r="Q2691" s="10" t="s">
        <v>8323</v>
      </c>
      <c r="R2691" t="s">
        <v>8326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54.11</v>
      </c>
      <c r="P2692">
        <f t="shared" si="211"/>
        <v>54.11</v>
      </c>
      <c r="Q2692" s="10" t="s">
        <v>8327</v>
      </c>
      <c r="R2692" t="s">
        <v>8330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60.75</v>
      </c>
      <c r="P2693">
        <f t="shared" si="211"/>
        <v>60.75</v>
      </c>
      <c r="Q2693" s="10" t="s">
        <v>8308</v>
      </c>
      <c r="R2693" t="s">
        <v>8310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44.09</v>
      </c>
      <c r="P2694">
        <f t="shared" si="211"/>
        <v>44.09</v>
      </c>
      <c r="Q2694" s="10" t="s">
        <v>8323</v>
      </c>
      <c r="R2694" t="s">
        <v>8326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28.32</v>
      </c>
      <c r="P2695">
        <f t="shared" si="211"/>
        <v>28.32</v>
      </c>
      <c r="Q2695" s="10" t="s">
        <v>8323</v>
      </c>
      <c r="R2695" t="s">
        <v>8326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120.25</v>
      </c>
      <c r="P2696">
        <f t="shared" si="211"/>
        <v>120.25</v>
      </c>
      <c r="Q2696" s="10" t="s">
        <v>8308</v>
      </c>
      <c r="R2696" t="s">
        <v>8310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60.13</v>
      </c>
      <c r="P2697">
        <f t="shared" si="211"/>
        <v>60.13</v>
      </c>
      <c r="Q2697" s="10" t="s">
        <v>8323</v>
      </c>
      <c r="R2697" t="s">
        <v>8335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40</v>
      </c>
      <c r="P2698">
        <f t="shared" si="211"/>
        <v>40</v>
      </c>
      <c r="Q2698" s="10" t="s">
        <v>8321</v>
      </c>
      <c r="R2698" t="s">
        <v>8339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60</v>
      </c>
      <c r="P2699">
        <f t="shared" si="211"/>
        <v>60</v>
      </c>
      <c r="Q2699" s="10" t="s">
        <v>8308</v>
      </c>
      <c r="R2699" t="s">
        <v>8310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21.73</v>
      </c>
      <c r="P2700">
        <f t="shared" si="211"/>
        <v>21.73</v>
      </c>
      <c r="Q2700" s="10" t="s">
        <v>8316</v>
      </c>
      <c r="R2700" t="s">
        <v>8334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78.33</v>
      </c>
      <c r="P2701">
        <f t="shared" si="211"/>
        <v>78.33</v>
      </c>
      <c r="Q2701" s="10" t="s">
        <v>8323</v>
      </c>
      <c r="R2701" t="s">
        <v>8324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15.13</v>
      </c>
      <c r="P2702">
        <f t="shared" si="211"/>
        <v>15.13</v>
      </c>
      <c r="Q2702" s="10" t="s">
        <v>8323</v>
      </c>
      <c r="R2702" t="s">
        <v>8326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116.75</v>
      </c>
      <c r="P2703">
        <f t="shared" si="211"/>
        <v>116.75</v>
      </c>
      <c r="Q2703" s="10" t="s">
        <v>8308</v>
      </c>
      <c r="R2703" t="s">
        <v>8310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35.92</v>
      </c>
      <c r="P2704">
        <f t="shared" si="211"/>
        <v>35.92</v>
      </c>
      <c r="Q2704" s="10" t="s">
        <v>8323</v>
      </c>
      <c r="R2704" t="s">
        <v>8326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35.619999999999997</v>
      </c>
      <c r="P2705">
        <f t="shared" si="211"/>
        <v>35.619999999999997</v>
      </c>
      <c r="Q2705" s="10" t="s">
        <v>8327</v>
      </c>
      <c r="R2705" t="s">
        <v>8331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57.88</v>
      </c>
      <c r="P2706">
        <f t="shared" si="211"/>
        <v>57.88</v>
      </c>
      <c r="Q2706" s="10" t="s">
        <v>8308</v>
      </c>
      <c r="R2706" t="s">
        <v>8342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30.67</v>
      </c>
      <c r="P2707">
        <f t="shared" si="211"/>
        <v>30.67</v>
      </c>
      <c r="Q2707" s="10" t="s">
        <v>8321</v>
      </c>
      <c r="R2707" t="s">
        <v>8343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21.9</v>
      </c>
      <c r="P2708">
        <f t="shared" si="211"/>
        <v>21.9</v>
      </c>
      <c r="Q2708" s="10" t="s">
        <v>8321</v>
      </c>
      <c r="R2708" t="s">
        <v>8343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76.67</v>
      </c>
      <c r="P2709">
        <f t="shared" si="211"/>
        <v>76.67</v>
      </c>
      <c r="Q2709" s="10" t="s">
        <v>8319</v>
      </c>
      <c r="R2709" t="s">
        <v>8345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35.380000000000003</v>
      </c>
      <c r="P2710">
        <f t="shared" si="211"/>
        <v>35.380000000000003</v>
      </c>
      <c r="Q2710" s="10" t="s">
        <v>8319</v>
      </c>
      <c r="R2710" t="s">
        <v>8345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30.67</v>
      </c>
      <c r="P2711">
        <f t="shared" si="211"/>
        <v>30.67</v>
      </c>
      <c r="Q2711" s="10" t="s">
        <v>8323</v>
      </c>
      <c r="R2711" t="s">
        <v>8326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38.33</v>
      </c>
      <c r="P2712">
        <f t="shared" si="211"/>
        <v>38.33</v>
      </c>
      <c r="Q2712" s="10" t="s">
        <v>8323</v>
      </c>
      <c r="R2712" t="s">
        <v>8326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50.56</v>
      </c>
      <c r="P2713">
        <f t="shared" si="211"/>
        <v>50.56</v>
      </c>
      <c r="Q2713" s="10" t="s">
        <v>8323</v>
      </c>
      <c r="R2713" t="s">
        <v>8335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32.36</v>
      </c>
      <c r="P2714">
        <f t="shared" si="211"/>
        <v>32.36</v>
      </c>
      <c r="Q2714" s="10" t="s">
        <v>8323</v>
      </c>
      <c r="R2714" t="s">
        <v>8326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32.36</v>
      </c>
      <c r="P2715">
        <f t="shared" si="211"/>
        <v>32.36</v>
      </c>
      <c r="Q2715" s="10" t="s">
        <v>8323</v>
      </c>
      <c r="R2715" t="s">
        <v>8326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30.13</v>
      </c>
      <c r="P2716">
        <f t="shared" si="211"/>
        <v>30.13</v>
      </c>
      <c r="Q2716" s="10" t="s">
        <v>8323</v>
      </c>
      <c r="R2716" t="s">
        <v>8335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41</v>
      </c>
      <c r="P2717">
        <f t="shared" si="211"/>
        <v>41</v>
      </c>
      <c r="Q2717" s="10" t="s">
        <v>8323</v>
      </c>
      <c r="R2717" t="s">
        <v>8324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30</v>
      </c>
      <c r="P2718">
        <f t="shared" si="211"/>
        <v>30</v>
      </c>
      <c r="Q2718" s="10" t="s">
        <v>8323</v>
      </c>
      <c r="R2718" t="s">
        <v>8326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64.290000000000006</v>
      </c>
      <c r="P2719">
        <f t="shared" si="211"/>
        <v>64.290000000000006</v>
      </c>
      <c r="Q2719" s="10" t="s">
        <v>8323</v>
      </c>
      <c r="R2719" t="s">
        <v>8326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44.5</v>
      </c>
      <c r="P2720">
        <f t="shared" si="211"/>
        <v>44.5</v>
      </c>
      <c r="Q2720" s="10" t="s">
        <v>8311</v>
      </c>
      <c r="R2720" t="s">
        <v>8348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40.450000000000003</v>
      </c>
      <c r="P2721">
        <f t="shared" si="211"/>
        <v>40.450000000000003</v>
      </c>
      <c r="Q2721" s="10" t="s">
        <v>8311</v>
      </c>
      <c r="R2721" t="s">
        <v>8352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24.44</v>
      </c>
      <c r="P2722">
        <f t="shared" si="211"/>
        <v>24.44</v>
      </c>
      <c r="Q2722" s="10" t="s">
        <v>8323</v>
      </c>
      <c r="R2722" t="s">
        <v>8326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44</v>
      </c>
      <c r="P2723">
        <f t="shared" si="211"/>
        <v>44</v>
      </c>
      <c r="Q2723" s="10" t="s">
        <v>8323</v>
      </c>
      <c r="R2723" t="s">
        <v>8326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48.56</v>
      </c>
      <c r="P2724">
        <f t="shared" si="211"/>
        <v>48.56</v>
      </c>
      <c r="Q2724" s="10" t="s">
        <v>8323</v>
      </c>
      <c r="R2724" t="s">
        <v>8326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43.5</v>
      </c>
      <c r="P2725">
        <f t="shared" si="211"/>
        <v>43.5</v>
      </c>
      <c r="Q2725" s="10" t="s">
        <v>8321</v>
      </c>
      <c r="R2725" t="s">
        <v>8325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31.07</v>
      </c>
      <c r="P2726">
        <f t="shared" si="211"/>
        <v>31.07</v>
      </c>
      <c r="Q2726" s="10" t="s">
        <v>8327</v>
      </c>
      <c r="R2726" t="s">
        <v>8331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145</v>
      </c>
      <c r="P2727">
        <f t="shared" si="211"/>
        <v>145</v>
      </c>
      <c r="Q2727" s="10" t="s">
        <v>8308</v>
      </c>
      <c r="R2727" t="s">
        <v>8342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108.25</v>
      </c>
      <c r="P2728">
        <f t="shared" si="211"/>
        <v>108.25</v>
      </c>
      <c r="Q2728" s="10" t="s">
        <v>8308</v>
      </c>
      <c r="R2728" t="s">
        <v>8318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35.83</v>
      </c>
      <c r="P2729">
        <f t="shared" si="211"/>
        <v>35.83</v>
      </c>
      <c r="Q2729" s="10" t="s">
        <v>8321</v>
      </c>
      <c r="R2729" t="s">
        <v>8339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47.78</v>
      </c>
      <c r="P2730">
        <f t="shared" si="211"/>
        <v>47.78</v>
      </c>
      <c r="Q2730" s="10" t="s">
        <v>8319</v>
      </c>
      <c r="R2730" t="s">
        <v>8320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43</v>
      </c>
      <c r="P2731">
        <f t="shared" si="211"/>
        <v>43</v>
      </c>
      <c r="Q2731" s="10" t="s">
        <v>8323</v>
      </c>
      <c r="R2731" t="s">
        <v>8324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30.71</v>
      </c>
      <c r="P2732">
        <f t="shared" si="211"/>
        <v>30.71</v>
      </c>
      <c r="Q2732" s="10" t="s">
        <v>8323</v>
      </c>
      <c r="R2732" t="s">
        <v>8326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21.5</v>
      </c>
      <c r="P2733">
        <f t="shared" si="211"/>
        <v>21.5</v>
      </c>
      <c r="Q2733" s="10" t="s">
        <v>8323</v>
      </c>
      <c r="R2733" t="s">
        <v>8326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33.08</v>
      </c>
      <c r="P2734">
        <f t="shared" si="211"/>
        <v>33.08</v>
      </c>
      <c r="Q2734" s="10" t="s">
        <v>8323</v>
      </c>
      <c r="R2734" t="s">
        <v>8326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61</v>
      </c>
      <c r="P2735">
        <f t="shared" si="211"/>
        <v>61</v>
      </c>
      <c r="Q2735" s="10" t="s">
        <v>8323</v>
      </c>
      <c r="R2735" t="s">
        <v>8326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53.25</v>
      </c>
      <c r="P2736">
        <f t="shared" si="211"/>
        <v>53.25</v>
      </c>
      <c r="Q2736" s="10" t="s">
        <v>8308</v>
      </c>
      <c r="R2736" t="s">
        <v>8342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47.33</v>
      </c>
      <c r="P2737">
        <f t="shared" si="211"/>
        <v>47.33</v>
      </c>
      <c r="Q2737" s="10" t="s">
        <v>8323</v>
      </c>
      <c r="R2737" t="s">
        <v>8335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53.13</v>
      </c>
      <c r="P2738">
        <f t="shared" si="211"/>
        <v>53.13</v>
      </c>
      <c r="Q2738" s="10" t="s">
        <v>8321</v>
      </c>
      <c r="R2738" t="s">
        <v>8343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17.71</v>
      </c>
      <c r="P2739">
        <f t="shared" si="211"/>
        <v>17.71</v>
      </c>
      <c r="Q2739" s="10" t="s">
        <v>8316</v>
      </c>
      <c r="R2739" t="s">
        <v>8334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60.71</v>
      </c>
      <c r="P2740">
        <f t="shared" si="211"/>
        <v>60.71</v>
      </c>
      <c r="Q2740" s="10" t="s">
        <v>8316</v>
      </c>
      <c r="R2740" t="s">
        <v>8344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47.22</v>
      </c>
      <c r="P2741">
        <f t="shared" si="211"/>
        <v>47.22</v>
      </c>
      <c r="Q2741" s="10" t="s">
        <v>8327</v>
      </c>
      <c r="R2741" t="s">
        <v>8329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53.13</v>
      </c>
      <c r="P2742">
        <f t="shared" si="211"/>
        <v>53.13</v>
      </c>
      <c r="Q2742" s="10" t="s">
        <v>8323</v>
      </c>
      <c r="R2742" t="s">
        <v>8326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15.04</v>
      </c>
      <c r="P2743">
        <f t="shared" si="211"/>
        <v>15.04</v>
      </c>
      <c r="Q2743" s="10" t="s">
        <v>8327</v>
      </c>
      <c r="R2743" t="s">
        <v>8329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105</v>
      </c>
      <c r="P2744">
        <f t="shared" si="211"/>
        <v>105</v>
      </c>
      <c r="Q2744" s="10" t="s">
        <v>8323</v>
      </c>
      <c r="R2744" t="s">
        <v>8326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104.75</v>
      </c>
      <c r="P2745">
        <f t="shared" si="211"/>
        <v>104.75</v>
      </c>
      <c r="Q2745" s="10" t="s">
        <v>8311</v>
      </c>
      <c r="R2745" t="s">
        <v>8348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29.79</v>
      </c>
      <c r="P2746">
        <f t="shared" si="211"/>
        <v>29.79</v>
      </c>
      <c r="Q2746" s="10" t="s">
        <v>8323</v>
      </c>
      <c r="R2746" t="s">
        <v>8326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18.91</v>
      </c>
      <c r="P2747">
        <f t="shared" si="211"/>
        <v>18.91</v>
      </c>
      <c r="Q2747" s="10" t="s">
        <v>8327</v>
      </c>
      <c r="R2747" t="s">
        <v>8328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51.88</v>
      </c>
      <c r="P2748">
        <f t="shared" si="211"/>
        <v>51.88</v>
      </c>
      <c r="Q2748" s="10" t="s">
        <v>8321</v>
      </c>
      <c r="R2748" t="s">
        <v>8339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59</v>
      </c>
      <c r="P2749">
        <f t="shared" si="211"/>
        <v>59</v>
      </c>
      <c r="Q2749" s="10" t="s">
        <v>8323</v>
      </c>
      <c r="R2749" t="s">
        <v>8326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51.38</v>
      </c>
      <c r="P2750">
        <f t="shared" si="211"/>
        <v>51.38</v>
      </c>
      <c r="Q2750" s="10" t="s">
        <v>8308</v>
      </c>
      <c r="R2750" t="s">
        <v>8310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51.25</v>
      </c>
      <c r="P2751">
        <f t="shared" si="211"/>
        <v>51.25</v>
      </c>
      <c r="Q2751" s="10" t="s">
        <v>8321</v>
      </c>
      <c r="R2751" t="s">
        <v>8332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410</v>
      </c>
      <c r="P2752">
        <f t="shared" si="211"/>
        <v>410</v>
      </c>
      <c r="Q2752" s="10" t="s">
        <v>8316</v>
      </c>
      <c r="R2752" t="s">
        <v>8334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41</v>
      </c>
      <c r="P2753">
        <f t="shared" si="211"/>
        <v>41</v>
      </c>
      <c r="Q2753" s="10" t="s">
        <v>8323</v>
      </c>
      <c r="R2753" t="s">
        <v>8326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15.15</v>
      </c>
      <c r="P2754">
        <f t="shared" si="211"/>
        <v>15.15</v>
      </c>
      <c r="Q2754" s="10" t="s">
        <v>8323</v>
      </c>
      <c r="R2754" t="s">
        <v>8326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IFERROR(ROUND(E2755/L2755,2),0)</f>
        <v>45.33</v>
      </c>
      <c r="P2755">
        <f t="shared" ref="P2755:P2818" si="216">ROUND(E2755/L2755,2)</f>
        <v>45.33</v>
      </c>
      <c r="Q2755" s="10" t="s">
        <v>8308</v>
      </c>
      <c r="R2755" t="s">
        <v>8310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101.25</v>
      </c>
      <c r="P2756">
        <f t="shared" si="216"/>
        <v>101.25</v>
      </c>
      <c r="Q2756" s="10" t="s">
        <v>8316</v>
      </c>
      <c r="R2756" t="s">
        <v>8334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80.599999999999994</v>
      </c>
      <c r="P2757">
        <f t="shared" si="216"/>
        <v>80.599999999999994</v>
      </c>
      <c r="Q2757" s="10" t="s">
        <v>8321</v>
      </c>
      <c r="R2757" t="s">
        <v>8337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13</v>
      </c>
      <c r="P2758">
        <f t="shared" si="216"/>
        <v>13</v>
      </c>
      <c r="Q2758" s="10" t="s">
        <v>8308</v>
      </c>
      <c r="R2758" t="s">
        <v>8310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80.599999999999994</v>
      </c>
      <c r="P2759">
        <f t="shared" si="216"/>
        <v>80.599999999999994</v>
      </c>
      <c r="Q2759" s="10" t="s">
        <v>8311</v>
      </c>
      <c r="R2759" t="s">
        <v>8348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100.5</v>
      </c>
      <c r="P2760">
        <f t="shared" si="216"/>
        <v>100.5</v>
      </c>
      <c r="Q2760" s="10" t="s">
        <v>8323</v>
      </c>
      <c r="R2760" t="s">
        <v>8335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30.85</v>
      </c>
      <c r="P2761">
        <f t="shared" si="216"/>
        <v>30.85</v>
      </c>
      <c r="Q2761" s="10" t="s">
        <v>8321</v>
      </c>
      <c r="R2761" t="s">
        <v>8325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80.2</v>
      </c>
      <c r="P2762">
        <f t="shared" si="216"/>
        <v>80.2</v>
      </c>
      <c r="Q2762" s="10" t="s">
        <v>8321</v>
      </c>
      <c r="R2762" t="s">
        <v>8325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25.02</v>
      </c>
      <c r="P2763">
        <f t="shared" si="216"/>
        <v>25.02</v>
      </c>
      <c r="Q2763" s="10" t="s">
        <v>8327</v>
      </c>
      <c r="R2763" t="s">
        <v>8328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133.33000000000001</v>
      </c>
      <c r="P2764">
        <f t="shared" si="216"/>
        <v>133.33000000000001</v>
      </c>
      <c r="Q2764" s="10" t="s">
        <v>8321</v>
      </c>
      <c r="R2764" t="s">
        <v>8339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66.67</v>
      </c>
      <c r="P2765">
        <f t="shared" si="216"/>
        <v>66.67</v>
      </c>
      <c r="Q2765" s="10" t="s">
        <v>8311</v>
      </c>
      <c r="R2765" t="s">
        <v>8352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30.77</v>
      </c>
      <c r="P2766">
        <f t="shared" si="216"/>
        <v>30.77</v>
      </c>
      <c r="Q2766" s="10" t="s">
        <v>8323</v>
      </c>
      <c r="R2766" t="s">
        <v>8326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66.67</v>
      </c>
      <c r="P2767">
        <f t="shared" si="216"/>
        <v>66.67</v>
      </c>
      <c r="Q2767" s="10" t="s">
        <v>8323</v>
      </c>
      <c r="R2767" t="s">
        <v>8326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80</v>
      </c>
      <c r="P2768">
        <f t="shared" si="216"/>
        <v>80</v>
      </c>
      <c r="Q2768" s="10" t="s">
        <v>8323</v>
      </c>
      <c r="R2768" t="s">
        <v>8326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79.400000000000006</v>
      </c>
      <c r="P2769">
        <f t="shared" si="216"/>
        <v>79.400000000000006</v>
      </c>
      <c r="Q2769" s="10" t="s">
        <v>8323</v>
      </c>
      <c r="R2769" t="s">
        <v>8326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56.57</v>
      </c>
      <c r="P2770">
        <f t="shared" si="216"/>
        <v>56.57</v>
      </c>
      <c r="Q2770" s="10" t="s">
        <v>8321</v>
      </c>
      <c r="R2770" t="s">
        <v>8339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30.08</v>
      </c>
      <c r="P2771">
        <f t="shared" si="216"/>
        <v>30.08</v>
      </c>
      <c r="Q2771" s="10" t="s">
        <v>8327</v>
      </c>
      <c r="R2771" t="s">
        <v>8341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27.5</v>
      </c>
      <c r="P2772">
        <f t="shared" si="216"/>
        <v>27.5</v>
      </c>
      <c r="Q2772" s="10" t="s">
        <v>8323</v>
      </c>
      <c r="R2772" t="s">
        <v>8326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64.17</v>
      </c>
      <c r="P2773">
        <f t="shared" si="216"/>
        <v>64.17</v>
      </c>
      <c r="Q2773" s="10" t="s">
        <v>8323</v>
      </c>
      <c r="R2773" t="s">
        <v>8326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31.75</v>
      </c>
      <c r="P2774">
        <f t="shared" si="216"/>
        <v>31.75</v>
      </c>
      <c r="Q2774" s="10" t="s">
        <v>8313</v>
      </c>
      <c r="R2774" t="s">
        <v>8353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25.4</v>
      </c>
      <c r="P2775">
        <f t="shared" si="216"/>
        <v>25.4</v>
      </c>
      <c r="Q2775" s="10" t="s">
        <v>8323</v>
      </c>
      <c r="R2775" t="s">
        <v>8326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54.29</v>
      </c>
      <c r="P2776">
        <f t="shared" si="216"/>
        <v>54.29</v>
      </c>
      <c r="Q2776" s="10" t="s">
        <v>8321</v>
      </c>
      <c r="R2776" t="s">
        <v>8325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42.22</v>
      </c>
      <c r="P2777">
        <f t="shared" si="216"/>
        <v>42.22</v>
      </c>
      <c r="Q2777" s="10" t="s">
        <v>8313</v>
      </c>
      <c r="R2777" t="s">
        <v>8314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47.5</v>
      </c>
      <c r="P2778">
        <f t="shared" si="216"/>
        <v>47.5</v>
      </c>
      <c r="Q2778" s="10" t="s">
        <v>8311</v>
      </c>
      <c r="R2778" t="s">
        <v>8356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41.89</v>
      </c>
      <c r="P2779">
        <f t="shared" si="216"/>
        <v>41.89</v>
      </c>
      <c r="Q2779" s="10" t="s">
        <v>8308</v>
      </c>
      <c r="R2779" t="s">
        <v>8310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41.78</v>
      </c>
      <c r="P2780">
        <f t="shared" si="216"/>
        <v>41.78</v>
      </c>
      <c r="Q2780" s="10" t="s">
        <v>8321</v>
      </c>
      <c r="R2780" t="s">
        <v>8322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53.71</v>
      </c>
      <c r="P2781">
        <f t="shared" si="216"/>
        <v>53.71</v>
      </c>
      <c r="Q2781" s="10" t="s">
        <v>8323</v>
      </c>
      <c r="R2781" t="s">
        <v>8324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41.67</v>
      </c>
      <c r="P2782">
        <f t="shared" si="216"/>
        <v>41.67</v>
      </c>
      <c r="Q2782" s="10" t="s">
        <v>8327</v>
      </c>
      <c r="R2782" t="s">
        <v>8350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53.57</v>
      </c>
      <c r="P2783">
        <f t="shared" si="216"/>
        <v>53.57</v>
      </c>
      <c r="Q2783" s="10" t="s">
        <v>8311</v>
      </c>
      <c r="R2783" t="s">
        <v>8333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93.75</v>
      </c>
      <c r="P2784">
        <f t="shared" si="216"/>
        <v>93.75</v>
      </c>
      <c r="Q2784" s="10" t="s">
        <v>8323</v>
      </c>
      <c r="R2784" t="s">
        <v>8326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41.67</v>
      </c>
      <c r="P2785">
        <f t="shared" si="216"/>
        <v>41.67</v>
      </c>
      <c r="Q2785" s="10" t="s">
        <v>8323</v>
      </c>
      <c r="R2785" t="s">
        <v>8326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14.84</v>
      </c>
      <c r="P2786">
        <f t="shared" si="216"/>
        <v>14.84</v>
      </c>
      <c r="Q2786" s="10" t="s">
        <v>8323</v>
      </c>
      <c r="R2786" t="s">
        <v>8324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46.13</v>
      </c>
      <c r="P2787">
        <f t="shared" si="216"/>
        <v>46.13</v>
      </c>
      <c r="Q2787" s="10" t="s">
        <v>8323</v>
      </c>
      <c r="R2787" t="s">
        <v>8326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40.78</v>
      </c>
      <c r="P2788">
        <f t="shared" si="216"/>
        <v>40.78</v>
      </c>
      <c r="Q2788" s="10" t="s">
        <v>8313</v>
      </c>
      <c r="R2788" t="s">
        <v>8351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72.400000000000006</v>
      </c>
      <c r="P2789">
        <f t="shared" si="216"/>
        <v>72.400000000000006</v>
      </c>
      <c r="Q2789" s="10" t="s">
        <v>8323</v>
      </c>
      <c r="R2789" t="s">
        <v>8326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32.82</v>
      </c>
      <c r="P2790">
        <f t="shared" si="216"/>
        <v>32.82</v>
      </c>
      <c r="Q2790" s="10" t="s">
        <v>8316</v>
      </c>
      <c r="R2790" t="s">
        <v>8344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120</v>
      </c>
      <c r="P2791">
        <f t="shared" si="216"/>
        <v>120</v>
      </c>
      <c r="Q2791" s="10" t="s">
        <v>8321</v>
      </c>
      <c r="R2791" t="s">
        <v>8325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60</v>
      </c>
      <c r="P2792">
        <f t="shared" si="216"/>
        <v>60</v>
      </c>
      <c r="Q2792" s="10" t="s">
        <v>8311</v>
      </c>
      <c r="R2792" t="s">
        <v>8352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24</v>
      </c>
      <c r="P2793">
        <f t="shared" si="216"/>
        <v>24</v>
      </c>
      <c r="Q2793" s="10" t="s">
        <v>8327</v>
      </c>
      <c r="R2793" t="s">
        <v>8330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35.9</v>
      </c>
      <c r="P2794">
        <f t="shared" si="216"/>
        <v>35.9</v>
      </c>
      <c r="Q2794" s="10" t="s">
        <v>8321</v>
      </c>
      <c r="R2794" t="s">
        <v>8337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71.599999999999994</v>
      </c>
      <c r="P2795">
        <f t="shared" si="216"/>
        <v>71.599999999999994</v>
      </c>
      <c r="Q2795" s="10" t="s">
        <v>8308</v>
      </c>
      <c r="R2795" t="s">
        <v>8315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25.57</v>
      </c>
      <c r="P2796">
        <f t="shared" si="216"/>
        <v>25.57</v>
      </c>
      <c r="Q2796" s="10" t="s">
        <v>8323</v>
      </c>
      <c r="R2796" t="s">
        <v>8326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59.17</v>
      </c>
      <c r="P2797">
        <f t="shared" si="216"/>
        <v>59.17</v>
      </c>
      <c r="Q2797" s="10" t="s">
        <v>8323</v>
      </c>
      <c r="R2797" t="s">
        <v>8326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25.21</v>
      </c>
      <c r="P2798">
        <f t="shared" si="216"/>
        <v>25.21</v>
      </c>
      <c r="Q2798" s="10" t="s">
        <v>8308</v>
      </c>
      <c r="R2798" t="s">
        <v>8315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39</v>
      </c>
      <c r="P2799">
        <f t="shared" si="216"/>
        <v>39</v>
      </c>
      <c r="Q2799" s="10" t="s">
        <v>8311</v>
      </c>
      <c r="R2799" t="s">
        <v>8352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35.1</v>
      </c>
      <c r="P2800">
        <f t="shared" si="216"/>
        <v>35.1</v>
      </c>
      <c r="Q2800" s="10" t="s">
        <v>8323</v>
      </c>
      <c r="R2800" t="s">
        <v>8335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116.67</v>
      </c>
      <c r="P2801">
        <f t="shared" si="216"/>
        <v>116.67</v>
      </c>
      <c r="Q2801" s="10" t="s">
        <v>8308</v>
      </c>
      <c r="R2801" t="s">
        <v>8342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26.92</v>
      </c>
      <c r="P2802">
        <f t="shared" si="216"/>
        <v>26.92</v>
      </c>
      <c r="Q2802" s="10" t="s">
        <v>8311</v>
      </c>
      <c r="R2802" t="s">
        <v>8349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35</v>
      </c>
      <c r="P2803">
        <f t="shared" si="216"/>
        <v>35</v>
      </c>
      <c r="Q2803" s="10" t="s">
        <v>8323</v>
      </c>
      <c r="R2803" t="s">
        <v>8326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29.17</v>
      </c>
      <c r="P2804">
        <f t="shared" si="216"/>
        <v>29.17</v>
      </c>
      <c r="Q2804" s="10" t="s">
        <v>8323</v>
      </c>
      <c r="R2804" t="s">
        <v>8326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38.44</v>
      </c>
      <c r="P2805">
        <f t="shared" si="216"/>
        <v>38.44</v>
      </c>
      <c r="Q2805" s="10" t="s">
        <v>8308</v>
      </c>
      <c r="R2805" t="s">
        <v>8342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69</v>
      </c>
      <c r="P2806">
        <f t="shared" si="216"/>
        <v>69</v>
      </c>
      <c r="Q2806" s="10" t="s">
        <v>8321</v>
      </c>
      <c r="R2806" t="s">
        <v>8325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69</v>
      </c>
      <c r="P2807">
        <f t="shared" si="216"/>
        <v>69</v>
      </c>
      <c r="Q2807" s="10" t="s">
        <v>8327</v>
      </c>
      <c r="R2807" t="s">
        <v>8350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37.89</v>
      </c>
      <c r="P2808">
        <f t="shared" si="216"/>
        <v>37.89</v>
      </c>
      <c r="Q2808" s="10" t="s">
        <v>8308</v>
      </c>
      <c r="R2808" t="s">
        <v>8342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20</v>
      </c>
      <c r="P2809">
        <f t="shared" si="216"/>
        <v>20</v>
      </c>
      <c r="Q2809" s="10" t="s">
        <v>8323</v>
      </c>
      <c r="R2809" t="s">
        <v>8326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37.56</v>
      </c>
      <c r="P2810">
        <f t="shared" si="216"/>
        <v>37.56</v>
      </c>
      <c r="Q2810" s="10" t="s">
        <v>8321</v>
      </c>
      <c r="R2810" t="s">
        <v>8337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67</v>
      </c>
      <c r="P2811">
        <f t="shared" si="216"/>
        <v>67</v>
      </c>
      <c r="Q2811" s="10" t="s">
        <v>8321</v>
      </c>
      <c r="R2811" t="s">
        <v>8339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83.75</v>
      </c>
      <c r="P2812">
        <f t="shared" si="216"/>
        <v>83.75</v>
      </c>
      <c r="Q2812" s="10" t="s">
        <v>8313</v>
      </c>
      <c r="R2812" t="s">
        <v>8314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55.83</v>
      </c>
      <c r="P2813">
        <f t="shared" si="216"/>
        <v>55.83</v>
      </c>
      <c r="Q2813" s="10" t="s">
        <v>8319</v>
      </c>
      <c r="R2813" t="s">
        <v>8345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55.83</v>
      </c>
      <c r="P2814">
        <f t="shared" si="216"/>
        <v>55.83</v>
      </c>
      <c r="Q2814" s="10" t="s">
        <v>8323</v>
      </c>
      <c r="R2814" t="s">
        <v>8324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20.88</v>
      </c>
      <c r="P2815">
        <f t="shared" si="216"/>
        <v>20.88</v>
      </c>
      <c r="Q2815" s="10" t="s">
        <v>8323</v>
      </c>
      <c r="R2815" t="s">
        <v>8324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55</v>
      </c>
      <c r="P2816">
        <f t="shared" si="216"/>
        <v>55</v>
      </c>
      <c r="Q2816" s="10" t="s">
        <v>8327</v>
      </c>
      <c r="R2816" t="s">
        <v>8350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21.8</v>
      </c>
      <c r="P2817">
        <f t="shared" si="216"/>
        <v>21.8</v>
      </c>
      <c r="Q2817" s="10" t="s">
        <v>8327</v>
      </c>
      <c r="R2817" t="s">
        <v>8350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81.58</v>
      </c>
      <c r="P2818">
        <f t="shared" si="216"/>
        <v>81.58</v>
      </c>
      <c r="Q2818" s="10" t="s">
        <v>8308</v>
      </c>
      <c r="R2818" t="s">
        <v>8342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IFERROR(ROUND(E2819/L2819,2),0)</f>
        <v>108.33</v>
      </c>
      <c r="P2819">
        <f t="shared" ref="P2819:P2882" si="221">ROUND(E2819/L2819,2)</f>
        <v>108.33</v>
      </c>
      <c r="Q2819" s="10" t="s">
        <v>8321</v>
      </c>
      <c r="R2819" t="s">
        <v>8325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32.5</v>
      </c>
      <c r="P2820">
        <f t="shared" si="221"/>
        <v>32.5</v>
      </c>
      <c r="Q2820" s="10" t="s">
        <v>8321</v>
      </c>
      <c r="R2820" t="s">
        <v>8325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27.08</v>
      </c>
      <c r="P2821">
        <f t="shared" si="221"/>
        <v>27.08</v>
      </c>
      <c r="Q2821" s="10" t="s">
        <v>8327</v>
      </c>
      <c r="R2821" t="s">
        <v>8350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108.33</v>
      </c>
      <c r="P2822">
        <f t="shared" si="221"/>
        <v>108.33</v>
      </c>
      <c r="Q2822" s="10" t="s">
        <v>8319</v>
      </c>
      <c r="R2822" t="s">
        <v>8345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24.62</v>
      </c>
      <c r="P2823">
        <f t="shared" si="221"/>
        <v>24.62</v>
      </c>
      <c r="Q2823" s="10" t="s">
        <v>8311</v>
      </c>
      <c r="R2823" t="s">
        <v>8348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40</v>
      </c>
      <c r="P2824">
        <f t="shared" si="221"/>
        <v>40</v>
      </c>
      <c r="Q2824" s="10" t="s">
        <v>8323</v>
      </c>
      <c r="R2824" t="s">
        <v>8326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29.09</v>
      </c>
      <c r="P2825">
        <f t="shared" si="221"/>
        <v>29.09</v>
      </c>
      <c r="Q2825" s="10" t="s">
        <v>8323</v>
      </c>
      <c r="R2825" t="s">
        <v>8326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22.64</v>
      </c>
      <c r="P2826">
        <f t="shared" si="221"/>
        <v>22.64</v>
      </c>
      <c r="Q2826" s="10" t="s">
        <v>8327</v>
      </c>
      <c r="R2826" t="s">
        <v>8329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26.33</v>
      </c>
      <c r="P2827">
        <f t="shared" si="221"/>
        <v>26.33</v>
      </c>
      <c r="Q2827" s="10" t="s">
        <v>8323</v>
      </c>
      <c r="R2827" t="s">
        <v>8326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52</v>
      </c>
      <c r="P2828">
        <f t="shared" si="221"/>
        <v>52</v>
      </c>
      <c r="Q2828" s="10" t="s">
        <v>8323</v>
      </c>
      <c r="R2828" t="s">
        <v>8326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23.92</v>
      </c>
      <c r="P2829">
        <f t="shared" si="221"/>
        <v>23.92</v>
      </c>
      <c r="Q2829" s="10" t="s">
        <v>8323</v>
      </c>
      <c r="R2829" t="s">
        <v>8326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28.18</v>
      </c>
      <c r="P2830">
        <f t="shared" si="221"/>
        <v>28.18</v>
      </c>
      <c r="Q2830" s="10" t="s">
        <v>8327</v>
      </c>
      <c r="R2830" t="s">
        <v>8331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103.33</v>
      </c>
      <c r="P2831">
        <f t="shared" si="221"/>
        <v>103.33</v>
      </c>
      <c r="Q2831" s="10" t="s">
        <v>8316</v>
      </c>
      <c r="R2831" t="s">
        <v>8334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34.44</v>
      </c>
      <c r="P2832">
        <f t="shared" si="221"/>
        <v>34.44</v>
      </c>
      <c r="Q2832" s="10" t="s">
        <v>8319</v>
      </c>
      <c r="R2832" t="s">
        <v>8345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18.239999999999998</v>
      </c>
      <c r="P2833">
        <f t="shared" si="221"/>
        <v>18.239999999999998</v>
      </c>
      <c r="Q2833" s="10" t="s">
        <v>8308</v>
      </c>
      <c r="R2833" t="s">
        <v>8309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76.25</v>
      </c>
      <c r="P2834">
        <f t="shared" si="221"/>
        <v>76.25</v>
      </c>
      <c r="Q2834" s="10" t="s">
        <v>8308</v>
      </c>
      <c r="R2834" t="s">
        <v>8310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21.57</v>
      </c>
      <c r="P2835">
        <f t="shared" si="221"/>
        <v>21.57</v>
      </c>
      <c r="Q2835" s="10" t="s">
        <v>8327</v>
      </c>
      <c r="R2835" t="s">
        <v>8328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50.17</v>
      </c>
      <c r="P2836">
        <f t="shared" si="221"/>
        <v>50.17</v>
      </c>
      <c r="Q2836" s="10" t="s">
        <v>8321</v>
      </c>
      <c r="R2836" t="s">
        <v>8339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150.5</v>
      </c>
      <c r="P2837">
        <f t="shared" si="221"/>
        <v>150.5</v>
      </c>
      <c r="Q2837" s="10" t="s">
        <v>8308</v>
      </c>
      <c r="R2837" t="s">
        <v>8342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37.630000000000003</v>
      </c>
      <c r="P2838">
        <f t="shared" si="221"/>
        <v>37.630000000000003</v>
      </c>
      <c r="Q2838" s="10" t="s">
        <v>8327</v>
      </c>
      <c r="R2838" t="s">
        <v>8331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23.15</v>
      </c>
      <c r="P2839">
        <f t="shared" si="221"/>
        <v>23.15</v>
      </c>
      <c r="Q2839" s="10" t="s">
        <v>8327</v>
      </c>
      <c r="R2839" t="s">
        <v>8328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75.25</v>
      </c>
      <c r="P2840">
        <f t="shared" si="221"/>
        <v>75.25</v>
      </c>
      <c r="Q2840" s="10" t="s">
        <v>8323</v>
      </c>
      <c r="R2840" t="s">
        <v>8326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300</v>
      </c>
      <c r="P2841">
        <f t="shared" si="221"/>
        <v>300</v>
      </c>
      <c r="Q2841" s="10" t="s">
        <v>8308</v>
      </c>
      <c r="R2841" t="s">
        <v>8342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18.75</v>
      </c>
      <c r="P2842">
        <f t="shared" si="221"/>
        <v>18.75</v>
      </c>
      <c r="Q2842" s="10" t="s">
        <v>8327</v>
      </c>
      <c r="R2842" t="s">
        <v>8336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30</v>
      </c>
      <c r="P2843">
        <f t="shared" si="221"/>
        <v>30</v>
      </c>
      <c r="Q2843" s="10" t="s">
        <v>8327</v>
      </c>
      <c r="R2843" t="s">
        <v>8336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27.27</v>
      </c>
      <c r="P2844">
        <f t="shared" si="221"/>
        <v>27.27</v>
      </c>
      <c r="Q2844" s="10" t="s">
        <v>8327</v>
      </c>
      <c r="R2844" t="s">
        <v>8331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27.27</v>
      </c>
      <c r="P2845">
        <f t="shared" si="221"/>
        <v>27.27</v>
      </c>
      <c r="Q2845" s="10" t="s">
        <v>8327</v>
      </c>
      <c r="R2845" t="s">
        <v>8328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300</v>
      </c>
      <c r="P2846">
        <f t="shared" si="221"/>
        <v>300</v>
      </c>
      <c r="Q2846" s="10" t="s">
        <v>8308</v>
      </c>
      <c r="R2846" t="s">
        <v>8342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60</v>
      </c>
      <c r="P2847">
        <f t="shared" si="221"/>
        <v>60</v>
      </c>
      <c r="Q2847" s="10" t="s">
        <v>8323</v>
      </c>
      <c r="R2847" t="s">
        <v>8326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30</v>
      </c>
      <c r="P2848">
        <f t="shared" si="221"/>
        <v>30</v>
      </c>
      <c r="Q2848" s="10" t="s">
        <v>8323</v>
      </c>
      <c r="R2848" t="s">
        <v>8335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25</v>
      </c>
      <c r="P2849">
        <f t="shared" si="221"/>
        <v>25</v>
      </c>
      <c r="Q2849" s="10" t="s">
        <v>8323</v>
      </c>
      <c r="R2849" t="s">
        <v>8324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300</v>
      </c>
      <c r="P2850">
        <f t="shared" si="221"/>
        <v>300</v>
      </c>
      <c r="Q2850" s="10" t="s">
        <v>8323</v>
      </c>
      <c r="R2850" t="s">
        <v>8324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99.33</v>
      </c>
      <c r="P2852">
        <f t="shared" si="221"/>
        <v>99.33</v>
      </c>
      <c r="Q2852" s="10" t="s">
        <v>8308</v>
      </c>
      <c r="R2852" t="s">
        <v>8310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49.67</v>
      </c>
      <c r="P2853">
        <f t="shared" si="221"/>
        <v>49.67</v>
      </c>
      <c r="Q2853" s="10" t="s">
        <v>8308</v>
      </c>
      <c r="R2853" t="s">
        <v>8310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24.33</v>
      </c>
      <c r="P2854">
        <f t="shared" si="221"/>
        <v>24.33</v>
      </c>
      <c r="Q2854" s="10" t="s">
        <v>8323</v>
      </c>
      <c r="R2854" t="s">
        <v>8326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19.329999999999998</v>
      </c>
      <c r="P2855">
        <f t="shared" si="221"/>
        <v>19.329999999999998</v>
      </c>
      <c r="Q2855" s="10" t="s">
        <v>8313</v>
      </c>
      <c r="R2855" t="s">
        <v>8314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24.08</v>
      </c>
      <c r="P2856">
        <f t="shared" si="221"/>
        <v>24.08</v>
      </c>
      <c r="Q2856" s="10" t="s">
        <v>8308</v>
      </c>
      <c r="R2856" t="s">
        <v>8310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26.27</v>
      </c>
      <c r="P2857">
        <f t="shared" si="221"/>
        <v>26.27</v>
      </c>
      <c r="Q2857" s="10" t="s">
        <v>8313</v>
      </c>
      <c r="R2857" t="s">
        <v>8355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19.27</v>
      </c>
      <c r="P2858">
        <f t="shared" si="221"/>
        <v>19.27</v>
      </c>
      <c r="Q2858" s="10" t="s">
        <v>8323</v>
      </c>
      <c r="R2858" t="s">
        <v>8326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57.2</v>
      </c>
      <c r="P2859">
        <f t="shared" si="221"/>
        <v>57.2</v>
      </c>
      <c r="Q2859" s="10" t="s">
        <v>8308</v>
      </c>
      <c r="R2859" t="s">
        <v>8310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71.25</v>
      </c>
      <c r="P2860">
        <f t="shared" si="221"/>
        <v>71.25</v>
      </c>
      <c r="Q2860" s="10" t="s">
        <v>8323</v>
      </c>
      <c r="R2860" t="s">
        <v>8326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57</v>
      </c>
      <c r="P2861">
        <f t="shared" si="221"/>
        <v>57</v>
      </c>
      <c r="Q2861" s="10" t="s">
        <v>8323</v>
      </c>
      <c r="R2861" t="s">
        <v>8326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28.4</v>
      </c>
      <c r="P2862">
        <f t="shared" si="221"/>
        <v>28.4</v>
      </c>
      <c r="Q2862" s="10" t="s">
        <v>8316</v>
      </c>
      <c r="R2862" t="s">
        <v>8334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40.14</v>
      </c>
      <c r="P2863">
        <f t="shared" si="221"/>
        <v>40.14</v>
      </c>
      <c r="Q2863" s="10" t="s">
        <v>8319</v>
      </c>
      <c r="R2863" t="s">
        <v>8357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35</v>
      </c>
      <c r="P2864">
        <f t="shared" si="221"/>
        <v>35</v>
      </c>
      <c r="Q2864" s="10" t="s">
        <v>8327</v>
      </c>
      <c r="R2864" t="s">
        <v>8328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93.33</v>
      </c>
      <c r="P2865">
        <f t="shared" si="221"/>
        <v>93.33</v>
      </c>
      <c r="Q2865" s="10" t="s">
        <v>8308</v>
      </c>
      <c r="R2865" t="s">
        <v>8310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40</v>
      </c>
      <c r="P2866">
        <f t="shared" si="221"/>
        <v>40</v>
      </c>
      <c r="Q2866" s="10" t="s">
        <v>8313</v>
      </c>
      <c r="R2866" t="s">
        <v>8351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35</v>
      </c>
      <c r="P2867">
        <f t="shared" si="221"/>
        <v>35</v>
      </c>
      <c r="Q2867" s="10" t="s">
        <v>8327</v>
      </c>
      <c r="R2867" t="s">
        <v>8330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93.33</v>
      </c>
      <c r="P2868">
        <f t="shared" si="221"/>
        <v>93.33</v>
      </c>
      <c r="Q2868" s="10" t="s">
        <v>8323</v>
      </c>
      <c r="R2868" t="s">
        <v>8324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11.67</v>
      </c>
      <c r="P2869">
        <f t="shared" si="221"/>
        <v>11.67</v>
      </c>
      <c r="Q2869" s="10" t="s">
        <v>8323</v>
      </c>
      <c r="R2869" t="s">
        <v>8326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46.5</v>
      </c>
      <c r="P2870">
        <f t="shared" si="221"/>
        <v>46.5</v>
      </c>
      <c r="Q2870" s="10" t="s">
        <v>8321</v>
      </c>
      <c r="R2870" t="s">
        <v>8325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55.6</v>
      </c>
      <c r="P2871">
        <f t="shared" si="221"/>
        <v>55.6</v>
      </c>
      <c r="Q2871" s="10" t="s">
        <v>8323</v>
      </c>
      <c r="R2871" t="s">
        <v>8324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23.08</v>
      </c>
      <c r="P2872">
        <f t="shared" si="221"/>
        <v>23.08</v>
      </c>
      <c r="Q2872" s="10" t="s">
        <v>8319</v>
      </c>
      <c r="R2872" t="s">
        <v>8345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30.78</v>
      </c>
      <c r="P2873">
        <f t="shared" si="221"/>
        <v>30.78</v>
      </c>
      <c r="Q2873" s="10" t="s">
        <v>8323</v>
      </c>
      <c r="R2873" t="s">
        <v>8326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69</v>
      </c>
      <c r="P2874">
        <f t="shared" si="221"/>
        <v>69</v>
      </c>
      <c r="Q2874" s="10" t="s">
        <v>8308</v>
      </c>
      <c r="R2874" t="s">
        <v>8340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39</v>
      </c>
      <c r="P2875">
        <f t="shared" si="221"/>
        <v>39</v>
      </c>
      <c r="Q2875" s="10" t="s">
        <v>8308</v>
      </c>
      <c r="R2875" t="s">
        <v>8310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27.3</v>
      </c>
      <c r="P2876">
        <f t="shared" si="221"/>
        <v>27.3</v>
      </c>
      <c r="Q2876" s="10" t="s">
        <v>8323</v>
      </c>
      <c r="R2876" t="s">
        <v>8326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22.75</v>
      </c>
      <c r="P2877">
        <f t="shared" si="221"/>
        <v>22.75</v>
      </c>
      <c r="Q2877" s="10" t="s">
        <v>8323</v>
      </c>
      <c r="R2877" t="s">
        <v>8335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13.6</v>
      </c>
      <c r="P2878">
        <f t="shared" si="221"/>
        <v>13.6</v>
      </c>
      <c r="Q2878" s="10" t="s">
        <v>8323</v>
      </c>
      <c r="R2878" t="s">
        <v>8326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90.33</v>
      </c>
      <c r="P2879">
        <f t="shared" si="221"/>
        <v>90.33</v>
      </c>
      <c r="Q2879" s="10" t="s">
        <v>8323</v>
      </c>
      <c r="R2879" t="s">
        <v>8326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45</v>
      </c>
      <c r="P2880">
        <f t="shared" si="221"/>
        <v>45</v>
      </c>
      <c r="Q2880" s="10" t="s">
        <v>8316</v>
      </c>
      <c r="R2880" t="s">
        <v>8344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54</v>
      </c>
      <c r="P2881">
        <f t="shared" si="221"/>
        <v>54</v>
      </c>
      <c r="Q2881" s="10" t="s">
        <v>8308</v>
      </c>
      <c r="R2881" t="s">
        <v>8342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45</v>
      </c>
      <c r="P2882">
        <f t="shared" si="221"/>
        <v>45</v>
      </c>
      <c r="Q2882" s="10" t="s">
        <v>8323</v>
      </c>
      <c r="R2882" t="s">
        <v>8326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IFERROR(ROUND(E2883/L2883,2),0)</f>
        <v>38.57</v>
      </c>
      <c r="P2883">
        <f t="shared" ref="P2883:P2946" si="226">ROUND(E2883/L2883,2)</f>
        <v>38.57</v>
      </c>
      <c r="Q2883" s="10" t="s">
        <v>8323</v>
      </c>
      <c r="R2883" t="s">
        <v>8326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33.25</v>
      </c>
      <c r="P2884">
        <f t="shared" si="226"/>
        <v>33.25</v>
      </c>
      <c r="Q2884" s="10" t="s">
        <v>8346</v>
      </c>
      <c r="R2884" t="s">
        <v>8347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29.56</v>
      </c>
      <c r="P2885">
        <f t="shared" si="226"/>
        <v>29.56</v>
      </c>
      <c r="Q2885" s="10" t="s">
        <v>8323</v>
      </c>
      <c r="R2885" t="s">
        <v>8326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52.8</v>
      </c>
      <c r="P2886">
        <f t="shared" si="226"/>
        <v>52.8</v>
      </c>
      <c r="Q2886" s="10" t="s">
        <v>8323</v>
      </c>
      <c r="R2886" t="s">
        <v>8326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32.75</v>
      </c>
      <c r="P2887">
        <f t="shared" si="226"/>
        <v>32.75</v>
      </c>
      <c r="Q2887" s="10" t="s">
        <v>8321</v>
      </c>
      <c r="R2887" t="s">
        <v>8325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87</v>
      </c>
      <c r="P2888">
        <f t="shared" si="226"/>
        <v>87</v>
      </c>
      <c r="Q2888" s="10" t="s">
        <v>8308</v>
      </c>
      <c r="R2888" t="s">
        <v>8342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21.67</v>
      </c>
      <c r="P2889">
        <f t="shared" si="226"/>
        <v>21.67</v>
      </c>
      <c r="Q2889" s="10" t="s">
        <v>8321</v>
      </c>
      <c r="R2889" t="s">
        <v>8343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26</v>
      </c>
      <c r="P2890">
        <f t="shared" si="226"/>
        <v>26</v>
      </c>
      <c r="Q2890" s="10" t="s">
        <v>8308</v>
      </c>
      <c r="R2890" t="s">
        <v>8310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28.89</v>
      </c>
      <c r="P2891">
        <f t="shared" si="226"/>
        <v>28.89</v>
      </c>
      <c r="Q2891" s="10" t="s">
        <v>8327</v>
      </c>
      <c r="R2891" t="s">
        <v>8328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28.89</v>
      </c>
      <c r="P2892">
        <f t="shared" si="226"/>
        <v>28.89</v>
      </c>
      <c r="Q2892" s="10" t="s">
        <v>8308</v>
      </c>
      <c r="R2892" t="s">
        <v>8318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17.329999999999998</v>
      </c>
      <c r="P2893">
        <f t="shared" si="226"/>
        <v>17.329999999999998</v>
      </c>
      <c r="Q2893" s="10" t="s">
        <v>8311</v>
      </c>
      <c r="R2893" t="s">
        <v>8356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65</v>
      </c>
      <c r="P2894">
        <f t="shared" si="226"/>
        <v>65</v>
      </c>
      <c r="Q2894" s="10" t="s">
        <v>8323</v>
      </c>
      <c r="R2894" t="s">
        <v>8326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37.14</v>
      </c>
      <c r="P2895">
        <f t="shared" si="226"/>
        <v>37.14</v>
      </c>
      <c r="Q2895" s="10" t="s">
        <v>8323</v>
      </c>
      <c r="R2895" t="s">
        <v>8326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64.75</v>
      </c>
      <c r="P2896">
        <f t="shared" si="226"/>
        <v>64.75</v>
      </c>
      <c r="Q2896" s="10" t="s">
        <v>8308</v>
      </c>
      <c r="R2896" t="s">
        <v>8342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32.25</v>
      </c>
      <c r="P2897">
        <f t="shared" si="226"/>
        <v>32.25</v>
      </c>
      <c r="Q2897" s="10" t="s">
        <v>8323</v>
      </c>
      <c r="R2897" t="s">
        <v>8326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23.18</v>
      </c>
      <c r="P2898">
        <f t="shared" si="226"/>
        <v>23.18</v>
      </c>
      <c r="Q2898" s="10" t="s">
        <v>8316</v>
      </c>
      <c r="R2898" t="s">
        <v>8334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42</v>
      </c>
      <c r="P2899">
        <f t="shared" si="226"/>
        <v>42</v>
      </c>
      <c r="Q2899" s="10" t="s">
        <v>8319</v>
      </c>
      <c r="R2899" t="s">
        <v>8345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63</v>
      </c>
      <c r="P2900">
        <f t="shared" si="226"/>
        <v>63</v>
      </c>
      <c r="Q2900" s="10" t="s">
        <v>8323</v>
      </c>
      <c r="R2900" t="s">
        <v>8326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31.38</v>
      </c>
      <c r="P2901">
        <f t="shared" si="226"/>
        <v>31.38</v>
      </c>
      <c r="Q2901" s="10" t="s">
        <v>8323</v>
      </c>
      <c r="R2901" t="s">
        <v>8326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50.2</v>
      </c>
      <c r="P2902">
        <f t="shared" si="226"/>
        <v>50.2</v>
      </c>
      <c r="Q2902" s="10" t="s">
        <v>8323</v>
      </c>
      <c r="R2902" t="s">
        <v>8326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83.33</v>
      </c>
      <c r="P2903">
        <f t="shared" si="226"/>
        <v>83.33</v>
      </c>
      <c r="Q2903" s="10" t="s">
        <v>8321</v>
      </c>
      <c r="R2903" t="s">
        <v>8325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125</v>
      </c>
      <c r="P2904">
        <f t="shared" si="226"/>
        <v>125</v>
      </c>
      <c r="Q2904" s="10" t="s">
        <v>8321</v>
      </c>
      <c r="R2904" t="s">
        <v>8325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50</v>
      </c>
      <c r="P2905">
        <f t="shared" si="226"/>
        <v>50</v>
      </c>
      <c r="Q2905" s="10" t="s">
        <v>8321</v>
      </c>
      <c r="R2905" t="s">
        <v>8325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250</v>
      </c>
      <c r="P2906">
        <f t="shared" si="226"/>
        <v>250</v>
      </c>
      <c r="Q2906" s="10" t="s">
        <v>8321</v>
      </c>
      <c r="R2906" t="s">
        <v>8339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250</v>
      </c>
      <c r="P2907">
        <f t="shared" si="226"/>
        <v>250</v>
      </c>
      <c r="Q2907" s="10" t="s">
        <v>8308</v>
      </c>
      <c r="R2907" t="s">
        <v>8342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250</v>
      </c>
      <c r="P2908">
        <f t="shared" si="226"/>
        <v>250</v>
      </c>
      <c r="Q2908" s="10" t="s">
        <v>8308</v>
      </c>
      <c r="R2908" t="s">
        <v>8310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250</v>
      </c>
      <c r="P2909">
        <f t="shared" si="226"/>
        <v>250</v>
      </c>
      <c r="Q2909" s="10" t="s">
        <v>8346</v>
      </c>
      <c r="R2909" t="s">
        <v>8347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62.5</v>
      </c>
      <c r="P2910">
        <f t="shared" si="226"/>
        <v>62.5</v>
      </c>
      <c r="Q2910" s="10" t="s">
        <v>8319</v>
      </c>
      <c r="R2910" t="s">
        <v>8345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41.67</v>
      </c>
      <c r="P2911">
        <f t="shared" si="226"/>
        <v>41.67</v>
      </c>
      <c r="Q2911" s="10" t="s">
        <v>8323</v>
      </c>
      <c r="R2911" t="s">
        <v>8335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27.78</v>
      </c>
      <c r="P2912">
        <f t="shared" si="226"/>
        <v>27.78</v>
      </c>
      <c r="Q2912" s="10" t="s">
        <v>8323</v>
      </c>
      <c r="R2912" t="s">
        <v>8326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31.25</v>
      </c>
      <c r="P2913">
        <f t="shared" si="226"/>
        <v>31.25</v>
      </c>
      <c r="Q2913" s="10" t="s">
        <v>8323</v>
      </c>
      <c r="R2913" t="s">
        <v>8326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11.36</v>
      </c>
      <c r="P2914">
        <f t="shared" si="226"/>
        <v>11.36</v>
      </c>
      <c r="Q2914" s="10" t="s">
        <v>8323</v>
      </c>
      <c r="R2914" t="s">
        <v>8326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62.5</v>
      </c>
      <c r="P2915">
        <f t="shared" si="226"/>
        <v>62.5</v>
      </c>
      <c r="Q2915" s="10" t="s">
        <v>8323</v>
      </c>
      <c r="R2915" t="s">
        <v>8326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35.71</v>
      </c>
      <c r="P2916">
        <f t="shared" si="226"/>
        <v>35.71</v>
      </c>
      <c r="Q2916" s="10" t="s">
        <v>8323</v>
      </c>
      <c r="R2916" t="s">
        <v>8326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49</v>
      </c>
      <c r="P2917">
        <f t="shared" si="226"/>
        <v>49</v>
      </c>
      <c r="Q2917" s="10" t="s">
        <v>8308</v>
      </c>
      <c r="R2917" t="s">
        <v>8342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16.2</v>
      </c>
      <c r="P2918">
        <f t="shared" si="226"/>
        <v>16.2</v>
      </c>
      <c r="Q2918" s="10" t="s">
        <v>8316</v>
      </c>
      <c r="R2918" t="s">
        <v>8334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30.13</v>
      </c>
      <c r="P2919">
        <f t="shared" si="226"/>
        <v>30.13</v>
      </c>
      <c r="Q2919" s="10" t="s">
        <v>8327</v>
      </c>
      <c r="R2919" t="s">
        <v>8354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48.2</v>
      </c>
      <c r="P2920">
        <f t="shared" si="226"/>
        <v>48.2</v>
      </c>
      <c r="Q2920" s="10" t="s">
        <v>8311</v>
      </c>
      <c r="R2920" t="s">
        <v>8348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20.079999999999998</v>
      </c>
      <c r="P2921">
        <f t="shared" si="226"/>
        <v>20.079999999999998</v>
      </c>
      <c r="Q2921" s="10" t="s">
        <v>8323</v>
      </c>
      <c r="R2921" t="s">
        <v>8326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40</v>
      </c>
      <c r="P2922">
        <f t="shared" si="226"/>
        <v>40</v>
      </c>
      <c r="Q2922" s="10" t="s">
        <v>8308</v>
      </c>
      <c r="R2922" t="s">
        <v>8310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30</v>
      </c>
      <c r="P2923">
        <f t="shared" si="226"/>
        <v>30</v>
      </c>
      <c r="Q2923" s="10" t="s">
        <v>8323</v>
      </c>
      <c r="R2923" t="s">
        <v>8326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29.63</v>
      </c>
      <c r="P2924">
        <f t="shared" si="226"/>
        <v>29.63</v>
      </c>
      <c r="Q2924" s="10" t="s">
        <v>8308</v>
      </c>
      <c r="R2924" t="s">
        <v>8318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33.71</v>
      </c>
      <c r="P2925">
        <f t="shared" si="226"/>
        <v>33.71</v>
      </c>
      <c r="Q2925" s="10" t="s">
        <v>8313</v>
      </c>
      <c r="R2925" t="s">
        <v>8353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19.670000000000002</v>
      </c>
      <c r="P2926">
        <f t="shared" si="226"/>
        <v>19.670000000000002</v>
      </c>
      <c r="Q2926" s="10" t="s">
        <v>8316</v>
      </c>
      <c r="R2926" t="s">
        <v>8334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39.17</v>
      </c>
      <c r="P2927">
        <f t="shared" si="226"/>
        <v>39.17</v>
      </c>
      <c r="Q2927" s="10" t="s">
        <v>8311</v>
      </c>
      <c r="R2927" t="s">
        <v>8352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29.25</v>
      </c>
      <c r="P2928">
        <f t="shared" si="226"/>
        <v>29.25</v>
      </c>
      <c r="Q2928" s="10" t="s">
        <v>8308</v>
      </c>
      <c r="R2928" t="s">
        <v>8310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39</v>
      </c>
      <c r="P2929">
        <f t="shared" si="226"/>
        <v>39</v>
      </c>
      <c r="Q2929" s="10" t="s">
        <v>8311</v>
      </c>
      <c r="R2929" t="s">
        <v>8356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26</v>
      </c>
      <c r="P2930">
        <f t="shared" si="226"/>
        <v>26</v>
      </c>
      <c r="Q2930" s="10" t="s">
        <v>8323</v>
      </c>
      <c r="R2930" t="s">
        <v>8326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33.29</v>
      </c>
      <c r="P2931">
        <f t="shared" si="226"/>
        <v>33.29</v>
      </c>
      <c r="Q2931" s="10" t="s">
        <v>8308</v>
      </c>
      <c r="R2931" t="s">
        <v>8310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29.13</v>
      </c>
      <c r="P2932">
        <f t="shared" si="226"/>
        <v>29.13</v>
      </c>
      <c r="Q2932" s="10" t="s">
        <v>8319</v>
      </c>
      <c r="R2932" t="s">
        <v>8345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57.5</v>
      </c>
      <c r="P2933">
        <f t="shared" si="226"/>
        <v>57.5</v>
      </c>
      <c r="Q2933" s="10" t="s">
        <v>8321</v>
      </c>
      <c r="R2933" t="s">
        <v>8339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13.53</v>
      </c>
      <c r="P2934">
        <f t="shared" si="226"/>
        <v>13.53</v>
      </c>
      <c r="Q2934" s="10" t="s">
        <v>8323</v>
      </c>
      <c r="R2934" t="s">
        <v>8326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45.2</v>
      </c>
      <c r="P2935">
        <f t="shared" si="226"/>
        <v>45.2</v>
      </c>
      <c r="Q2935" s="10" t="s">
        <v>8308</v>
      </c>
      <c r="R2935" t="s">
        <v>8310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28.13</v>
      </c>
      <c r="P2936">
        <f t="shared" si="226"/>
        <v>28.13</v>
      </c>
      <c r="Q2936" s="10" t="s">
        <v>8327</v>
      </c>
      <c r="R2936" t="s">
        <v>8330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45</v>
      </c>
      <c r="P2937">
        <f t="shared" si="226"/>
        <v>45</v>
      </c>
      <c r="Q2937" s="10" t="s">
        <v>8316</v>
      </c>
      <c r="R2937" t="s">
        <v>8334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18.75</v>
      </c>
      <c r="P2938">
        <f t="shared" si="226"/>
        <v>18.75</v>
      </c>
      <c r="Q2938" s="10" t="s">
        <v>8323</v>
      </c>
      <c r="R2938" t="s">
        <v>8326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75</v>
      </c>
      <c r="P2939">
        <f t="shared" si="226"/>
        <v>75</v>
      </c>
      <c r="Q2939" s="10" t="s">
        <v>8323</v>
      </c>
      <c r="R2939" t="s">
        <v>8326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56.25</v>
      </c>
      <c r="P2940">
        <f t="shared" si="226"/>
        <v>56.25</v>
      </c>
      <c r="Q2940" s="10" t="s">
        <v>8323</v>
      </c>
      <c r="R2940" t="s">
        <v>8326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24.78</v>
      </c>
      <c r="P2941">
        <f t="shared" si="226"/>
        <v>24.78</v>
      </c>
      <c r="Q2941" s="10" t="s">
        <v>8308</v>
      </c>
      <c r="R2941" t="s">
        <v>8342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74.33</v>
      </c>
      <c r="P2942">
        <f t="shared" si="226"/>
        <v>74.33</v>
      </c>
      <c r="Q2942" s="10" t="s">
        <v>8311</v>
      </c>
      <c r="R2942" t="s">
        <v>8349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55</v>
      </c>
      <c r="P2943">
        <f t="shared" si="226"/>
        <v>55</v>
      </c>
      <c r="Q2943" s="10" t="s">
        <v>8308</v>
      </c>
      <c r="R2943" t="s">
        <v>8310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54</v>
      </c>
      <c r="P2944">
        <f t="shared" si="226"/>
        <v>54</v>
      </c>
      <c r="Q2944" s="10" t="s">
        <v>8327</v>
      </c>
      <c r="R2944" t="s">
        <v>8330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108</v>
      </c>
      <c r="P2945">
        <f t="shared" si="226"/>
        <v>108</v>
      </c>
      <c r="Q2945" s="10" t="s">
        <v>8323</v>
      </c>
      <c r="R2945" t="s">
        <v>8335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72</v>
      </c>
      <c r="P2946">
        <f t="shared" si="226"/>
        <v>72</v>
      </c>
      <c r="Q2946" s="10" t="s">
        <v>8323</v>
      </c>
      <c r="R2946" t="s">
        <v>8326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IFERROR(ROUND(E2947/L2947,2),0)</f>
        <v>71.67</v>
      </c>
      <c r="P2947">
        <f t="shared" ref="P2947:P3010" si="231">ROUND(E2947/L2947,2)</f>
        <v>71.67</v>
      </c>
      <c r="Q2947" s="10" t="s">
        <v>8321</v>
      </c>
      <c r="R2947" t="s">
        <v>8339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53.75</v>
      </c>
      <c r="P2948">
        <f t="shared" si="231"/>
        <v>53.75</v>
      </c>
      <c r="Q2948" s="10" t="s">
        <v>8321</v>
      </c>
      <c r="R2948" t="s">
        <v>8339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30.71</v>
      </c>
      <c r="P2949">
        <f t="shared" si="231"/>
        <v>30.71</v>
      </c>
      <c r="Q2949" s="10" t="s">
        <v>8323</v>
      </c>
      <c r="R2949" t="s">
        <v>8326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26.75</v>
      </c>
      <c r="P2950">
        <f t="shared" si="231"/>
        <v>26.75</v>
      </c>
      <c r="Q2950" s="10" t="s">
        <v>8323</v>
      </c>
      <c r="R2950" t="s">
        <v>8326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30.29</v>
      </c>
      <c r="P2951">
        <f t="shared" si="231"/>
        <v>30.29</v>
      </c>
      <c r="Q2951" s="10" t="s">
        <v>8308</v>
      </c>
      <c r="R2951" t="s">
        <v>8310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53</v>
      </c>
      <c r="P2952">
        <f t="shared" si="231"/>
        <v>53</v>
      </c>
      <c r="Q2952" s="10" t="s">
        <v>8346</v>
      </c>
      <c r="R2952" t="s">
        <v>8347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16.309999999999999</v>
      </c>
      <c r="P2953">
        <f t="shared" si="231"/>
        <v>16.309999999999999</v>
      </c>
      <c r="Q2953" s="10" t="s">
        <v>8316</v>
      </c>
      <c r="R2953" t="s">
        <v>8344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35.17</v>
      </c>
      <c r="P2954">
        <f t="shared" si="231"/>
        <v>35.17</v>
      </c>
      <c r="Q2954" s="10" t="s">
        <v>8323</v>
      </c>
      <c r="R2954" t="s">
        <v>8326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26.38</v>
      </c>
      <c r="P2955">
        <f t="shared" si="231"/>
        <v>26.38</v>
      </c>
      <c r="Q2955" s="10" t="s">
        <v>8323</v>
      </c>
      <c r="R2955" t="s">
        <v>8326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35</v>
      </c>
      <c r="P2956">
        <f t="shared" si="231"/>
        <v>35</v>
      </c>
      <c r="Q2956" s="10" t="s">
        <v>8327</v>
      </c>
      <c r="R2956" t="s">
        <v>8354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52.5</v>
      </c>
      <c r="P2957">
        <f t="shared" si="231"/>
        <v>52.5</v>
      </c>
      <c r="Q2957" s="10" t="s">
        <v>8319</v>
      </c>
      <c r="R2957" t="s">
        <v>8357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15.77</v>
      </c>
      <c r="P2958">
        <f t="shared" si="231"/>
        <v>15.77</v>
      </c>
      <c r="Q2958" s="10" t="s">
        <v>8321</v>
      </c>
      <c r="R2958" t="s">
        <v>8343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68.33</v>
      </c>
      <c r="P2959">
        <f t="shared" si="231"/>
        <v>68.33</v>
      </c>
      <c r="Q2959" s="10" t="s">
        <v>8321</v>
      </c>
      <c r="R2959" t="s">
        <v>8339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68.33</v>
      </c>
      <c r="P2960">
        <f t="shared" si="231"/>
        <v>68.33</v>
      </c>
      <c r="Q2960" s="10" t="s">
        <v>8308</v>
      </c>
      <c r="R2960" t="s">
        <v>8310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29.29</v>
      </c>
      <c r="P2961">
        <f t="shared" si="231"/>
        <v>29.29</v>
      </c>
      <c r="Q2961" s="10" t="s">
        <v>8327</v>
      </c>
      <c r="R2961" t="s">
        <v>8328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51.25</v>
      </c>
      <c r="P2962">
        <f t="shared" si="231"/>
        <v>51.25</v>
      </c>
      <c r="Q2962" s="10" t="s">
        <v>8311</v>
      </c>
      <c r="R2962" t="s">
        <v>8349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20.5</v>
      </c>
      <c r="P2963">
        <f t="shared" si="231"/>
        <v>20.5</v>
      </c>
      <c r="Q2963" s="10" t="s">
        <v>8313</v>
      </c>
      <c r="R2963" t="s">
        <v>8351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25.5</v>
      </c>
      <c r="P2964">
        <f t="shared" si="231"/>
        <v>25.5</v>
      </c>
      <c r="Q2964" s="10" t="s">
        <v>8323</v>
      </c>
      <c r="R2964" t="s">
        <v>8326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40.78</v>
      </c>
      <c r="P2965">
        <f t="shared" si="231"/>
        <v>40.78</v>
      </c>
      <c r="Q2965" s="10" t="s">
        <v>8321</v>
      </c>
      <c r="R2965" t="s">
        <v>8339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16.829999999999998</v>
      </c>
      <c r="P2966">
        <f t="shared" si="231"/>
        <v>16.829999999999998</v>
      </c>
      <c r="Q2966" s="10" t="s">
        <v>8319</v>
      </c>
      <c r="R2966" t="s">
        <v>8345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202</v>
      </c>
      <c r="P2967">
        <f t="shared" si="231"/>
        <v>202</v>
      </c>
      <c r="Q2967" s="10" t="s">
        <v>8323</v>
      </c>
      <c r="R2967" t="s">
        <v>8326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22.33</v>
      </c>
      <c r="P2968">
        <f t="shared" si="231"/>
        <v>22.33</v>
      </c>
      <c r="Q2968" s="10" t="s">
        <v>8319</v>
      </c>
      <c r="R2968" t="s">
        <v>8345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18.27</v>
      </c>
      <c r="P2969">
        <f t="shared" si="231"/>
        <v>18.27</v>
      </c>
      <c r="Q2969" s="10" t="s">
        <v>8323</v>
      </c>
      <c r="R2969" t="s">
        <v>8326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100.5</v>
      </c>
      <c r="P2970">
        <f t="shared" si="231"/>
        <v>100.5</v>
      </c>
      <c r="Q2970" s="10" t="s">
        <v>8323</v>
      </c>
      <c r="R2970" t="s">
        <v>8326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100</v>
      </c>
      <c r="P2971">
        <f t="shared" si="231"/>
        <v>100</v>
      </c>
      <c r="Q2971" s="10" t="s">
        <v>8321</v>
      </c>
      <c r="R2971" t="s">
        <v>8325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200</v>
      </c>
      <c r="P2972">
        <f t="shared" si="231"/>
        <v>200</v>
      </c>
      <c r="Q2972" s="10" t="s">
        <v>8308</v>
      </c>
      <c r="R2972" t="s">
        <v>8342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40</v>
      </c>
      <c r="P2973">
        <f t="shared" si="231"/>
        <v>40</v>
      </c>
      <c r="Q2973" s="10" t="s">
        <v>8327</v>
      </c>
      <c r="R2973" t="s">
        <v>8328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40</v>
      </c>
      <c r="P2974">
        <f t="shared" si="231"/>
        <v>40</v>
      </c>
      <c r="Q2974" s="10" t="s">
        <v>8311</v>
      </c>
      <c r="R2974" t="s">
        <v>8333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100</v>
      </c>
      <c r="P2975">
        <f t="shared" si="231"/>
        <v>100</v>
      </c>
      <c r="Q2975" s="10" t="s">
        <v>8311</v>
      </c>
      <c r="R2975" t="s">
        <v>8348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200</v>
      </c>
      <c r="P2976">
        <f t="shared" si="231"/>
        <v>200</v>
      </c>
      <c r="Q2976" s="10" t="s">
        <v>8323</v>
      </c>
      <c r="R2976" t="s">
        <v>8324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22.22</v>
      </c>
      <c r="P2977">
        <f t="shared" si="231"/>
        <v>22.22</v>
      </c>
      <c r="Q2977" s="10" t="s">
        <v>8323</v>
      </c>
      <c r="R2977" t="s">
        <v>8326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100</v>
      </c>
      <c r="P2978">
        <f t="shared" si="231"/>
        <v>100</v>
      </c>
      <c r="Q2978" s="10" t="s">
        <v>8323</v>
      </c>
      <c r="R2978" t="s">
        <v>8326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199</v>
      </c>
      <c r="P2979">
        <f t="shared" si="231"/>
        <v>199</v>
      </c>
      <c r="Q2979" s="10" t="s">
        <v>8308</v>
      </c>
      <c r="R2979" t="s">
        <v>8310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32.67</v>
      </c>
      <c r="P2980">
        <f t="shared" si="231"/>
        <v>32.67</v>
      </c>
      <c r="Q2980" s="10" t="s">
        <v>8327</v>
      </c>
      <c r="R2980" t="s">
        <v>8350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19.600000000000001</v>
      </c>
      <c r="P2981">
        <f t="shared" si="231"/>
        <v>19.600000000000001</v>
      </c>
      <c r="Q2981" s="10" t="s">
        <v>8327</v>
      </c>
      <c r="R2981" t="s">
        <v>8350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27.86</v>
      </c>
      <c r="P2982">
        <f t="shared" si="231"/>
        <v>27.86</v>
      </c>
      <c r="Q2982" s="10" t="s">
        <v>8327</v>
      </c>
      <c r="R2982" t="s">
        <v>8328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16.25</v>
      </c>
      <c r="P2983">
        <f t="shared" si="231"/>
        <v>16.25</v>
      </c>
      <c r="Q2983" s="10" t="s">
        <v>8323</v>
      </c>
      <c r="R2983" t="s">
        <v>8326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39</v>
      </c>
      <c r="P2984">
        <f t="shared" si="231"/>
        <v>39</v>
      </c>
      <c r="Q2984" s="10" t="s">
        <v>8323</v>
      </c>
      <c r="R2984" t="s">
        <v>8326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19.399999999999999</v>
      </c>
      <c r="P2985">
        <f t="shared" si="231"/>
        <v>19.399999999999999</v>
      </c>
      <c r="Q2985" s="10" t="s">
        <v>8308</v>
      </c>
      <c r="R2985" t="s">
        <v>8310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47.5</v>
      </c>
      <c r="P2986">
        <f t="shared" si="231"/>
        <v>47.5</v>
      </c>
      <c r="Q2986" s="10" t="s">
        <v>8321</v>
      </c>
      <c r="R2986" t="s">
        <v>8337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47.5</v>
      </c>
      <c r="P2987">
        <f t="shared" si="231"/>
        <v>47.5</v>
      </c>
      <c r="Q2987" s="10" t="s">
        <v>8346</v>
      </c>
      <c r="R2987" t="s">
        <v>8347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23.63</v>
      </c>
      <c r="P2988">
        <f t="shared" si="231"/>
        <v>23.63</v>
      </c>
      <c r="Q2988" s="10" t="s">
        <v>8323</v>
      </c>
      <c r="R2988" t="s">
        <v>8326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23.5</v>
      </c>
      <c r="P2989">
        <f t="shared" si="231"/>
        <v>23.5</v>
      </c>
      <c r="Q2989" s="10" t="s">
        <v>8319</v>
      </c>
      <c r="R2989" t="s">
        <v>8345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12.47</v>
      </c>
      <c r="P2990">
        <f t="shared" si="231"/>
        <v>12.47</v>
      </c>
      <c r="Q2990" s="10" t="s">
        <v>8313</v>
      </c>
      <c r="R2990" t="s">
        <v>8314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23.25</v>
      </c>
      <c r="P2991">
        <f t="shared" si="231"/>
        <v>23.25</v>
      </c>
      <c r="Q2991" s="10" t="s">
        <v>8316</v>
      </c>
      <c r="R2991" t="s">
        <v>8344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46.25</v>
      </c>
      <c r="P2992">
        <f t="shared" si="231"/>
        <v>46.25</v>
      </c>
      <c r="Q2992" s="10" t="s">
        <v>8323</v>
      </c>
      <c r="R2992" t="s">
        <v>8326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61.67</v>
      </c>
      <c r="P2993">
        <f t="shared" si="231"/>
        <v>61.67</v>
      </c>
      <c r="Q2993" s="10" t="s">
        <v>8323</v>
      </c>
      <c r="R2993" t="s">
        <v>8326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25.71</v>
      </c>
      <c r="P2994">
        <f t="shared" si="231"/>
        <v>25.71</v>
      </c>
      <c r="Q2994" s="10" t="s">
        <v>8321</v>
      </c>
      <c r="R2994" t="s">
        <v>8325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30</v>
      </c>
      <c r="P2995">
        <f t="shared" si="231"/>
        <v>30</v>
      </c>
      <c r="Q2995" s="10" t="s">
        <v>8311</v>
      </c>
      <c r="R2995" t="s">
        <v>8348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22.5</v>
      </c>
      <c r="P2996">
        <f t="shared" si="231"/>
        <v>22.5</v>
      </c>
      <c r="Q2996" s="10" t="s">
        <v>8327</v>
      </c>
      <c r="R2996" t="s">
        <v>8331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30</v>
      </c>
      <c r="P2997">
        <f t="shared" si="231"/>
        <v>30</v>
      </c>
      <c r="Q2997" s="10" t="s">
        <v>8308</v>
      </c>
      <c r="R2997" t="s">
        <v>8342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12</v>
      </c>
      <c r="P2998">
        <f t="shared" si="231"/>
        <v>12</v>
      </c>
      <c r="Q2998" s="10" t="s">
        <v>8323</v>
      </c>
      <c r="R2998" t="s">
        <v>8326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17.850000000000001</v>
      </c>
      <c r="P2999">
        <f t="shared" si="231"/>
        <v>17.850000000000001</v>
      </c>
      <c r="Q2999" s="10" t="s">
        <v>8316</v>
      </c>
      <c r="R2999" t="s">
        <v>8334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59.33</v>
      </c>
      <c r="P3000">
        <f t="shared" si="231"/>
        <v>59.33</v>
      </c>
      <c r="Q3000" s="10" t="s">
        <v>8327</v>
      </c>
      <c r="R3000" t="s">
        <v>8354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59</v>
      </c>
      <c r="P3001">
        <f t="shared" si="231"/>
        <v>59</v>
      </c>
      <c r="Q3001" s="10" t="s">
        <v>8311</v>
      </c>
      <c r="R3001" t="s">
        <v>8352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35.4</v>
      </c>
      <c r="P3002">
        <f t="shared" si="231"/>
        <v>35.4</v>
      </c>
      <c r="Q3002" s="10" t="s">
        <v>8323</v>
      </c>
      <c r="R3002" t="s">
        <v>8326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35</v>
      </c>
      <c r="P3003">
        <f t="shared" si="231"/>
        <v>35</v>
      </c>
      <c r="Q3003" s="10" t="s">
        <v>8308</v>
      </c>
      <c r="R3003" t="s">
        <v>8342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87.5</v>
      </c>
      <c r="P3004">
        <f t="shared" si="231"/>
        <v>87.5</v>
      </c>
      <c r="Q3004" s="10" t="s">
        <v>8323</v>
      </c>
      <c r="R3004" t="s">
        <v>8324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24.71</v>
      </c>
      <c r="P3005">
        <f t="shared" si="231"/>
        <v>24.71</v>
      </c>
      <c r="Q3005" s="10" t="s">
        <v>8323</v>
      </c>
      <c r="R3005" t="s">
        <v>8326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34</v>
      </c>
      <c r="P3006">
        <f t="shared" si="231"/>
        <v>34</v>
      </c>
      <c r="Q3006" s="10" t="s">
        <v>8311</v>
      </c>
      <c r="R3006" t="s">
        <v>8352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42.5</v>
      </c>
      <c r="P3007">
        <f t="shared" si="231"/>
        <v>42.5</v>
      </c>
      <c r="Q3007" s="10" t="s">
        <v>8327</v>
      </c>
      <c r="R3007" t="s">
        <v>8350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28.33</v>
      </c>
      <c r="P3008">
        <f t="shared" si="231"/>
        <v>28.33</v>
      </c>
      <c r="Q3008" s="10" t="s">
        <v>8313</v>
      </c>
      <c r="R3008" t="s">
        <v>8355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42.5</v>
      </c>
      <c r="P3009">
        <f t="shared" si="231"/>
        <v>42.5</v>
      </c>
      <c r="Q3009" s="10" t="s">
        <v>8323</v>
      </c>
      <c r="R3009" t="s">
        <v>8326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34</v>
      </c>
      <c r="P3010">
        <f t="shared" si="231"/>
        <v>34</v>
      </c>
      <c r="Q3010" s="10" t="s">
        <v>8323</v>
      </c>
      <c r="R3010" t="s">
        <v>8326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IFERROR(ROUND(E3011/L3011,2),0)</f>
        <v>23.57</v>
      </c>
      <c r="P3011">
        <f t="shared" ref="P3011:P3074" si="236">ROUND(E3011/L3011,2)</f>
        <v>23.57</v>
      </c>
      <c r="Q3011" s="10" t="s">
        <v>8316</v>
      </c>
      <c r="R3011" t="s">
        <v>8334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27.5</v>
      </c>
      <c r="P3012">
        <f t="shared" si="236"/>
        <v>27.5</v>
      </c>
      <c r="Q3012" s="10" t="s">
        <v>8323</v>
      </c>
      <c r="R3012" t="s">
        <v>8326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23.14</v>
      </c>
      <c r="P3013">
        <f t="shared" si="236"/>
        <v>23.14</v>
      </c>
      <c r="Q3013" s="10" t="s">
        <v>8323</v>
      </c>
      <c r="R3013" t="s">
        <v>8326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40</v>
      </c>
      <c r="P3014">
        <f t="shared" si="236"/>
        <v>40</v>
      </c>
      <c r="Q3014" s="10" t="s">
        <v>8327</v>
      </c>
      <c r="R3014" t="s">
        <v>8350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32</v>
      </c>
      <c r="P3015">
        <f t="shared" si="236"/>
        <v>32</v>
      </c>
      <c r="Q3015" s="10" t="s">
        <v>8327</v>
      </c>
      <c r="R3015" t="s">
        <v>8350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39</v>
      </c>
      <c r="P3016">
        <f t="shared" si="236"/>
        <v>39</v>
      </c>
      <c r="Q3016" s="10" t="s">
        <v>8308</v>
      </c>
      <c r="R3016" t="s">
        <v>8310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51.67</v>
      </c>
      <c r="P3017">
        <f t="shared" si="236"/>
        <v>51.67</v>
      </c>
      <c r="Q3017" s="10" t="s">
        <v>8313</v>
      </c>
      <c r="R3017" t="s">
        <v>8314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11.77</v>
      </c>
      <c r="P3018">
        <f t="shared" si="236"/>
        <v>11.77</v>
      </c>
      <c r="Q3018" s="10" t="s">
        <v>8321</v>
      </c>
      <c r="R3018" t="s">
        <v>8339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21.86</v>
      </c>
      <c r="P3019">
        <f t="shared" si="236"/>
        <v>21.86</v>
      </c>
      <c r="Q3019" s="10" t="s">
        <v>8327</v>
      </c>
      <c r="R3019" t="s">
        <v>8331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38.25</v>
      </c>
      <c r="P3020">
        <f t="shared" si="236"/>
        <v>38.25</v>
      </c>
      <c r="Q3020" s="10" t="s">
        <v>8323</v>
      </c>
      <c r="R3020" t="s">
        <v>8326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25.17</v>
      </c>
      <c r="P3021">
        <f t="shared" si="236"/>
        <v>25.17</v>
      </c>
      <c r="Q3021" s="10" t="s">
        <v>8321</v>
      </c>
      <c r="R3021" t="s">
        <v>8337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50.33</v>
      </c>
      <c r="P3022">
        <f t="shared" si="236"/>
        <v>50.33</v>
      </c>
      <c r="Q3022" s="10" t="s">
        <v>8327</v>
      </c>
      <c r="R3022" t="s">
        <v>8350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50.33</v>
      </c>
      <c r="P3023">
        <f t="shared" si="236"/>
        <v>50.33</v>
      </c>
      <c r="Q3023" s="10" t="s">
        <v>8319</v>
      </c>
      <c r="R3023" t="s">
        <v>8345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50.33</v>
      </c>
      <c r="P3024">
        <f t="shared" si="236"/>
        <v>50.33</v>
      </c>
      <c r="Q3024" s="10" t="s">
        <v>8319</v>
      </c>
      <c r="R3024" t="s">
        <v>8345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37.75</v>
      </c>
      <c r="P3025">
        <f t="shared" si="236"/>
        <v>37.75</v>
      </c>
      <c r="Q3025" s="10" t="s">
        <v>8323</v>
      </c>
      <c r="R3025" t="s">
        <v>8335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11.62</v>
      </c>
      <c r="P3026">
        <f t="shared" si="236"/>
        <v>11.62</v>
      </c>
      <c r="Q3026" s="10" t="s">
        <v>8323</v>
      </c>
      <c r="R3026" t="s">
        <v>8326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30</v>
      </c>
      <c r="P3027">
        <f t="shared" si="236"/>
        <v>30</v>
      </c>
      <c r="Q3027" s="10" t="s">
        <v>8321</v>
      </c>
      <c r="R3027" t="s">
        <v>8339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50</v>
      </c>
      <c r="P3028">
        <f t="shared" si="236"/>
        <v>50</v>
      </c>
      <c r="Q3028" s="10" t="s">
        <v>8311</v>
      </c>
      <c r="R3028" t="s">
        <v>8352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50</v>
      </c>
      <c r="P3029">
        <f t="shared" si="236"/>
        <v>50</v>
      </c>
      <c r="Q3029" s="10" t="s">
        <v>8327</v>
      </c>
      <c r="R3029" t="s">
        <v>8330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75</v>
      </c>
      <c r="P3030">
        <f t="shared" si="236"/>
        <v>75</v>
      </c>
      <c r="Q3030" s="10" t="s">
        <v>8311</v>
      </c>
      <c r="R3030" t="s">
        <v>8356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37.5</v>
      </c>
      <c r="P3031">
        <f t="shared" si="236"/>
        <v>37.5</v>
      </c>
      <c r="Q3031" s="10" t="s">
        <v>8323</v>
      </c>
      <c r="R3031" t="s">
        <v>8326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13.55</v>
      </c>
      <c r="P3032">
        <f t="shared" si="236"/>
        <v>13.55</v>
      </c>
      <c r="Q3032" s="10" t="s">
        <v>8321</v>
      </c>
      <c r="R3032" t="s">
        <v>8339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24.33</v>
      </c>
      <c r="P3033">
        <f t="shared" si="236"/>
        <v>24.33</v>
      </c>
      <c r="Q3033" s="10" t="s">
        <v>8323</v>
      </c>
      <c r="R3033" t="s">
        <v>8326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48.33</v>
      </c>
      <c r="P3034">
        <f t="shared" si="236"/>
        <v>48.33</v>
      </c>
      <c r="Q3034" s="10" t="s">
        <v>8311</v>
      </c>
      <c r="R3034" t="s">
        <v>8348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72.5</v>
      </c>
      <c r="P3035">
        <f t="shared" si="236"/>
        <v>72.5</v>
      </c>
      <c r="Q3035" s="10" t="s">
        <v>8319</v>
      </c>
      <c r="R3035" t="s">
        <v>8345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20.71</v>
      </c>
      <c r="P3036">
        <f t="shared" si="236"/>
        <v>20.71</v>
      </c>
      <c r="Q3036" s="10" t="s">
        <v>8323</v>
      </c>
      <c r="R3036" t="s">
        <v>8326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142</v>
      </c>
      <c r="P3037">
        <f t="shared" si="236"/>
        <v>142</v>
      </c>
      <c r="Q3037" s="10" t="s">
        <v>8308</v>
      </c>
      <c r="R3037" t="s">
        <v>8342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28.2</v>
      </c>
      <c r="P3038">
        <f t="shared" si="236"/>
        <v>28.2</v>
      </c>
      <c r="Q3038" s="10" t="s">
        <v>8321</v>
      </c>
      <c r="R3038" t="s">
        <v>8339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20.14</v>
      </c>
      <c r="P3039">
        <f t="shared" si="236"/>
        <v>20.14</v>
      </c>
      <c r="Q3039" s="10" t="s">
        <v>8323</v>
      </c>
      <c r="R3039" t="s">
        <v>8324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28</v>
      </c>
      <c r="P3040">
        <f t="shared" si="236"/>
        <v>28</v>
      </c>
      <c r="Q3040" s="10" t="s">
        <v>8321</v>
      </c>
      <c r="R3040" t="s">
        <v>8337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23.33</v>
      </c>
      <c r="P3041">
        <f t="shared" si="236"/>
        <v>23.33</v>
      </c>
      <c r="Q3041" s="10" t="s">
        <v>8308</v>
      </c>
      <c r="R3041" t="s">
        <v>8342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46.67</v>
      </c>
      <c r="P3042">
        <f t="shared" si="236"/>
        <v>46.67</v>
      </c>
      <c r="Q3042" s="10" t="s">
        <v>8313</v>
      </c>
      <c r="R3042" t="s">
        <v>8353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35</v>
      </c>
      <c r="P3043">
        <f t="shared" si="236"/>
        <v>35</v>
      </c>
      <c r="Q3043" s="10" t="s">
        <v>8311</v>
      </c>
      <c r="R3043" t="s">
        <v>8356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17.25</v>
      </c>
      <c r="P3044">
        <f t="shared" si="236"/>
        <v>17.25</v>
      </c>
      <c r="Q3044" s="10" t="s">
        <v>8321</v>
      </c>
      <c r="R3044" t="s">
        <v>8339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22.83</v>
      </c>
      <c r="P3045">
        <f t="shared" si="236"/>
        <v>22.83</v>
      </c>
      <c r="Q3045" s="10" t="s">
        <v>8323</v>
      </c>
      <c r="R3045" t="s">
        <v>8326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22.67</v>
      </c>
      <c r="P3046">
        <f t="shared" si="236"/>
        <v>22.67</v>
      </c>
      <c r="Q3046" s="10" t="s">
        <v>8323</v>
      </c>
      <c r="R3046" t="s">
        <v>8326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27</v>
      </c>
      <c r="P3047">
        <f t="shared" si="236"/>
        <v>27</v>
      </c>
      <c r="Q3047" s="10" t="s">
        <v>8323</v>
      </c>
      <c r="R3047" t="s">
        <v>8326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33.75</v>
      </c>
      <c r="P3048">
        <f t="shared" si="236"/>
        <v>33.75</v>
      </c>
      <c r="Q3048" s="10" t="s">
        <v>8323</v>
      </c>
      <c r="R3048" t="s">
        <v>8326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45</v>
      </c>
      <c r="P3049">
        <f t="shared" si="236"/>
        <v>45</v>
      </c>
      <c r="Q3049" s="10" t="s">
        <v>8323</v>
      </c>
      <c r="R3049" t="s">
        <v>8326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15</v>
      </c>
      <c r="P3050">
        <f t="shared" si="236"/>
        <v>15</v>
      </c>
      <c r="Q3050" s="10" t="s">
        <v>8323</v>
      </c>
      <c r="R3050" t="s">
        <v>8326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16.63</v>
      </c>
      <c r="P3051">
        <f t="shared" si="236"/>
        <v>16.63</v>
      </c>
      <c r="Q3051" s="10" t="s">
        <v>8321</v>
      </c>
      <c r="R3051" t="s">
        <v>8339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44</v>
      </c>
      <c r="P3052">
        <f t="shared" si="236"/>
        <v>44</v>
      </c>
      <c r="Q3052" s="10" t="s">
        <v>8327</v>
      </c>
      <c r="R3052" t="s">
        <v>8354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44</v>
      </c>
      <c r="P3053">
        <f t="shared" si="236"/>
        <v>44</v>
      </c>
      <c r="Q3053" s="10" t="s">
        <v>8308</v>
      </c>
      <c r="R3053" t="s">
        <v>8340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16.38</v>
      </c>
      <c r="P3054">
        <f t="shared" si="236"/>
        <v>16.38</v>
      </c>
      <c r="Q3054" s="10" t="s">
        <v>8308</v>
      </c>
      <c r="R3054" t="s">
        <v>8342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18.71</v>
      </c>
      <c r="P3055">
        <f t="shared" si="236"/>
        <v>18.71</v>
      </c>
      <c r="Q3055" s="10" t="s">
        <v>8327</v>
      </c>
      <c r="R3055" t="s">
        <v>8350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32.75</v>
      </c>
      <c r="P3056">
        <f t="shared" si="236"/>
        <v>32.75</v>
      </c>
      <c r="Q3056" s="10" t="s">
        <v>8323</v>
      </c>
      <c r="R3056" t="s">
        <v>8326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65</v>
      </c>
      <c r="P3057">
        <f t="shared" si="236"/>
        <v>65</v>
      </c>
      <c r="Q3057" s="10" t="s">
        <v>8321</v>
      </c>
      <c r="R3057" t="s">
        <v>8325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13</v>
      </c>
      <c r="P3058">
        <f t="shared" si="236"/>
        <v>13</v>
      </c>
      <c r="Q3058" s="10" t="s">
        <v>8316</v>
      </c>
      <c r="R3058" t="s">
        <v>8334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26</v>
      </c>
      <c r="P3059">
        <f t="shared" si="236"/>
        <v>26</v>
      </c>
      <c r="Q3059" s="10" t="s">
        <v>8323</v>
      </c>
      <c r="R3059" t="s">
        <v>8326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14.44</v>
      </c>
      <c r="P3060">
        <f t="shared" si="236"/>
        <v>14.44</v>
      </c>
      <c r="Q3060" s="10" t="s">
        <v>8323</v>
      </c>
      <c r="R3060" t="s">
        <v>8335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32.5</v>
      </c>
      <c r="P3061">
        <f t="shared" si="236"/>
        <v>32.5</v>
      </c>
      <c r="Q3061" s="10" t="s">
        <v>8323</v>
      </c>
      <c r="R3061" t="s">
        <v>8326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43</v>
      </c>
      <c r="P3062">
        <f t="shared" si="236"/>
        <v>43</v>
      </c>
      <c r="Q3062" s="10" t="s">
        <v>8323</v>
      </c>
      <c r="R3062" t="s">
        <v>8335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10.67</v>
      </c>
      <c r="P3063">
        <f t="shared" si="236"/>
        <v>10.67</v>
      </c>
      <c r="Q3063" s="10" t="s">
        <v>8316</v>
      </c>
      <c r="R3063" t="s">
        <v>8334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12.8</v>
      </c>
      <c r="P3064">
        <f t="shared" si="236"/>
        <v>12.8</v>
      </c>
      <c r="Q3064" s="10" t="s">
        <v>8323</v>
      </c>
      <c r="R3064" t="s">
        <v>8324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25.2</v>
      </c>
      <c r="P3065">
        <f t="shared" si="236"/>
        <v>25.2</v>
      </c>
      <c r="Q3065" s="10" t="s">
        <v>8308</v>
      </c>
      <c r="R3065" t="s">
        <v>8310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42</v>
      </c>
      <c r="P3066">
        <f t="shared" si="236"/>
        <v>42</v>
      </c>
      <c r="Q3066" s="10" t="s">
        <v>8323</v>
      </c>
      <c r="R3066" t="s">
        <v>8324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42</v>
      </c>
      <c r="P3067">
        <f t="shared" si="236"/>
        <v>42</v>
      </c>
      <c r="Q3067" s="10" t="s">
        <v>8323</v>
      </c>
      <c r="R3067" t="s">
        <v>8326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62.5</v>
      </c>
      <c r="P3068">
        <f t="shared" si="236"/>
        <v>62.5</v>
      </c>
      <c r="Q3068" s="10" t="s">
        <v>8321</v>
      </c>
      <c r="R3068" t="s">
        <v>8339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31.25</v>
      </c>
      <c r="P3069">
        <f t="shared" si="236"/>
        <v>31.25</v>
      </c>
      <c r="Q3069" s="10" t="s">
        <v>8327</v>
      </c>
      <c r="R3069" t="s">
        <v>8328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31.25</v>
      </c>
      <c r="P3070">
        <f t="shared" si="236"/>
        <v>31.25</v>
      </c>
      <c r="Q3070" s="10" t="s">
        <v>8316</v>
      </c>
      <c r="R3070" t="s">
        <v>8344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41.67</v>
      </c>
      <c r="P3071">
        <f t="shared" si="236"/>
        <v>41.67</v>
      </c>
      <c r="Q3071" s="10" t="s">
        <v>8311</v>
      </c>
      <c r="R3071" t="s">
        <v>8349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62.5</v>
      </c>
      <c r="P3072">
        <f t="shared" si="236"/>
        <v>62.5</v>
      </c>
      <c r="Q3072" s="10" t="s">
        <v>8316</v>
      </c>
      <c r="R3072" t="s">
        <v>8344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62.5</v>
      </c>
      <c r="P3073">
        <f t="shared" si="236"/>
        <v>62.5</v>
      </c>
      <c r="Q3073" s="10" t="s">
        <v>8323</v>
      </c>
      <c r="R3073" t="s">
        <v>8324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62.5</v>
      </c>
      <c r="P3074">
        <f t="shared" si="236"/>
        <v>62.5</v>
      </c>
      <c r="Q3074" s="10" t="s">
        <v>8323</v>
      </c>
      <c r="R3074" t="s">
        <v>8326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IFERROR(ROUND(E3075/L3075,2),0)</f>
        <v>62.5</v>
      </c>
      <c r="P3075">
        <f t="shared" ref="P3075:P3138" si="241">ROUND(E3075/L3075,2)</f>
        <v>62.5</v>
      </c>
      <c r="Q3075" s="10" t="s">
        <v>8323</v>
      </c>
      <c r="R3075" t="s">
        <v>8326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41.33</v>
      </c>
      <c r="P3076">
        <f t="shared" si="241"/>
        <v>41.33</v>
      </c>
      <c r="Q3076" s="10" t="s">
        <v>8308</v>
      </c>
      <c r="R3076" t="s">
        <v>8315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8.86</v>
      </c>
      <c r="P3077">
        <f t="shared" si="241"/>
        <v>8.86</v>
      </c>
      <c r="Q3077" s="10" t="s">
        <v>8323</v>
      </c>
      <c r="R3077" t="s">
        <v>8326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20.5</v>
      </c>
      <c r="P3078">
        <f t="shared" si="241"/>
        <v>20.5</v>
      </c>
      <c r="Q3078" s="10" t="s">
        <v>8308</v>
      </c>
      <c r="R3078" t="s">
        <v>8342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24.6</v>
      </c>
      <c r="P3079">
        <f t="shared" si="241"/>
        <v>24.6</v>
      </c>
      <c r="Q3079" s="10" t="s">
        <v>8327</v>
      </c>
      <c r="R3079" t="s">
        <v>8350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60</v>
      </c>
      <c r="P3080">
        <f t="shared" si="241"/>
        <v>60</v>
      </c>
      <c r="Q3080" s="10" t="s">
        <v>8327</v>
      </c>
      <c r="R3080" t="s">
        <v>8350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30</v>
      </c>
      <c r="P3081">
        <f t="shared" si="241"/>
        <v>30</v>
      </c>
      <c r="Q3081" s="10" t="s">
        <v>8319</v>
      </c>
      <c r="R3081" t="s">
        <v>8320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60</v>
      </c>
      <c r="P3082">
        <f t="shared" si="241"/>
        <v>60</v>
      </c>
      <c r="Q3082" s="10" t="s">
        <v>8308</v>
      </c>
      <c r="R3082" t="s">
        <v>8342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60</v>
      </c>
      <c r="P3083">
        <f t="shared" si="241"/>
        <v>60</v>
      </c>
      <c r="Q3083" s="10" t="s">
        <v>8319</v>
      </c>
      <c r="R3083" t="s">
        <v>8345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8.57</v>
      </c>
      <c r="P3084">
        <f t="shared" si="241"/>
        <v>8.57</v>
      </c>
      <c r="Q3084" s="10" t="s">
        <v>8323</v>
      </c>
      <c r="R3084" t="s">
        <v>8326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40</v>
      </c>
      <c r="P3085">
        <f t="shared" si="241"/>
        <v>40</v>
      </c>
      <c r="Q3085" s="10" t="s">
        <v>8323</v>
      </c>
      <c r="R3085" t="s">
        <v>8326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19.670000000000002</v>
      </c>
      <c r="P3086">
        <f t="shared" si="241"/>
        <v>19.670000000000002</v>
      </c>
      <c r="Q3086" s="10" t="s">
        <v>8316</v>
      </c>
      <c r="R3086" t="s">
        <v>8334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13.11</v>
      </c>
      <c r="P3087">
        <f t="shared" si="241"/>
        <v>13.11</v>
      </c>
      <c r="Q3087" s="10" t="s">
        <v>8323</v>
      </c>
      <c r="R3087" t="s">
        <v>8326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19.329999999999998</v>
      </c>
      <c r="P3088">
        <f t="shared" si="241"/>
        <v>19.329999999999998</v>
      </c>
      <c r="Q3088" s="10" t="s">
        <v>8327</v>
      </c>
      <c r="R3088" t="s">
        <v>8354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29</v>
      </c>
      <c r="P3090">
        <f t="shared" si="241"/>
        <v>29</v>
      </c>
      <c r="Q3090" s="10" t="s">
        <v>8323</v>
      </c>
      <c r="R3090" t="s">
        <v>8335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38.33</v>
      </c>
      <c r="P3091">
        <f t="shared" si="241"/>
        <v>38.33</v>
      </c>
      <c r="Q3091" s="10" t="s">
        <v>8321</v>
      </c>
      <c r="R3091" t="s">
        <v>8337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16.43</v>
      </c>
      <c r="P3092">
        <f t="shared" si="241"/>
        <v>16.43</v>
      </c>
      <c r="Q3092" s="10" t="s">
        <v>8308</v>
      </c>
      <c r="R3092" t="s">
        <v>8342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23</v>
      </c>
      <c r="P3093">
        <f t="shared" si="241"/>
        <v>23</v>
      </c>
      <c r="Q3093" s="10" t="s">
        <v>8316</v>
      </c>
      <c r="R3093" t="s">
        <v>8334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23</v>
      </c>
      <c r="P3094">
        <f t="shared" si="241"/>
        <v>23</v>
      </c>
      <c r="Q3094" s="10" t="s">
        <v>8316</v>
      </c>
      <c r="R3094" t="s">
        <v>8334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12.67</v>
      </c>
      <c r="P3095">
        <f t="shared" si="241"/>
        <v>12.67</v>
      </c>
      <c r="Q3095" s="10" t="s">
        <v>8321</v>
      </c>
      <c r="R3095" t="s">
        <v>8339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14.13</v>
      </c>
      <c r="P3096">
        <f t="shared" si="241"/>
        <v>14.13</v>
      </c>
      <c r="Q3096" s="10" t="s">
        <v>8327</v>
      </c>
      <c r="R3096" t="s">
        <v>8328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15.71</v>
      </c>
      <c r="P3097">
        <f t="shared" si="241"/>
        <v>15.71</v>
      </c>
      <c r="Q3097" s="10" t="s">
        <v>8321</v>
      </c>
      <c r="R3097" t="s">
        <v>8325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55</v>
      </c>
      <c r="P3098">
        <f t="shared" si="241"/>
        <v>55</v>
      </c>
      <c r="Q3098" s="10" t="s">
        <v>8327</v>
      </c>
      <c r="R3098" t="s">
        <v>8330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55</v>
      </c>
      <c r="P3099">
        <f t="shared" si="241"/>
        <v>55</v>
      </c>
      <c r="Q3099" s="10" t="s">
        <v>8311</v>
      </c>
      <c r="R3099" t="s">
        <v>8356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36.67</v>
      </c>
      <c r="P3100">
        <f t="shared" si="241"/>
        <v>36.67</v>
      </c>
      <c r="Q3100" s="10" t="s">
        <v>8323</v>
      </c>
      <c r="R3100" t="s">
        <v>8335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18.329999999999998</v>
      </c>
      <c r="P3101">
        <f t="shared" si="241"/>
        <v>18.329999999999998</v>
      </c>
      <c r="Q3101" s="10" t="s">
        <v>8323</v>
      </c>
      <c r="R3101" t="s">
        <v>8326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27.5</v>
      </c>
      <c r="P3102">
        <f t="shared" si="241"/>
        <v>27.5</v>
      </c>
      <c r="Q3102" s="10" t="s">
        <v>8323</v>
      </c>
      <c r="R3102" t="s">
        <v>8326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55</v>
      </c>
      <c r="P3103">
        <f t="shared" si="241"/>
        <v>55</v>
      </c>
      <c r="Q3103" s="10" t="s">
        <v>8323</v>
      </c>
      <c r="R3103" t="s">
        <v>8326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36.33</v>
      </c>
      <c r="P3104">
        <f t="shared" si="241"/>
        <v>36.33</v>
      </c>
      <c r="Q3104" s="10" t="s">
        <v>8316</v>
      </c>
      <c r="R3104" t="s">
        <v>8334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108</v>
      </c>
      <c r="P3105">
        <f t="shared" si="241"/>
        <v>108</v>
      </c>
      <c r="Q3105" s="10" t="s">
        <v>8319</v>
      </c>
      <c r="R3105" t="s">
        <v>8320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15.43</v>
      </c>
      <c r="P3106">
        <f t="shared" si="241"/>
        <v>15.43</v>
      </c>
      <c r="Q3106" s="10" t="s">
        <v>8308</v>
      </c>
      <c r="R3106" t="s">
        <v>8342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26.75</v>
      </c>
      <c r="P3107">
        <f t="shared" si="241"/>
        <v>26.75</v>
      </c>
      <c r="Q3107" s="10" t="s">
        <v>8313</v>
      </c>
      <c r="R3107" t="s">
        <v>8314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53</v>
      </c>
      <c r="P3108">
        <f t="shared" si="241"/>
        <v>53</v>
      </c>
      <c r="Q3108" s="10" t="s">
        <v>8308</v>
      </c>
      <c r="R3108" t="s">
        <v>8342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26.5</v>
      </c>
      <c r="P3109">
        <f t="shared" si="241"/>
        <v>26.5</v>
      </c>
      <c r="Q3109" s="10" t="s">
        <v>8308</v>
      </c>
      <c r="R3109" t="s">
        <v>8310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35.33</v>
      </c>
      <c r="P3110">
        <f t="shared" si="241"/>
        <v>35.33</v>
      </c>
      <c r="Q3110" s="10" t="s">
        <v>8308</v>
      </c>
      <c r="R3110" t="s">
        <v>8310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26.5</v>
      </c>
      <c r="P3111">
        <f t="shared" si="241"/>
        <v>26.5</v>
      </c>
      <c r="Q3111" s="10" t="s">
        <v>8308</v>
      </c>
      <c r="R3111" t="s">
        <v>8310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21.2</v>
      </c>
      <c r="P3112">
        <f t="shared" si="241"/>
        <v>21.2</v>
      </c>
      <c r="Q3112" s="10" t="s">
        <v>8327</v>
      </c>
      <c r="R3112" t="s">
        <v>8331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17.670000000000002</v>
      </c>
      <c r="P3113">
        <f t="shared" si="241"/>
        <v>17.670000000000002</v>
      </c>
      <c r="Q3113" s="10" t="s">
        <v>8308</v>
      </c>
      <c r="R3113" t="s">
        <v>8315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26.25</v>
      </c>
      <c r="P3114">
        <f t="shared" si="241"/>
        <v>26.25</v>
      </c>
      <c r="Q3114" s="10" t="s">
        <v>8308</v>
      </c>
      <c r="R3114" t="s">
        <v>8310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6.18</v>
      </c>
      <c r="P3115">
        <f t="shared" si="241"/>
        <v>6.18</v>
      </c>
      <c r="Q3115" s="10" t="s">
        <v>8311</v>
      </c>
      <c r="R3115" t="s">
        <v>8348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17.5</v>
      </c>
      <c r="P3116">
        <f t="shared" si="241"/>
        <v>17.5</v>
      </c>
      <c r="Q3116" s="10" t="s">
        <v>8311</v>
      </c>
      <c r="R3116" t="s">
        <v>8352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52.5</v>
      </c>
      <c r="P3117">
        <f t="shared" si="241"/>
        <v>52.5</v>
      </c>
      <c r="Q3117" s="10" t="s">
        <v>8311</v>
      </c>
      <c r="R3117" t="s">
        <v>8356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52.5</v>
      </c>
      <c r="P3118">
        <f t="shared" si="241"/>
        <v>52.5</v>
      </c>
      <c r="Q3118" s="10" t="s">
        <v>8323</v>
      </c>
      <c r="R3118" t="s">
        <v>8324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52.5</v>
      </c>
      <c r="P3119">
        <f t="shared" si="241"/>
        <v>52.5</v>
      </c>
      <c r="Q3119" s="10" t="s">
        <v>8323</v>
      </c>
      <c r="R3119" t="s">
        <v>8326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34.67</v>
      </c>
      <c r="P3120">
        <f t="shared" si="241"/>
        <v>34.67</v>
      </c>
      <c r="Q3120" s="10" t="s">
        <v>8316</v>
      </c>
      <c r="R3120" t="s">
        <v>8334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17</v>
      </c>
      <c r="P3121">
        <f t="shared" si="241"/>
        <v>17</v>
      </c>
      <c r="Q3121" s="10" t="s">
        <v>8308</v>
      </c>
      <c r="R3121" t="s">
        <v>8318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12.75</v>
      </c>
      <c r="P3122">
        <f t="shared" si="241"/>
        <v>12.75</v>
      </c>
      <c r="Q3122" s="10" t="s">
        <v>8323</v>
      </c>
      <c r="R3122" t="s">
        <v>8335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50.5</v>
      </c>
      <c r="P3123">
        <f t="shared" si="241"/>
        <v>50.5</v>
      </c>
      <c r="Q3123" s="10" t="s">
        <v>8308</v>
      </c>
      <c r="R3123" t="s">
        <v>8310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50.5</v>
      </c>
      <c r="P3124">
        <f t="shared" si="241"/>
        <v>50.5</v>
      </c>
      <c r="Q3124" s="10" t="s">
        <v>8327</v>
      </c>
      <c r="R3124" t="s">
        <v>8350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14.43</v>
      </c>
      <c r="P3125">
        <f t="shared" si="241"/>
        <v>14.43</v>
      </c>
      <c r="Q3125" s="10" t="s">
        <v>8313</v>
      </c>
      <c r="R3125" t="s">
        <v>8355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50.5</v>
      </c>
      <c r="P3126">
        <f t="shared" si="241"/>
        <v>50.5</v>
      </c>
      <c r="Q3126" s="10" t="s">
        <v>8323</v>
      </c>
      <c r="R3126" t="s">
        <v>8326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100</v>
      </c>
      <c r="P3127">
        <f t="shared" si="241"/>
        <v>100</v>
      </c>
      <c r="Q3127" s="10" t="s">
        <v>8321</v>
      </c>
      <c r="R3127" t="s">
        <v>8325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100</v>
      </c>
      <c r="P3128">
        <f t="shared" si="241"/>
        <v>100</v>
      </c>
      <c r="Q3128" s="10" t="s">
        <v>8308</v>
      </c>
      <c r="R3128" t="s">
        <v>8342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100</v>
      </c>
      <c r="P3129">
        <f t="shared" si="241"/>
        <v>100</v>
      </c>
      <c r="Q3129" s="10" t="s">
        <v>8327</v>
      </c>
      <c r="R3129" t="s">
        <v>8350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10</v>
      </c>
      <c r="P3130">
        <f t="shared" si="241"/>
        <v>10</v>
      </c>
      <c r="Q3130" s="10" t="s">
        <v>8316</v>
      </c>
      <c r="R3130" t="s">
        <v>8334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100</v>
      </c>
      <c r="P3131">
        <f t="shared" si="241"/>
        <v>100</v>
      </c>
      <c r="Q3131" s="10" t="s">
        <v>8319</v>
      </c>
      <c r="R3131" t="s">
        <v>8345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50</v>
      </c>
      <c r="P3132">
        <f t="shared" si="241"/>
        <v>50</v>
      </c>
      <c r="Q3132" s="10" t="s">
        <v>8319</v>
      </c>
      <c r="R3132" t="s">
        <v>8345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33.33</v>
      </c>
      <c r="P3133">
        <f t="shared" si="241"/>
        <v>33.33</v>
      </c>
      <c r="Q3133" s="10" t="s">
        <v>8319</v>
      </c>
      <c r="R3133" t="s">
        <v>8345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100</v>
      </c>
      <c r="P3134">
        <f t="shared" si="241"/>
        <v>100</v>
      </c>
      <c r="Q3134" s="10" t="s">
        <v>8308</v>
      </c>
      <c r="R3134" t="s">
        <v>8310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100</v>
      </c>
      <c r="P3135">
        <f t="shared" si="241"/>
        <v>100</v>
      </c>
      <c r="Q3135" s="10" t="s">
        <v>8311</v>
      </c>
      <c r="R3135" t="s">
        <v>8348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100</v>
      </c>
      <c r="P3136">
        <f t="shared" si="241"/>
        <v>100</v>
      </c>
      <c r="Q3136" s="10" t="s">
        <v>8311</v>
      </c>
      <c r="R3136" t="s">
        <v>8348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100</v>
      </c>
      <c r="P3137">
        <f t="shared" si="241"/>
        <v>100</v>
      </c>
      <c r="Q3137" s="10" t="s">
        <v>8311</v>
      </c>
      <c r="R3137" t="s">
        <v>8352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100</v>
      </c>
      <c r="P3138">
        <f t="shared" si="241"/>
        <v>100</v>
      </c>
      <c r="Q3138" s="10" t="s">
        <v>8313</v>
      </c>
      <c r="R3138" t="s">
        <v>8355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IFERROR(ROUND(E3139/L3139,2),0)</f>
        <v>100</v>
      </c>
      <c r="P3139">
        <f t="shared" ref="P3139:P3202" si="246">ROUND(E3139/L3139,2)</f>
        <v>100</v>
      </c>
      <c r="Q3139" s="10" t="s">
        <v>8311</v>
      </c>
      <c r="R3139" t="s">
        <v>8349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50</v>
      </c>
      <c r="P3140">
        <f t="shared" si="246"/>
        <v>50</v>
      </c>
      <c r="Q3140" s="10" t="s">
        <v>8308</v>
      </c>
      <c r="R3140" t="s">
        <v>8342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100</v>
      </c>
      <c r="P3141">
        <f t="shared" si="246"/>
        <v>100</v>
      </c>
      <c r="Q3141" s="10" t="s">
        <v>8319</v>
      </c>
      <c r="R3141" t="s">
        <v>8345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25</v>
      </c>
      <c r="P3142">
        <f t="shared" si="246"/>
        <v>25</v>
      </c>
      <c r="Q3142" s="10" t="s">
        <v>8311</v>
      </c>
      <c r="R3142" t="s">
        <v>8356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100</v>
      </c>
      <c r="P3143">
        <f t="shared" si="246"/>
        <v>100</v>
      </c>
      <c r="Q3143" s="10" t="s">
        <v>8323</v>
      </c>
      <c r="R3143" t="s">
        <v>8324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20</v>
      </c>
      <c r="P3144">
        <f t="shared" si="246"/>
        <v>20</v>
      </c>
      <c r="Q3144" s="10" t="s">
        <v>8323</v>
      </c>
      <c r="R3144" t="s">
        <v>8326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100</v>
      </c>
      <c r="P3145">
        <f t="shared" si="246"/>
        <v>100</v>
      </c>
      <c r="Q3145" s="10" t="s">
        <v>8323</v>
      </c>
      <c r="R3145" t="s">
        <v>8335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100</v>
      </c>
      <c r="P3146">
        <f t="shared" si="246"/>
        <v>100</v>
      </c>
      <c r="Q3146" s="10" t="s">
        <v>8323</v>
      </c>
      <c r="R3146" t="s">
        <v>8326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25</v>
      </c>
      <c r="P3147">
        <f t="shared" si="246"/>
        <v>25</v>
      </c>
      <c r="Q3147" s="10" t="s">
        <v>8323</v>
      </c>
      <c r="R3147" t="s">
        <v>8326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100</v>
      </c>
      <c r="P3148">
        <f t="shared" si="246"/>
        <v>100</v>
      </c>
      <c r="Q3148" s="10" t="s">
        <v>8323</v>
      </c>
      <c r="R3148" t="s">
        <v>8326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100</v>
      </c>
      <c r="P3149">
        <f t="shared" si="246"/>
        <v>100</v>
      </c>
      <c r="Q3149" s="10" t="s">
        <v>8323</v>
      </c>
      <c r="R3149" t="s">
        <v>8326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33.33</v>
      </c>
      <c r="P3150">
        <f t="shared" si="246"/>
        <v>33.33</v>
      </c>
      <c r="Q3150" s="10" t="s">
        <v>8323</v>
      </c>
      <c r="R3150" t="s">
        <v>8326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16.670000000000002</v>
      </c>
      <c r="P3151">
        <f t="shared" si="246"/>
        <v>16.670000000000002</v>
      </c>
      <c r="Q3151" s="10" t="s">
        <v>8323</v>
      </c>
      <c r="R3151" t="s">
        <v>8326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24</v>
      </c>
      <c r="P3152">
        <f t="shared" si="246"/>
        <v>24</v>
      </c>
      <c r="Q3152" s="10" t="s">
        <v>8323</v>
      </c>
      <c r="R3152" t="s">
        <v>8326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10.56</v>
      </c>
      <c r="P3153">
        <f t="shared" si="246"/>
        <v>10.56</v>
      </c>
      <c r="Q3153" s="10" t="s">
        <v>8308</v>
      </c>
      <c r="R3153" t="s">
        <v>8310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15.83</v>
      </c>
      <c r="P3154">
        <f t="shared" si="246"/>
        <v>15.83</v>
      </c>
      <c r="Q3154" s="10" t="s">
        <v>8323</v>
      </c>
      <c r="R3154" t="s">
        <v>8326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9.5</v>
      </c>
      <c r="P3155">
        <f t="shared" si="246"/>
        <v>9.5</v>
      </c>
      <c r="Q3155" s="10" t="s">
        <v>8323</v>
      </c>
      <c r="R3155" t="s">
        <v>8326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23.75</v>
      </c>
      <c r="P3156">
        <f t="shared" si="246"/>
        <v>23.75</v>
      </c>
      <c r="Q3156" s="10" t="s">
        <v>8323</v>
      </c>
      <c r="R3156" t="s">
        <v>8326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23.5</v>
      </c>
      <c r="P3157">
        <f t="shared" si="246"/>
        <v>23.5</v>
      </c>
      <c r="Q3157" s="10" t="s">
        <v>8313</v>
      </c>
      <c r="R3157" t="s">
        <v>8355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15.67</v>
      </c>
      <c r="P3158">
        <f t="shared" si="246"/>
        <v>15.67</v>
      </c>
      <c r="Q3158" s="10" t="s">
        <v>8323</v>
      </c>
      <c r="R3158" t="s">
        <v>8326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31</v>
      </c>
      <c r="P3159">
        <f t="shared" si="246"/>
        <v>31</v>
      </c>
      <c r="Q3159" s="10" t="s">
        <v>8313</v>
      </c>
      <c r="R3159" t="s">
        <v>8351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15.33</v>
      </c>
      <c r="P3160">
        <f t="shared" si="246"/>
        <v>15.33</v>
      </c>
      <c r="Q3160" s="10" t="s">
        <v>8321</v>
      </c>
      <c r="R3160" t="s">
        <v>8337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22.75</v>
      </c>
      <c r="P3161">
        <f t="shared" si="246"/>
        <v>22.75</v>
      </c>
      <c r="Q3161" s="10" t="s">
        <v>8308</v>
      </c>
      <c r="R3161" t="s">
        <v>8315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90</v>
      </c>
      <c r="P3162">
        <f t="shared" si="246"/>
        <v>90</v>
      </c>
      <c r="Q3162" s="10" t="s">
        <v>8308</v>
      </c>
      <c r="R3162" t="s">
        <v>8342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22.5</v>
      </c>
      <c r="P3163">
        <f t="shared" si="246"/>
        <v>22.5</v>
      </c>
      <c r="Q3163" s="10" t="s">
        <v>8308</v>
      </c>
      <c r="R3163" t="s">
        <v>8310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18</v>
      </c>
      <c r="P3164">
        <f t="shared" si="246"/>
        <v>18</v>
      </c>
      <c r="Q3164" s="10" t="s">
        <v>8327</v>
      </c>
      <c r="R3164" t="s">
        <v>8350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30</v>
      </c>
      <c r="P3165">
        <f t="shared" si="246"/>
        <v>30</v>
      </c>
      <c r="Q3165" s="10" t="s">
        <v>8327</v>
      </c>
      <c r="R3165" t="s">
        <v>8350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18</v>
      </c>
      <c r="P3166">
        <f t="shared" si="246"/>
        <v>18</v>
      </c>
      <c r="Q3166" s="10" t="s">
        <v>8319</v>
      </c>
      <c r="R3166" t="s">
        <v>8345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30</v>
      </c>
      <c r="P3167">
        <f t="shared" si="246"/>
        <v>30</v>
      </c>
      <c r="Q3167" s="10" t="s">
        <v>8311</v>
      </c>
      <c r="R3167" t="s">
        <v>8356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30</v>
      </c>
      <c r="P3168">
        <f t="shared" si="246"/>
        <v>30</v>
      </c>
      <c r="Q3168" s="10" t="s">
        <v>8323</v>
      </c>
      <c r="R3168" t="s">
        <v>8326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17.2</v>
      </c>
      <c r="P3169">
        <f t="shared" si="246"/>
        <v>17.2</v>
      </c>
      <c r="Q3169" s="10" t="s">
        <v>8319</v>
      </c>
      <c r="R3169" t="s">
        <v>8357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14.33</v>
      </c>
      <c r="P3170">
        <f t="shared" si="246"/>
        <v>14.33</v>
      </c>
      <c r="Q3170" s="10" t="s">
        <v>8323</v>
      </c>
      <c r="R3170" t="s">
        <v>8326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42.5</v>
      </c>
      <c r="P3171">
        <f t="shared" si="246"/>
        <v>42.5</v>
      </c>
      <c r="Q3171" s="10" t="s">
        <v>8311</v>
      </c>
      <c r="R3171" t="s">
        <v>8349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21.25</v>
      </c>
      <c r="P3172">
        <f t="shared" si="246"/>
        <v>21.25</v>
      </c>
      <c r="Q3172" s="10" t="s">
        <v>8327</v>
      </c>
      <c r="R3172" t="s">
        <v>8330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21.25</v>
      </c>
      <c r="P3173">
        <f t="shared" si="246"/>
        <v>21.25</v>
      </c>
      <c r="Q3173" s="10" t="s">
        <v>8308</v>
      </c>
      <c r="R3173" t="s">
        <v>8318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21.25</v>
      </c>
      <c r="P3174">
        <f t="shared" si="246"/>
        <v>21.25</v>
      </c>
      <c r="Q3174" s="10" t="s">
        <v>8316</v>
      </c>
      <c r="R3174" t="s">
        <v>8334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5.31</v>
      </c>
      <c r="P3175">
        <f t="shared" si="246"/>
        <v>5.31</v>
      </c>
      <c r="Q3175" s="10" t="s">
        <v>8316</v>
      </c>
      <c r="R3175" t="s">
        <v>8334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21.25</v>
      </c>
      <c r="P3176">
        <f t="shared" si="246"/>
        <v>21.25</v>
      </c>
      <c r="Q3176" s="10" t="s">
        <v>8319</v>
      </c>
      <c r="R3176" t="s">
        <v>8320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12.14</v>
      </c>
      <c r="P3177">
        <f t="shared" si="246"/>
        <v>12.14</v>
      </c>
      <c r="Q3177" s="10" t="s">
        <v>8319</v>
      </c>
      <c r="R3177" t="s">
        <v>8345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10.38</v>
      </c>
      <c r="P3178">
        <f t="shared" si="246"/>
        <v>10.38</v>
      </c>
      <c r="Q3178" s="10" t="s">
        <v>8316</v>
      </c>
      <c r="R3178" t="s">
        <v>8334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20.5</v>
      </c>
      <c r="P3179">
        <f t="shared" si="246"/>
        <v>20.5</v>
      </c>
      <c r="Q3179" s="10" t="s">
        <v>8321</v>
      </c>
      <c r="R3179" t="s">
        <v>8339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16.399999999999999</v>
      </c>
      <c r="P3180">
        <f t="shared" si="246"/>
        <v>16.399999999999999</v>
      </c>
      <c r="Q3180" s="10" t="s">
        <v>8321</v>
      </c>
      <c r="R3180" t="s">
        <v>8339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20.5</v>
      </c>
      <c r="P3181">
        <f t="shared" si="246"/>
        <v>20.5</v>
      </c>
      <c r="Q3181" s="10" t="s">
        <v>8308</v>
      </c>
      <c r="R3181" t="s">
        <v>8342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20.25</v>
      </c>
      <c r="P3182">
        <f t="shared" si="246"/>
        <v>20.25</v>
      </c>
      <c r="Q3182" s="10" t="s">
        <v>8321</v>
      </c>
      <c r="R3182" t="s">
        <v>8337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16.2</v>
      </c>
      <c r="P3183">
        <f t="shared" si="246"/>
        <v>16.2</v>
      </c>
      <c r="Q3183" s="10" t="s">
        <v>8316</v>
      </c>
      <c r="R3183" t="s">
        <v>8334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20</v>
      </c>
      <c r="P3184">
        <f t="shared" si="246"/>
        <v>20</v>
      </c>
      <c r="Q3184" s="10" t="s">
        <v>8308</v>
      </c>
      <c r="R3184" t="s">
        <v>8342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20</v>
      </c>
      <c r="P3185">
        <f t="shared" si="246"/>
        <v>20</v>
      </c>
      <c r="Q3185" s="10" t="s">
        <v>8311</v>
      </c>
      <c r="R3185" t="s">
        <v>8349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11.43</v>
      </c>
      <c r="P3186">
        <f t="shared" si="246"/>
        <v>11.43</v>
      </c>
      <c r="Q3186" s="10" t="s">
        <v>8319</v>
      </c>
      <c r="R3186" t="s">
        <v>8320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26.67</v>
      </c>
      <c r="P3187">
        <f t="shared" si="246"/>
        <v>26.67</v>
      </c>
      <c r="Q3187" s="10" t="s">
        <v>8323</v>
      </c>
      <c r="R3187" t="s">
        <v>8326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40</v>
      </c>
      <c r="P3188">
        <f t="shared" si="246"/>
        <v>40</v>
      </c>
      <c r="Q3188" s="10" t="s">
        <v>8323</v>
      </c>
      <c r="R3188" t="s">
        <v>8326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26</v>
      </c>
      <c r="P3189">
        <f t="shared" si="246"/>
        <v>26</v>
      </c>
      <c r="Q3189" s="10" t="s">
        <v>8313</v>
      </c>
      <c r="R3189" t="s">
        <v>8353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38.5</v>
      </c>
      <c r="P3190">
        <f t="shared" si="246"/>
        <v>38.5</v>
      </c>
      <c r="Q3190" s="10" t="s">
        <v>8311</v>
      </c>
      <c r="R3190" t="s">
        <v>8348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15.2</v>
      </c>
      <c r="P3191">
        <f t="shared" si="246"/>
        <v>15.2</v>
      </c>
      <c r="Q3191" s="10" t="s">
        <v>8321</v>
      </c>
      <c r="R3191" t="s">
        <v>8339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19</v>
      </c>
      <c r="P3192">
        <f t="shared" si="246"/>
        <v>19</v>
      </c>
      <c r="Q3192" s="10" t="s">
        <v>8313</v>
      </c>
      <c r="R3192" t="s">
        <v>8314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75</v>
      </c>
      <c r="P3193">
        <f t="shared" si="246"/>
        <v>75</v>
      </c>
      <c r="Q3193" s="10" t="s">
        <v>8308</v>
      </c>
      <c r="R3193" t="s">
        <v>8310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37.5</v>
      </c>
      <c r="P3194">
        <f t="shared" si="246"/>
        <v>37.5</v>
      </c>
      <c r="Q3194" s="10" t="s">
        <v>8319</v>
      </c>
      <c r="R3194" t="s">
        <v>8345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25</v>
      </c>
      <c r="P3195">
        <f t="shared" si="246"/>
        <v>25</v>
      </c>
      <c r="Q3195" s="10" t="s">
        <v>8311</v>
      </c>
      <c r="R3195" t="s">
        <v>8348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25</v>
      </c>
      <c r="P3196">
        <f t="shared" si="246"/>
        <v>25</v>
      </c>
      <c r="Q3196" s="10" t="s">
        <v>8313</v>
      </c>
      <c r="R3196" t="s">
        <v>8351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37.5</v>
      </c>
      <c r="P3197">
        <f t="shared" si="246"/>
        <v>37.5</v>
      </c>
      <c r="Q3197" s="10" t="s">
        <v>8327</v>
      </c>
      <c r="R3197" t="s">
        <v>8330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37.5</v>
      </c>
      <c r="P3198">
        <f t="shared" si="246"/>
        <v>37.5</v>
      </c>
      <c r="Q3198" s="10" t="s">
        <v>8308</v>
      </c>
      <c r="R3198" t="s">
        <v>8342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37.5</v>
      </c>
      <c r="P3199">
        <f t="shared" si="246"/>
        <v>37.5</v>
      </c>
      <c r="Q3199" s="10" t="s">
        <v>8319</v>
      </c>
      <c r="R3199" t="s">
        <v>8357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25</v>
      </c>
      <c r="P3200">
        <f t="shared" si="246"/>
        <v>25</v>
      </c>
      <c r="Q3200" s="10" t="s">
        <v>8319</v>
      </c>
      <c r="R3200" t="s">
        <v>8345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25</v>
      </c>
      <c r="P3201">
        <f t="shared" si="246"/>
        <v>25</v>
      </c>
      <c r="Q3201" s="10" t="s">
        <v>8323</v>
      </c>
      <c r="R3201" t="s">
        <v>8326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18.75</v>
      </c>
      <c r="P3202">
        <f t="shared" si="246"/>
        <v>18.75</v>
      </c>
      <c r="Q3202" s="10" t="s">
        <v>8323</v>
      </c>
      <c r="R3202" t="s">
        <v>8326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IFERROR(ROUND(E3203/L3203,2),0)</f>
        <v>37.5</v>
      </c>
      <c r="P3203">
        <f t="shared" ref="P3203:P3266" si="251">ROUND(E3203/L3203,2)</f>
        <v>37.5</v>
      </c>
      <c r="Q3203" s="10" t="s">
        <v>8323</v>
      </c>
      <c r="R3203" t="s">
        <v>8324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25</v>
      </c>
      <c r="P3204">
        <f t="shared" si="251"/>
        <v>25</v>
      </c>
      <c r="Q3204" s="10" t="s">
        <v>8323</v>
      </c>
      <c r="R3204" t="s">
        <v>8326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5.29</v>
      </c>
      <c r="P3205">
        <f t="shared" si="251"/>
        <v>5.29</v>
      </c>
      <c r="Q3205" s="10" t="s">
        <v>8319</v>
      </c>
      <c r="R3205" t="s">
        <v>8345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24.33</v>
      </c>
      <c r="P3206">
        <f t="shared" si="251"/>
        <v>24.33</v>
      </c>
      <c r="Q3206" s="10" t="s">
        <v>8319</v>
      </c>
      <c r="R3206" t="s">
        <v>8345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18</v>
      </c>
      <c r="P3207">
        <f t="shared" si="251"/>
        <v>18</v>
      </c>
      <c r="Q3207" s="10" t="s">
        <v>8327</v>
      </c>
      <c r="R3207" t="s">
        <v>8328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12</v>
      </c>
      <c r="P3208">
        <f t="shared" si="251"/>
        <v>12</v>
      </c>
      <c r="Q3208" s="10" t="s">
        <v>8311</v>
      </c>
      <c r="R3208" t="s">
        <v>8348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23.67</v>
      </c>
      <c r="P3209">
        <f t="shared" si="251"/>
        <v>23.67</v>
      </c>
      <c r="Q3209" s="10" t="s">
        <v>8319</v>
      </c>
      <c r="R3209" t="s">
        <v>8345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23.67</v>
      </c>
      <c r="P3210">
        <f t="shared" si="251"/>
        <v>23.67</v>
      </c>
      <c r="Q3210" s="10" t="s">
        <v>8323</v>
      </c>
      <c r="R3210" t="s">
        <v>8324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11.67</v>
      </c>
      <c r="P3211">
        <f t="shared" si="251"/>
        <v>11.67</v>
      </c>
      <c r="Q3211" s="10" t="s">
        <v>8321</v>
      </c>
      <c r="R3211" t="s">
        <v>8337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35</v>
      </c>
      <c r="P3212">
        <f t="shared" si="251"/>
        <v>35</v>
      </c>
      <c r="Q3212" s="10" t="s">
        <v>8308</v>
      </c>
      <c r="R3212" t="s">
        <v>8342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35</v>
      </c>
      <c r="P3213">
        <f t="shared" si="251"/>
        <v>35</v>
      </c>
      <c r="Q3213" s="10" t="s">
        <v>8327</v>
      </c>
      <c r="R3213" t="s">
        <v>8328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35</v>
      </c>
      <c r="P3214">
        <f t="shared" si="251"/>
        <v>35</v>
      </c>
      <c r="Q3214" s="10" t="s">
        <v>8316</v>
      </c>
      <c r="R3214" t="s">
        <v>8334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17.5</v>
      </c>
      <c r="P3215">
        <f t="shared" si="251"/>
        <v>17.5</v>
      </c>
      <c r="Q3215" s="10" t="s">
        <v>8319</v>
      </c>
      <c r="R3215" t="s">
        <v>8345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23.33</v>
      </c>
      <c r="P3216">
        <f t="shared" si="251"/>
        <v>23.33</v>
      </c>
      <c r="Q3216" s="10" t="s">
        <v>8323</v>
      </c>
      <c r="R3216" t="s">
        <v>8326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23.33</v>
      </c>
      <c r="P3217">
        <f t="shared" si="251"/>
        <v>23.33</v>
      </c>
      <c r="Q3217" s="10" t="s">
        <v>8323</v>
      </c>
      <c r="R3217" t="s">
        <v>8326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17.5</v>
      </c>
      <c r="P3218">
        <f t="shared" si="251"/>
        <v>17.5</v>
      </c>
      <c r="Q3218" s="10" t="s">
        <v>8323</v>
      </c>
      <c r="R3218" t="s">
        <v>8326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10</v>
      </c>
      <c r="P3219">
        <f t="shared" si="251"/>
        <v>10</v>
      </c>
      <c r="Q3219" s="10" t="s">
        <v>8323</v>
      </c>
      <c r="R3219" t="s">
        <v>8326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11.64</v>
      </c>
      <c r="P3220">
        <f t="shared" si="251"/>
        <v>11.64</v>
      </c>
      <c r="Q3220" s="10" t="s">
        <v>8313</v>
      </c>
      <c r="R3220" t="s">
        <v>8314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23</v>
      </c>
      <c r="P3221">
        <f t="shared" si="251"/>
        <v>23</v>
      </c>
      <c r="Q3221" s="10" t="s">
        <v>8323</v>
      </c>
      <c r="R3221" t="s">
        <v>8326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8.5</v>
      </c>
      <c r="P3222">
        <f t="shared" si="251"/>
        <v>8.5</v>
      </c>
      <c r="Q3222" s="10" t="s">
        <v>8308</v>
      </c>
      <c r="R3222" t="s">
        <v>8342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34</v>
      </c>
      <c r="P3223">
        <f t="shared" si="251"/>
        <v>34</v>
      </c>
      <c r="Q3223" s="10" t="s">
        <v>8308</v>
      </c>
      <c r="R3223" t="s">
        <v>8342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67</v>
      </c>
      <c r="P3224">
        <f t="shared" si="251"/>
        <v>67</v>
      </c>
      <c r="Q3224" s="10" t="s">
        <v>8311</v>
      </c>
      <c r="R3224" t="s">
        <v>8349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32.5</v>
      </c>
      <c r="P3225">
        <f t="shared" si="251"/>
        <v>32.5</v>
      </c>
      <c r="Q3225" s="10" t="s">
        <v>8327</v>
      </c>
      <c r="R3225" t="s">
        <v>8350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32.5</v>
      </c>
      <c r="P3226">
        <f t="shared" si="251"/>
        <v>32.5</v>
      </c>
      <c r="Q3226" s="10" t="s">
        <v>8327</v>
      </c>
      <c r="R3226" t="s">
        <v>8350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13</v>
      </c>
      <c r="P3227">
        <f t="shared" si="251"/>
        <v>13</v>
      </c>
      <c r="Q3227" s="10" t="s">
        <v>8308</v>
      </c>
      <c r="R3227" t="s">
        <v>8310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8.1300000000000008</v>
      </c>
      <c r="P3228">
        <f t="shared" si="251"/>
        <v>8.1300000000000008</v>
      </c>
      <c r="Q3228" s="10" t="s">
        <v>8308</v>
      </c>
      <c r="R3228" t="s">
        <v>8310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16.25</v>
      </c>
      <c r="P3229">
        <f t="shared" si="251"/>
        <v>16.25</v>
      </c>
      <c r="Q3229" s="10" t="s">
        <v>8319</v>
      </c>
      <c r="R3229" t="s">
        <v>8357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21.67</v>
      </c>
      <c r="P3230">
        <f t="shared" si="251"/>
        <v>21.67</v>
      </c>
      <c r="Q3230" s="10" t="s">
        <v>8323</v>
      </c>
      <c r="R3230" t="s">
        <v>8326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16.25</v>
      </c>
      <c r="P3231">
        <f t="shared" si="251"/>
        <v>16.25</v>
      </c>
      <c r="Q3231" s="10" t="s">
        <v>8323</v>
      </c>
      <c r="R3231" t="s">
        <v>8326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4.92</v>
      </c>
      <c r="P3232">
        <f t="shared" si="251"/>
        <v>4.92</v>
      </c>
      <c r="Q3232" s="10" t="s">
        <v>8311</v>
      </c>
      <c r="R3232" t="s">
        <v>8333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15.75</v>
      </c>
      <c r="P3233">
        <f t="shared" si="251"/>
        <v>15.75</v>
      </c>
      <c r="Q3233" s="10" t="s">
        <v>8323</v>
      </c>
      <c r="R3233" t="s">
        <v>8326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12.4</v>
      </c>
      <c r="P3234">
        <f t="shared" si="251"/>
        <v>12.4</v>
      </c>
      <c r="Q3234" s="10" t="s">
        <v>8327</v>
      </c>
      <c r="R3234" t="s">
        <v>8350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20.329999999999998</v>
      </c>
      <c r="P3235">
        <f t="shared" si="251"/>
        <v>20.329999999999998</v>
      </c>
      <c r="Q3235" s="10" t="s">
        <v>8321</v>
      </c>
      <c r="R3235" t="s">
        <v>8339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30.5</v>
      </c>
      <c r="P3236">
        <f t="shared" si="251"/>
        <v>30.5</v>
      </c>
      <c r="Q3236" s="10" t="s">
        <v>8308</v>
      </c>
      <c r="R3236" t="s">
        <v>8342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30.5</v>
      </c>
      <c r="P3237">
        <f t="shared" si="251"/>
        <v>30.5</v>
      </c>
      <c r="Q3237" s="10" t="s">
        <v>8308</v>
      </c>
      <c r="R3237" t="s">
        <v>8310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10.17</v>
      </c>
      <c r="P3238">
        <f t="shared" si="251"/>
        <v>10.17</v>
      </c>
      <c r="Q3238" s="10" t="s">
        <v>8323</v>
      </c>
      <c r="R3238" t="s">
        <v>8326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30</v>
      </c>
      <c r="P3239">
        <f t="shared" si="251"/>
        <v>30</v>
      </c>
      <c r="Q3239" s="10" t="s">
        <v>8321</v>
      </c>
      <c r="R3239" t="s">
        <v>8325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20</v>
      </c>
      <c r="P3240">
        <f t="shared" si="251"/>
        <v>20</v>
      </c>
      <c r="Q3240" s="10" t="s">
        <v>8308</v>
      </c>
      <c r="R3240" t="s">
        <v>8342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60</v>
      </c>
      <c r="P3241">
        <f t="shared" si="251"/>
        <v>60</v>
      </c>
      <c r="Q3241" s="10" t="s">
        <v>8313</v>
      </c>
      <c r="R3241" t="s">
        <v>8355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30</v>
      </c>
      <c r="P3242">
        <f t="shared" si="251"/>
        <v>30</v>
      </c>
      <c r="Q3242" s="10" t="s">
        <v>8308</v>
      </c>
      <c r="R3242" t="s">
        <v>8318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20</v>
      </c>
      <c r="P3243">
        <f t="shared" si="251"/>
        <v>20</v>
      </c>
      <c r="Q3243" s="10" t="s">
        <v>8323</v>
      </c>
      <c r="R3243" t="s">
        <v>8326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15</v>
      </c>
      <c r="P3244">
        <f t="shared" si="251"/>
        <v>15</v>
      </c>
      <c r="Q3244" s="10" t="s">
        <v>8323</v>
      </c>
      <c r="R3244" t="s">
        <v>8326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15</v>
      </c>
      <c r="P3245">
        <f t="shared" si="251"/>
        <v>15</v>
      </c>
      <c r="Q3245" s="10" t="s">
        <v>8323</v>
      </c>
      <c r="R3245" t="s">
        <v>8326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29.5</v>
      </c>
      <c r="P3246">
        <f t="shared" si="251"/>
        <v>29.5</v>
      </c>
      <c r="Q3246" s="10" t="s">
        <v>8319</v>
      </c>
      <c r="R3246" t="s">
        <v>8345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59</v>
      </c>
      <c r="P3247">
        <f t="shared" si="251"/>
        <v>59</v>
      </c>
      <c r="Q3247" s="10" t="s">
        <v>8323</v>
      </c>
      <c r="R3247" t="s">
        <v>8326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19</v>
      </c>
      <c r="P3248">
        <f t="shared" si="251"/>
        <v>19</v>
      </c>
      <c r="Q3248" s="10" t="s">
        <v>8311</v>
      </c>
      <c r="R3248" t="s">
        <v>8352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14</v>
      </c>
      <c r="P3249">
        <f t="shared" si="251"/>
        <v>14</v>
      </c>
      <c r="Q3249" s="10" t="s">
        <v>8308</v>
      </c>
      <c r="R3249" t="s">
        <v>8342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18.670000000000002</v>
      </c>
      <c r="P3250">
        <f t="shared" si="251"/>
        <v>18.670000000000002</v>
      </c>
      <c r="Q3250" s="10" t="s">
        <v>8316</v>
      </c>
      <c r="R3250" t="s">
        <v>8334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18.670000000000002</v>
      </c>
      <c r="P3251">
        <f t="shared" si="251"/>
        <v>18.670000000000002</v>
      </c>
      <c r="Q3251" s="10" t="s">
        <v>8323</v>
      </c>
      <c r="R3251" t="s">
        <v>8324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27.5</v>
      </c>
      <c r="P3252">
        <f t="shared" si="251"/>
        <v>27.5</v>
      </c>
      <c r="Q3252" s="10" t="s">
        <v>8308</v>
      </c>
      <c r="R3252" t="s">
        <v>8342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27.5</v>
      </c>
      <c r="P3253">
        <f t="shared" si="251"/>
        <v>27.5</v>
      </c>
      <c r="Q3253" s="10" t="s">
        <v>8311</v>
      </c>
      <c r="R3253" t="s">
        <v>8348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27.5</v>
      </c>
      <c r="P3254">
        <f t="shared" si="251"/>
        <v>27.5</v>
      </c>
      <c r="Q3254" s="10" t="s">
        <v>8311</v>
      </c>
      <c r="R3254" t="s">
        <v>8349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27.5</v>
      </c>
      <c r="P3255">
        <f t="shared" si="251"/>
        <v>27.5</v>
      </c>
      <c r="Q3255" s="10" t="s">
        <v>8308</v>
      </c>
      <c r="R3255" t="s">
        <v>8342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18.329999999999998</v>
      </c>
      <c r="P3256">
        <f t="shared" si="251"/>
        <v>18.329999999999998</v>
      </c>
      <c r="Q3256" s="10" t="s">
        <v>8308</v>
      </c>
      <c r="R3256" t="s">
        <v>8342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27.5</v>
      </c>
      <c r="P3257">
        <f t="shared" si="251"/>
        <v>27.5</v>
      </c>
      <c r="Q3257" s="10" t="s">
        <v>8319</v>
      </c>
      <c r="R3257" t="s">
        <v>8345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18.329999999999998</v>
      </c>
      <c r="P3258">
        <f t="shared" si="251"/>
        <v>18.329999999999998</v>
      </c>
      <c r="Q3258" s="10" t="s">
        <v>8323</v>
      </c>
      <c r="R3258" t="s">
        <v>8326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18.329999999999998</v>
      </c>
      <c r="P3259">
        <f t="shared" si="251"/>
        <v>18.329999999999998</v>
      </c>
      <c r="Q3259" s="10" t="s">
        <v>8323</v>
      </c>
      <c r="R3259" t="s">
        <v>8335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13.25</v>
      </c>
      <c r="P3260">
        <f t="shared" si="251"/>
        <v>13.25</v>
      </c>
      <c r="Q3260" s="10" t="s">
        <v>8308</v>
      </c>
      <c r="R3260" t="s">
        <v>8310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13.25</v>
      </c>
      <c r="P3261">
        <f t="shared" si="251"/>
        <v>13.25</v>
      </c>
      <c r="Q3261" s="10" t="s">
        <v>8316</v>
      </c>
      <c r="R3261" t="s">
        <v>8334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13.25</v>
      </c>
      <c r="P3262">
        <f t="shared" si="251"/>
        <v>13.25</v>
      </c>
      <c r="Q3262" s="10" t="s">
        <v>8311</v>
      </c>
      <c r="R3262" t="s">
        <v>8356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53</v>
      </c>
      <c r="P3263">
        <f t="shared" si="251"/>
        <v>53</v>
      </c>
      <c r="Q3263" s="10" t="s">
        <v>8311</v>
      </c>
      <c r="R3263" t="s">
        <v>8356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3.71</v>
      </c>
      <c r="P3264">
        <f t="shared" si="251"/>
        <v>3.71</v>
      </c>
      <c r="Q3264" s="10" t="s">
        <v>8321</v>
      </c>
      <c r="R3264" t="s">
        <v>8339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26</v>
      </c>
      <c r="P3265">
        <f t="shared" si="251"/>
        <v>26</v>
      </c>
      <c r="Q3265" s="10" t="s">
        <v>8308</v>
      </c>
      <c r="R3265" t="s">
        <v>8342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52</v>
      </c>
      <c r="P3266">
        <f t="shared" si="251"/>
        <v>52</v>
      </c>
      <c r="Q3266" s="10" t="s">
        <v>8319</v>
      </c>
      <c r="R3266" t="s">
        <v>8345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IFERROR(ROUND(E3267/L3267,2),0)</f>
        <v>25.5</v>
      </c>
      <c r="P3267">
        <f t="shared" ref="P3267:P3330" si="256">ROUND(E3267/L3267,2)</f>
        <v>25.5</v>
      </c>
      <c r="Q3267" s="10" t="s">
        <v>8321</v>
      </c>
      <c r="R3267" t="s">
        <v>8325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25.5</v>
      </c>
      <c r="P3268">
        <f t="shared" si="256"/>
        <v>25.5</v>
      </c>
      <c r="Q3268" s="10" t="s">
        <v>8321</v>
      </c>
      <c r="R3268" t="s">
        <v>8339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12.75</v>
      </c>
      <c r="P3269">
        <f t="shared" si="256"/>
        <v>12.75</v>
      </c>
      <c r="Q3269" s="10" t="s">
        <v>8316</v>
      </c>
      <c r="R3269" t="s">
        <v>8334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25.5</v>
      </c>
      <c r="P3270">
        <f t="shared" si="256"/>
        <v>25.5</v>
      </c>
      <c r="Q3270" s="10" t="s">
        <v>8327</v>
      </c>
      <c r="R3270" t="s">
        <v>8330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17</v>
      </c>
      <c r="P3271">
        <f t="shared" si="256"/>
        <v>17</v>
      </c>
      <c r="Q3271" s="10" t="s">
        <v>8316</v>
      </c>
      <c r="R3271" t="s">
        <v>8344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12.75</v>
      </c>
      <c r="P3272">
        <f t="shared" si="256"/>
        <v>12.75</v>
      </c>
      <c r="Q3272" s="10" t="s">
        <v>8313</v>
      </c>
      <c r="R3272" t="s">
        <v>8353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25.5</v>
      </c>
      <c r="P3273">
        <f t="shared" si="256"/>
        <v>25.5</v>
      </c>
      <c r="Q3273" s="10" t="s">
        <v>8319</v>
      </c>
      <c r="R3273" t="s">
        <v>8345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8.5</v>
      </c>
      <c r="P3274">
        <f t="shared" si="256"/>
        <v>8.5</v>
      </c>
      <c r="Q3274" s="10" t="s">
        <v>8308</v>
      </c>
      <c r="R3274" t="s">
        <v>8315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8.5</v>
      </c>
      <c r="P3275">
        <f t="shared" si="256"/>
        <v>8.5</v>
      </c>
      <c r="Q3275" s="10" t="s">
        <v>8323</v>
      </c>
      <c r="R3275" t="s">
        <v>8326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50</v>
      </c>
      <c r="P3276">
        <f t="shared" si="256"/>
        <v>50</v>
      </c>
      <c r="Q3276" s="10" t="s">
        <v>8321</v>
      </c>
      <c r="R3276" t="s">
        <v>8325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50</v>
      </c>
      <c r="P3277">
        <f t="shared" si="256"/>
        <v>50</v>
      </c>
      <c r="Q3277" s="10" t="s">
        <v>8321</v>
      </c>
      <c r="R3277" t="s">
        <v>8325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50</v>
      </c>
      <c r="P3278">
        <f t="shared" si="256"/>
        <v>50</v>
      </c>
      <c r="Q3278" s="10" t="s">
        <v>8321</v>
      </c>
      <c r="R3278" t="s">
        <v>8339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50</v>
      </c>
      <c r="P3279">
        <f t="shared" si="256"/>
        <v>50</v>
      </c>
      <c r="Q3279" s="10" t="s">
        <v>8321</v>
      </c>
      <c r="R3279" t="s">
        <v>8339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16.670000000000002</v>
      </c>
      <c r="P3280">
        <f t="shared" si="256"/>
        <v>16.670000000000002</v>
      </c>
      <c r="Q3280" s="10" t="s">
        <v>8321</v>
      </c>
      <c r="R3280" t="s">
        <v>8339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50</v>
      </c>
      <c r="P3281">
        <f t="shared" si="256"/>
        <v>50</v>
      </c>
      <c r="Q3281" s="10" t="s">
        <v>8308</v>
      </c>
      <c r="R3281" t="s">
        <v>8342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50</v>
      </c>
      <c r="P3282">
        <f t="shared" si="256"/>
        <v>50</v>
      </c>
      <c r="Q3282" s="10" t="s">
        <v>8311</v>
      </c>
      <c r="R3282" t="s">
        <v>8352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50</v>
      </c>
      <c r="P3283">
        <f t="shared" si="256"/>
        <v>50</v>
      </c>
      <c r="Q3283" s="10" t="s">
        <v>8327</v>
      </c>
      <c r="R3283" t="s">
        <v>8350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25</v>
      </c>
      <c r="P3284">
        <f t="shared" si="256"/>
        <v>25</v>
      </c>
      <c r="Q3284" s="10" t="s">
        <v>8327</v>
      </c>
      <c r="R3284" t="s">
        <v>8350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50</v>
      </c>
      <c r="P3285">
        <f t="shared" si="256"/>
        <v>50</v>
      </c>
      <c r="Q3285" s="10" t="s">
        <v>8346</v>
      </c>
      <c r="R3285" t="s">
        <v>8347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50</v>
      </c>
      <c r="P3286">
        <f t="shared" si="256"/>
        <v>50</v>
      </c>
      <c r="Q3286" s="10" t="s">
        <v>8316</v>
      </c>
      <c r="R3286" t="s">
        <v>8344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50</v>
      </c>
      <c r="P3287">
        <f t="shared" si="256"/>
        <v>50</v>
      </c>
      <c r="Q3287" s="10" t="s">
        <v>8319</v>
      </c>
      <c r="R3287" t="s">
        <v>8345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25</v>
      </c>
      <c r="P3288">
        <f t="shared" si="256"/>
        <v>25</v>
      </c>
      <c r="Q3288" s="10" t="s">
        <v>8311</v>
      </c>
      <c r="R3288" t="s">
        <v>8352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50</v>
      </c>
      <c r="P3289">
        <f t="shared" si="256"/>
        <v>50</v>
      </c>
      <c r="Q3289" s="10" t="s">
        <v>8313</v>
      </c>
      <c r="R3289" t="s">
        <v>8355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50</v>
      </c>
      <c r="P3290">
        <f t="shared" si="256"/>
        <v>50</v>
      </c>
      <c r="Q3290" s="10" t="s">
        <v>8327</v>
      </c>
      <c r="R3290" t="s">
        <v>8330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25</v>
      </c>
      <c r="P3291">
        <f t="shared" si="256"/>
        <v>25</v>
      </c>
      <c r="Q3291" s="10" t="s">
        <v>8308</v>
      </c>
      <c r="R3291" t="s">
        <v>8318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50</v>
      </c>
      <c r="P3292">
        <f t="shared" si="256"/>
        <v>50</v>
      </c>
      <c r="Q3292" s="10" t="s">
        <v>8313</v>
      </c>
      <c r="R3292" t="s">
        <v>8353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12.5</v>
      </c>
      <c r="P3294">
        <f t="shared" si="256"/>
        <v>12.5</v>
      </c>
      <c r="Q3294" s="10" t="s">
        <v>8316</v>
      </c>
      <c r="R3294" t="s">
        <v>8334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50</v>
      </c>
      <c r="P3295">
        <f t="shared" si="256"/>
        <v>50</v>
      </c>
      <c r="Q3295" s="10" t="s">
        <v>8308</v>
      </c>
      <c r="R3295" t="s">
        <v>8342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50</v>
      </c>
      <c r="P3296">
        <f t="shared" si="256"/>
        <v>50</v>
      </c>
      <c r="Q3296" s="10" t="s">
        <v>8308</v>
      </c>
      <c r="R3296" t="s">
        <v>8342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50</v>
      </c>
      <c r="P3297">
        <f t="shared" si="256"/>
        <v>50</v>
      </c>
      <c r="Q3297" s="10" t="s">
        <v>8319</v>
      </c>
      <c r="R3297" t="s">
        <v>8345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50</v>
      </c>
      <c r="P3298">
        <f t="shared" si="256"/>
        <v>50</v>
      </c>
      <c r="Q3298" s="10" t="s">
        <v>8319</v>
      </c>
      <c r="R3298" t="s">
        <v>8345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50</v>
      </c>
      <c r="P3299">
        <f t="shared" si="256"/>
        <v>50</v>
      </c>
      <c r="Q3299" s="10" t="s">
        <v>8319</v>
      </c>
      <c r="R3299" t="s">
        <v>8345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50</v>
      </c>
      <c r="P3300">
        <f t="shared" si="256"/>
        <v>50</v>
      </c>
      <c r="Q3300" s="10" t="s">
        <v>8319</v>
      </c>
      <c r="R3300" t="s">
        <v>8345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16.670000000000002</v>
      </c>
      <c r="P3301">
        <f t="shared" si="256"/>
        <v>16.670000000000002</v>
      </c>
      <c r="Q3301" s="10" t="s">
        <v>8323</v>
      </c>
      <c r="R3301" t="s">
        <v>8324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50</v>
      </c>
      <c r="P3302">
        <f t="shared" si="256"/>
        <v>50</v>
      </c>
      <c r="Q3302" s="10" t="s">
        <v>8323</v>
      </c>
      <c r="R3302" t="s">
        <v>8324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50</v>
      </c>
      <c r="P3303">
        <f t="shared" si="256"/>
        <v>50</v>
      </c>
      <c r="Q3303" s="10" t="s">
        <v>8323</v>
      </c>
      <c r="R3303" t="s">
        <v>8326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50</v>
      </c>
      <c r="P3304">
        <f t="shared" si="256"/>
        <v>50</v>
      </c>
      <c r="Q3304" s="10" t="s">
        <v>8323</v>
      </c>
      <c r="R3304" t="s">
        <v>8335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50</v>
      </c>
      <c r="P3305">
        <f t="shared" si="256"/>
        <v>50</v>
      </c>
      <c r="Q3305" s="10" t="s">
        <v>8323</v>
      </c>
      <c r="R3305" t="s">
        <v>8326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25</v>
      </c>
      <c r="P3306">
        <f t="shared" si="256"/>
        <v>25</v>
      </c>
      <c r="Q3306" s="10" t="s">
        <v>8323</v>
      </c>
      <c r="R3306" t="s">
        <v>8326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50</v>
      </c>
      <c r="P3307">
        <f t="shared" si="256"/>
        <v>50</v>
      </c>
      <c r="Q3307" s="10" t="s">
        <v>8323</v>
      </c>
      <c r="R3307" t="s">
        <v>8326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16</v>
      </c>
      <c r="P3308">
        <f t="shared" si="256"/>
        <v>16</v>
      </c>
      <c r="Q3308" s="10" t="s">
        <v>8311</v>
      </c>
      <c r="R3308" t="s">
        <v>8352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11.92</v>
      </c>
      <c r="P3309">
        <f t="shared" si="256"/>
        <v>11.92</v>
      </c>
      <c r="Q3309" s="10" t="s">
        <v>8316</v>
      </c>
      <c r="R3309" t="s">
        <v>8334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6.71</v>
      </c>
      <c r="P3310">
        <f t="shared" si="256"/>
        <v>6.71</v>
      </c>
      <c r="Q3310" s="10" t="s">
        <v>8316</v>
      </c>
      <c r="R3310" t="s">
        <v>8334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9.4</v>
      </c>
      <c r="P3311">
        <f t="shared" si="256"/>
        <v>9.4</v>
      </c>
      <c r="Q3311" s="10" t="s">
        <v>8323</v>
      </c>
      <c r="R3311" t="s">
        <v>8326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9</v>
      </c>
      <c r="P3312">
        <f t="shared" si="256"/>
        <v>9</v>
      </c>
      <c r="Q3312" s="10" t="s">
        <v>8321</v>
      </c>
      <c r="R3312" t="s">
        <v>8339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22.5</v>
      </c>
      <c r="P3313">
        <f t="shared" si="256"/>
        <v>22.5</v>
      </c>
      <c r="Q3313" s="10" t="s">
        <v>8321</v>
      </c>
      <c r="R3313" t="s">
        <v>8339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22.5</v>
      </c>
      <c r="P3314">
        <f t="shared" si="256"/>
        <v>22.5</v>
      </c>
      <c r="Q3314" s="10" t="s">
        <v>8327</v>
      </c>
      <c r="R3314" t="s">
        <v>8350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9</v>
      </c>
      <c r="P3315">
        <f t="shared" si="256"/>
        <v>9</v>
      </c>
      <c r="Q3315" s="10" t="s">
        <v>8327</v>
      </c>
      <c r="R3315" t="s">
        <v>8350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11.25</v>
      </c>
      <c r="P3316">
        <f t="shared" si="256"/>
        <v>11.25</v>
      </c>
      <c r="Q3316" s="10" t="s">
        <v>8316</v>
      </c>
      <c r="R3316" t="s">
        <v>8334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15</v>
      </c>
      <c r="P3317">
        <f t="shared" si="256"/>
        <v>15</v>
      </c>
      <c r="Q3317" s="10" t="s">
        <v>8316</v>
      </c>
      <c r="R3317" t="s">
        <v>8334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9</v>
      </c>
      <c r="P3318">
        <f t="shared" si="256"/>
        <v>9</v>
      </c>
      <c r="Q3318" s="10" t="s">
        <v>8316</v>
      </c>
      <c r="R3318" t="s">
        <v>8334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15</v>
      </c>
      <c r="P3319">
        <f t="shared" si="256"/>
        <v>15</v>
      </c>
      <c r="Q3319" s="10" t="s">
        <v>8316</v>
      </c>
      <c r="R3319" t="s">
        <v>8334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15</v>
      </c>
      <c r="P3320">
        <f t="shared" si="256"/>
        <v>15</v>
      </c>
      <c r="Q3320" s="10" t="s">
        <v>8311</v>
      </c>
      <c r="R3320" t="s">
        <v>8348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22.5</v>
      </c>
      <c r="P3321">
        <f t="shared" si="256"/>
        <v>22.5</v>
      </c>
      <c r="Q3321" s="10" t="s">
        <v>8319</v>
      </c>
      <c r="R3321" t="s">
        <v>8345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11.25</v>
      </c>
      <c r="P3322">
        <f t="shared" si="256"/>
        <v>11.25</v>
      </c>
      <c r="Q3322" s="10" t="s">
        <v>8311</v>
      </c>
      <c r="R3322" t="s">
        <v>8356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22.5</v>
      </c>
      <c r="P3323">
        <f t="shared" si="256"/>
        <v>22.5</v>
      </c>
      <c r="Q3323" s="10" t="s">
        <v>8323</v>
      </c>
      <c r="R3323" t="s">
        <v>8326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15</v>
      </c>
      <c r="P3324">
        <f t="shared" si="256"/>
        <v>15</v>
      </c>
      <c r="Q3324" s="10" t="s">
        <v>8323</v>
      </c>
      <c r="R3324" t="s">
        <v>8326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11.25</v>
      </c>
      <c r="P3325">
        <f t="shared" si="256"/>
        <v>11.25</v>
      </c>
      <c r="Q3325" s="10" t="s">
        <v>8323</v>
      </c>
      <c r="R3325" t="s">
        <v>8326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15</v>
      </c>
      <c r="P3326">
        <f t="shared" si="256"/>
        <v>15</v>
      </c>
      <c r="Q3326" s="10" t="s">
        <v>8323</v>
      </c>
      <c r="R3326" t="s">
        <v>8326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22.5</v>
      </c>
      <c r="P3327">
        <f t="shared" si="256"/>
        <v>22.5</v>
      </c>
      <c r="Q3327" s="10" t="s">
        <v>8323</v>
      </c>
      <c r="R3327" t="s">
        <v>8326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10.56</v>
      </c>
      <c r="P3328">
        <f t="shared" si="256"/>
        <v>10.56</v>
      </c>
      <c r="Q3328" s="10" t="s">
        <v>8316</v>
      </c>
      <c r="R3328" t="s">
        <v>8334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10.5</v>
      </c>
      <c r="P3329">
        <f t="shared" si="256"/>
        <v>10.5</v>
      </c>
      <c r="Q3329" s="10" t="s">
        <v>8319</v>
      </c>
      <c r="R3329" t="s">
        <v>8345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10.5</v>
      </c>
      <c r="P3330">
        <f t="shared" si="256"/>
        <v>10.5</v>
      </c>
      <c r="Q3330" s="10" t="s">
        <v>8308</v>
      </c>
      <c r="R3330" t="s">
        <v>8318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IFERROR(ROUND(E3331/L3331,2),0)</f>
        <v>6.83</v>
      </c>
      <c r="P3331">
        <f t="shared" ref="P3331:P3394" si="261">ROUND(E3331/L3331,2)</f>
        <v>6.83</v>
      </c>
      <c r="Q3331" s="10" t="s">
        <v>8316</v>
      </c>
      <c r="R3331" t="s">
        <v>8334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10.25</v>
      </c>
      <c r="P3332">
        <f t="shared" si="261"/>
        <v>10.25</v>
      </c>
      <c r="Q3332" s="10" t="s">
        <v>8323</v>
      </c>
      <c r="R3332" t="s">
        <v>8324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10.25</v>
      </c>
      <c r="P3333">
        <f t="shared" si="261"/>
        <v>10.25</v>
      </c>
      <c r="Q3333" s="10" t="s">
        <v>8323</v>
      </c>
      <c r="R3333" t="s">
        <v>8326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20</v>
      </c>
      <c r="P3334">
        <f t="shared" si="261"/>
        <v>20</v>
      </c>
      <c r="Q3334" s="10" t="s">
        <v>8321</v>
      </c>
      <c r="R3334" t="s">
        <v>8337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13.33</v>
      </c>
      <c r="P3335">
        <f t="shared" si="261"/>
        <v>13.33</v>
      </c>
      <c r="Q3335" s="10" t="s">
        <v>8321</v>
      </c>
      <c r="R3335" t="s">
        <v>8337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20</v>
      </c>
      <c r="P3336">
        <f t="shared" si="261"/>
        <v>20</v>
      </c>
      <c r="Q3336" s="10" t="s">
        <v>8327</v>
      </c>
      <c r="R3336" t="s">
        <v>8350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20</v>
      </c>
      <c r="P3337">
        <f t="shared" si="261"/>
        <v>20</v>
      </c>
      <c r="Q3337" s="10" t="s">
        <v>8327</v>
      </c>
      <c r="R3337" t="s">
        <v>8350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40</v>
      </c>
      <c r="P3338">
        <f t="shared" si="261"/>
        <v>40</v>
      </c>
      <c r="Q3338" s="10" t="s">
        <v>8327</v>
      </c>
      <c r="R3338" t="s">
        <v>8354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10</v>
      </c>
      <c r="P3339">
        <f t="shared" si="261"/>
        <v>10</v>
      </c>
      <c r="Q3339" s="10" t="s">
        <v>8313</v>
      </c>
      <c r="R3339" t="s">
        <v>8314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20</v>
      </c>
      <c r="P3340">
        <f t="shared" si="261"/>
        <v>20</v>
      </c>
      <c r="Q3340" s="10" t="s">
        <v>8313</v>
      </c>
      <c r="R3340" t="s">
        <v>8314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1.54</v>
      </c>
      <c r="P3341">
        <f t="shared" si="261"/>
        <v>1.54</v>
      </c>
      <c r="Q3341" s="10" t="s">
        <v>8313</v>
      </c>
      <c r="R3341" t="s">
        <v>8314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13.33</v>
      </c>
      <c r="P3342">
        <f t="shared" si="261"/>
        <v>13.33</v>
      </c>
      <c r="Q3342" s="10" t="s">
        <v>8319</v>
      </c>
      <c r="R3342" t="s">
        <v>8345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13.33</v>
      </c>
      <c r="P3343">
        <f t="shared" si="261"/>
        <v>13.33</v>
      </c>
      <c r="Q3343" s="10" t="s">
        <v>8323</v>
      </c>
      <c r="R3343" t="s">
        <v>8326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13.33</v>
      </c>
      <c r="P3344">
        <f t="shared" si="261"/>
        <v>13.33</v>
      </c>
      <c r="Q3344" s="10" t="s">
        <v>8323</v>
      </c>
      <c r="R3344" t="s">
        <v>8324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13.33</v>
      </c>
      <c r="P3345">
        <f t="shared" si="261"/>
        <v>13.33</v>
      </c>
      <c r="Q3345" s="10" t="s">
        <v>8323</v>
      </c>
      <c r="R3345" t="s">
        <v>8335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20</v>
      </c>
      <c r="P3346">
        <f t="shared" si="261"/>
        <v>20</v>
      </c>
      <c r="Q3346" s="10" t="s">
        <v>8323</v>
      </c>
      <c r="R3346" t="s">
        <v>8326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13</v>
      </c>
      <c r="P3347">
        <f t="shared" si="261"/>
        <v>13</v>
      </c>
      <c r="Q3347" s="10" t="s">
        <v>8308</v>
      </c>
      <c r="R3347" t="s">
        <v>8342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9.75</v>
      </c>
      <c r="P3348">
        <f t="shared" si="261"/>
        <v>9.75</v>
      </c>
      <c r="Q3348" s="10" t="s">
        <v>8323</v>
      </c>
      <c r="R3348" t="s">
        <v>8326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9.5</v>
      </c>
      <c r="P3349">
        <f t="shared" si="261"/>
        <v>9.5</v>
      </c>
      <c r="Q3349" s="10" t="s">
        <v>8323</v>
      </c>
      <c r="R3349" t="s">
        <v>8326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18.5</v>
      </c>
      <c r="P3350">
        <f t="shared" si="261"/>
        <v>18.5</v>
      </c>
      <c r="Q3350" s="10" t="s">
        <v>8323</v>
      </c>
      <c r="R3350" t="s">
        <v>8326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18</v>
      </c>
      <c r="P3351">
        <f t="shared" si="261"/>
        <v>18</v>
      </c>
      <c r="Q3351" s="10" t="s">
        <v>8316</v>
      </c>
      <c r="R3351" t="s">
        <v>8344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12</v>
      </c>
      <c r="P3352">
        <f t="shared" si="261"/>
        <v>12</v>
      </c>
      <c r="Q3352" s="10" t="s">
        <v>8308</v>
      </c>
      <c r="R3352" t="s">
        <v>8315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12</v>
      </c>
      <c r="P3353">
        <f t="shared" si="261"/>
        <v>12</v>
      </c>
      <c r="Q3353" s="10" t="s">
        <v>8319</v>
      </c>
      <c r="R3353" t="s">
        <v>8345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9</v>
      </c>
      <c r="P3354">
        <f t="shared" si="261"/>
        <v>9</v>
      </c>
      <c r="Q3354" s="10" t="s">
        <v>8311</v>
      </c>
      <c r="R3354" t="s">
        <v>8356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8.75</v>
      </c>
      <c r="P3355">
        <f t="shared" si="261"/>
        <v>8.75</v>
      </c>
      <c r="Q3355" s="10" t="s">
        <v>8308</v>
      </c>
      <c r="R3355" t="s">
        <v>8342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11.67</v>
      </c>
      <c r="P3356">
        <f t="shared" si="261"/>
        <v>11.67</v>
      </c>
      <c r="Q3356" s="10" t="s">
        <v>8319</v>
      </c>
      <c r="R3356" t="s">
        <v>8345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17.5</v>
      </c>
      <c r="P3357">
        <f t="shared" si="261"/>
        <v>17.5</v>
      </c>
      <c r="Q3357" s="10" t="s">
        <v>8319</v>
      </c>
      <c r="R3357" t="s">
        <v>8345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11.67</v>
      </c>
      <c r="P3358">
        <f t="shared" si="261"/>
        <v>11.67</v>
      </c>
      <c r="Q3358" s="10" t="s">
        <v>8313</v>
      </c>
      <c r="R3358" t="s">
        <v>8355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11.67</v>
      </c>
      <c r="P3359">
        <f t="shared" si="261"/>
        <v>11.67</v>
      </c>
      <c r="Q3359" s="10" t="s">
        <v>8327</v>
      </c>
      <c r="R3359" t="s">
        <v>8330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8.75</v>
      </c>
      <c r="P3360">
        <f t="shared" si="261"/>
        <v>8.75</v>
      </c>
      <c r="Q3360" s="10" t="s">
        <v>8327</v>
      </c>
      <c r="R3360" t="s">
        <v>8330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17.5</v>
      </c>
      <c r="P3361">
        <f t="shared" si="261"/>
        <v>17.5</v>
      </c>
      <c r="Q3361" s="10" t="s">
        <v>8319</v>
      </c>
      <c r="R3361" t="s">
        <v>8345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8.75</v>
      </c>
      <c r="P3362">
        <f t="shared" si="261"/>
        <v>8.75</v>
      </c>
      <c r="Q3362" s="10" t="s">
        <v>8311</v>
      </c>
      <c r="R3362" t="s">
        <v>8356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35</v>
      </c>
      <c r="P3363">
        <f t="shared" si="261"/>
        <v>35</v>
      </c>
      <c r="Q3363" s="10" t="s">
        <v>8323</v>
      </c>
      <c r="R3363" t="s">
        <v>8326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17.5</v>
      </c>
      <c r="P3364">
        <f t="shared" si="261"/>
        <v>17.5</v>
      </c>
      <c r="Q3364" s="10" t="s">
        <v>8323</v>
      </c>
      <c r="R3364" t="s">
        <v>8335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17.5</v>
      </c>
      <c r="P3365">
        <f t="shared" si="261"/>
        <v>17.5</v>
      </c>
      <c r="Q3365" s="10" t="s">
        <v>8323</v>
      </c>
      <c r="R3365" t="s">
        <v>8335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34.950000000000003</v>
      </c>
      <c r="P3366">
        <f t="shared" si="261"/>
        <v>34.950000000000003</v>
      </c>
      <c r="Q3366" s="10" t="s">
        <v>8323</v>
      </c>
      <c r="R3366" t="s">
        <v>8326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34</v>
      </c>
      <c r="P3367">
        <f t="shared" si="261"/>
        <v>34</v>
      </c>
      <c r="Q3367" s="10" t="s">
        <v>8327</v>
      </c>
      <c r="R3367" t="s">
        <v>8330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8.5</v>
      </c>
      <c r="P3368">
        <f t="shared" si="261"/>
        <v>8.5</v>
      </c>
      <c r="Q3368" s="10" t="s">
        <v>8316</v>
      </c>
      <c r="R3368" t="s">
        <v>8334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11.33</v>
      </c>
      <c r="P3369">
        <f t="shared" si="261"/>
        <v>11.33</v>
      </c>
      <c r="Q3369" s="10" t="s">
        <v>8311</v>
      </c>
      <c r="R3369" t="s">
        <v>8356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16</v>
      </c>
      <c r="P3370">
        <f t="shared" si="261"/>
        <v>16</v>
      </c>
      <c r="Q3370" s="10" t="s">
        <v>8311</v>
      </c>
      <c r="R3370" t="s">
        <v>8352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8</v>
      </c>
      <c r="P3371">
        <f t="shared" si="261"/>
        <v>8</v>
      </c>
      <c r="Q3371" s="10" t="s">
        <v>8323</v>
      </c>
      <c r="R3371" t="s">
        <v>8326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10.67</v>
      </c>
      <c r="P3372">
        <f t="shared" si="261"/>
        <v>10.67</v>
      </c>
      <c r="Q3372" s="10" t="s">
        <v>8323</v>
      </c>
      <c r="R3372" t="s">
        <v>8326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10.33</v>
      </c>
      <c r="P3373">
        <f t="shared" si="261"/>
        <v>10.33</v>
      </c>
      <c r="Q3373" s="10" t="s">
        <v>8321</v>
      </c>
      <c r="R3373" t="s">
        <v>8339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15.5</v>
      </c>
      <c r="P3374">
        <f t="shared" si="261"/>
        <v>15.5</v>
      </c>
      <c r="Q3374" s="10" t="s">
        <v>8308</v>
      </c>
      <c r="R3374" t="s">
        <v>8342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15</v>
      </c>
      <c r="P3375">
        <f t="shared" si="261"/>
        <v>15</v>
      </c>
      <c r="Q3375" s="10" t="s">
        <v>8321</v>
      </c>
      <c r="R3375" t="s">
        <v>8337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10</v>
      </c>
      <c r="P3376">
        <f t="shared" si="261"/>
        <v>10</v>
      </c>
      <c r="Q3376" s="10" t="s">
        <v>8321</v>
      </c>
      <c r="R3376" t="s">
        <v>8339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30</v>
      </c>
      <c r="P3377">
        <f t="shared" si="261"/>
        <v>30</v>
      </c>
      <c r="Q3377" s="10" t="s">
        <v>8327</v>
      </c>
      <c r="R3377" t="s">
        <v>8328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15</v>
      </c>
      <c r="P3378">
        <f t="shared" si="261"/>
        <v>15</v>
      </c>
      <c r="Q3378" s="10" t="s">
        <v>8327</v>
      </c>
      <c r="R3378" t="s">
        <v>8350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30</v>
      </c>
      <c r="P3379">
        <f t="shared" si="261"/>
        <v>30</v>
      </c>
      <c r="Q3379" s="10" t="s">
        <v>8327</v>
      </c>
      <c r="R3379" t="s">
        <v>8350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30</v>
      </c>
      <c r="P3380">
        <f t="shared" si="261"/>
        <v>30</v>
      </c>
      <c r="Q3380" s="10" t="s">
        <v>8319</v>
      </c>
      <c r="R3380" t="s">
        <v>8345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15</v>
      </c>
      <c r="P3381">
        <f t="shared" si="261"/>
        <v>15</v>
      </c>
      <c r="Q3381" s="10" t="s">
        <v>8311</v>
      </c>
      <c r="R3381" t="s">
        <v>8352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7.5</v>
      </c>
      <c r="P3382">
        <f t="shared" si="261"/>
        <v>7.5</v>
      </c>
      <c r="Q3382" s="10" t="s">
        <v>8313</v>
      </c>
      <c r="R3382" t="s">
        <v>8314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30</v>
      </c>
      <c r="P3383">
        <f t="shared" si="261"/>
        <v>30</v>
      </c>
      <c r="Q3383" s="10" t="s">
        <v>8308</v>
      </c>
      <c r="R3383" t="s">
        <v>8342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15</v>
      </c>
      <c r="P3384">
        <f t="shared" si="261"/>
        <v>15</v>
      </c>
      <c r="Q3384" s="10" t="s">
        <v>8319</v>
      </c>
      <c r="R3384" t="s">
        <v>8345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15</v>
      </c>
      <c r="P3385">
        <f t="shared" si="261"/>
        <v>15</v>
      </c>
      <c r="Q3385" s="10" t="s">
        <v>8319</v>
      </c>
      <c r="R3385" t="s">
        <v>8357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30</v>
      </c>
      <c r="P3386">
        <f t="shared" si="261"/>
        <v>30</v>
      </c>
      <c r="Q3386" s="10" t="s">
        <v>8323</v>
      </c>
      <c r="R3386" t="s">
        <v>8326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15</v>
      </c>
      <c r="P3387">
        <f t="shared" si="261"/>
        <v>15</v>
      </c>
      <c r="Q3387" s="10" t="s">
        <v>8323</v>
      </c>
      <c r="R3387" t="s">
        <v>8335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5.8</v>
      </c>
      <c r="P3388">
        <f t="shared" si="261"/>
        <v>5.8</v>
      </c>
      <c r="Q3388" s="10" t="s">
        <v>8316</v>
      </c>
      <c r="R3388" t="s">
        <v>8334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7.25</v>
      </c>
      <c r="P3389">
        <f t="shared" si="261"/>
        <v>7.25</v>
      </c>
      <c r="Q3389" s="10" t="s">
        <v>8327</v>
      </c>
      <c r="R3389" t="s">
        <v>8341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29</v>
      </c>
      <c r="P3390">
        <f t="shared" si="261"/>
        <v>29</v>
      </c>
      <c r="Q3390" s="10" t="s">
        <v>8323</v>
      </c>
      <c r="R3390" t="s">
        <v>8326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7.25</v>
      </c>
      <c r="P3391">
        <f t="shared" si="261"/>
        <v>7.25</v>
      </c>
      <c r="Q3391" s="10" t="s">
        <v>8323</v>
      </c>
      <c r="R3391" t="s">
        <v>8326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28</v>
      </c>
      <c r="P3392">
        <f t="shared" si="261"/>
        <v>28</v>
      </c>
      <c r="Q3392" s="10" t="s">
        <v>8308</v>
      </c>
      <c r="R3392" t="s">
        <v>8310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14</v>
      </c>
      <c r="P3393">
        <f t="shared" si="261"/>
        <v>14</v>
      </c>
      <c r="Q3393" s="10" t="s">
        <v>8311</v>
      </c>
      <c r="R3393" t="s">
        <v>8349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6.75</v>
      </c>
      <c r="P3394">
        <f t="shared" si="261"/>
        <v>6.75</v>
      </c>
      <c r="Q3394" s="10" t="s">
        <v>8323</v>
      </c>
      <c r="R3394" t="s">
        <v>8326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IFERROR(ROUND(E3395/L3395,2),0)</f>
        <v>13.01</v>
      </c>
      <c r="P3395">
        <f t="shared" ref="P3395:P3458" si="266">ROUND(E3395/L3395,2)</f>
        <v>13.01</v>
      </c>
      <c r="Q3395" s="10" t="s">
        <v>8319</v>
      </c>
      <c r="R3395" t="s">
        <v>8345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13</v>
      </c>
      <c r="P3396">
        <f t="shared" si="266"/>
        <v>13</v>
      </c>
      <c r="Q3396" s="10" t="s">
        <v>8321</v>
      </c>
      <c r="R3396" t="s">
        <v>8339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13</v>
      </c>
      <c r="P3397">
        <f t="shared" si="266"/>
        <v>13</v>
      </c>
      <c r="Q3397" s="10" t="s">
        <v>8308</v>
      </c>
      <c r="R3397" t="s">
        <v>8342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13</v>
      </c>
      <c r="P3398">
        <f t="shared" si="266"/>
        <v>13</v>
      </c>
      <c r="Q3398" s="10" t="s">
        <v>8308</v>
      </c>
      <c r="R3398" t="s">
        <v>8310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13</v>
      </c>
      <c r="P3399">
        <f t="shared" si="266"/>
        <v>13</v>
      </c>
      <c r="Q3399" s="10" t="s">
        <v>8311</v>
      </c>
      <c r="R3399" t="s">
        <v>8348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13</v>
      </c>
      <c r="P3400">
        <f t="shared" si="266"/>
        <v>13</v>
      </c>
      <c r="Q3400" s="10" t="s">
        <v>8316</v>
      </c>
      <c r="R3400" t="s">
        <v>8344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13</v>
      </c>
      <c r="P3401">
        <f t="shared" si="266"/>
        <v>13</v>
      </c>
      <c r="Q3401" s="10" t="s">
        <v>8316</v>
      </c>
      <c r="R3401" t="s">
        <v>8334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13</v>
      </c>
      <c r="P3402">
        <f t="shared" si="266"/>
        <v>13</v>
      </c>
      <c r="Q3402" s="10" t="s">
        <v>8319</v>
      </c>
      <c r="R3402" t="s">
        <v>8345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13</v>
      </c>
      <c r="P3403">
        <f t="shared" si="266"/>
        <v>13</v>
      </c>
      <c r="Q3403" s="10" t="s">
        <v>8319</v>
      </c>
      <c r="R3403" t="s">
        <v>8345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13</v>
      </c>
      <c r="P3404">
        <f t="shared" si="266"/>
        <v>13</v>
      </c>
      <c r="Q3404" s="10" t="s">
        <v>8323</v>
      </c>
      <c r="R3404" t="s">
        <v>8324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6.5</v>
      </c>
      <c r="P3405">
        <f t="shared" si="266"/>
        <v>6.5</v>
      </c>
      <c r="Q3405" s="10" t="s">
        <v>8323</v>
      </c>
      <c r="R3405" t="s">
        <v>8324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13</v>
      </c>
      <c r="P3406">
        <f t="shared" si="266"/>
        <v>13</v>
      </c>
      <c r="Q3406" s="10" t="s">
        <v>8323</v>
      </c>
      <c r="R3406" t="s">
        <v>8326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13</v>
      </c>
      <c r="P3407">
        <f t="shared" si="266"/>
        <v>13</v>
      </c>
      <c r="Q3407" s="10" t="s">
        <v>8323</v>
      </c>
      <c r="R3407" t="s">
        <v>8326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25</v>
      </c>
      <c r="P3408">
        <f t="shared" si="266"/>
        <v>25</v>
      </c>
      <c r="Q3408" s="10" t="s">
        <v>8321</v>
      </c>
      <c r="R3408" t="s">
        <v>8339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12.5</v>
      </c>
      <c r="P3409">
        <f t="shared" si="266"/>
        <v>12.5</v>
      </c>
      <c r="Q3409" s="10" t="s">
        <v>8321</v>
      </c>
      <c r="R3409" t="s">
        <v>8339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25</v>
      </c>
      <c r="P3410">
        <f t="shared" si="266"/>
        <v>25</v>
      </c>
      <c r="Q3410" s="10" t="s">
        <v>8308</v>
      </c>
      <c r="R3410" t="s">
        <v>8342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25</v>
      </c>
      <c r="P3411">
        <f t="shared" si="266"/>
        <v>25</v>
      </c>
      <c r="Q3411" s="10" t="s">
        <v>8327</v>
      </c>
      <c r="R3411" t="s">
        <v>8350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12.5</v>
      </c>
      <c r="P3412">
        <f t="shared" si="266"/>
        <v>12.5</v>
      </c>
      <c r="Q3412" s="10" t="s">
        <v>8316</v>
      </c>
      <c r="R3412" t="s">
        <v>8334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25</v>
      </c>
      <c r="P3413">
        <f t="shared" si="266"/>
        <v>25</v>
      </c>
      <c r="Q3413" s="10" t="s">
        <v>8316</v>
      </c>
      <c r="R3413" t="s">
        <v>8334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25</v>
      </c>
      <c r="P3414">
        <f t="shared" si="266"/>
        <v>25</v>
      </c>
      <c r="Q3414" s="10" t="s">
        <v>8319</v>
      </c>
      <c r="R3414" t="s">
        <v>8345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25</v>
      </c>
      <c r="P3415">
        <f t="shared" si="266"/>
        <v>25</v>
      </c>
      <c r="Q3415" s="10" t="s">
        <v>8327</v>
      </c>
      <c r="R3415" t="s">
        <v>8354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6.25</v>
      </c>
      <c r="P3416">
        <f t="shared" si="266"/>
        <v>6.25</v>
      </c>
      <c r="Q3416" s="10" t="s">
        <v>8313</v>
      </c>
      <c r="R3416" t="s">
        <v>8314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25</v>
      </c>
      <c r="P3417">
        <f t="shared" si="266"/>
        <v>25</v>
      </c>
      <c r="Q3417" s="10" t="s">
        <v>8313</v>
      </c>
      <c r="R3417" t="s">
        <v>8353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25</v>
      </c>
      <c r="P3418">
        <f t="shared" si="266"/>
        <v>25</v>
      </c>
      <c r="Q3418" s="10" t="s">
        <v>8316</v>
      </c>
      <c r="R3418" t="s">
        <v>8334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8.33</v>
      </c>
      <c r="P3419">
        <f t="shared" si="266"/>
        <v>8.33</v>
      </c>
      <c r="Q3419" s="10" t="s">
        <v>8316</v>
      </c>
      <c r="R3419" t="s">
        <v>8334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25</v>
      </c>
      <c r="P3420">
        <f t="shared" si="266"/>
        <v>25</v>
      </c>
      <c r="Q3420" s="10" t="s">
        <v>8308</v>
      </c>
      <c r="R3420" t="s">
        <v>8342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25</v>
      </c>
      <c r="P3421">
        <f t="shared" si="266"/>
        <v>25</v>
      </c>
      <c r="Q3421" s="10" t="s">
        <v>8308</v>
      </c>
      <c r="R3421" t="s">
        <v>8342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8.33</v>
      </c>
      <c r="P3422">
        <f t="shared" si="266"/>
        <v>8.33</v>
      </c>
      <c r="Q3422" s="10" t="s">
        <v>8319</v>
      </c>
      <c r="R3422" t="s">
        <v>8345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25</v>
      </c>
      <c r="P3423">
        <f t="shared" si="266"/>
        <v>25</v>
      </c>
      <c r="Q3423" s="10" t="s">
        <v>8319</v>
      </c>
      <c r="R3423" t="s">
        <v>8345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25</v>
      </c>
      <c r="P3424">
        <f t="shared" si="266"/>
        <v>25</v>
      </c>
      <c r="Q3424" s="10" t="s">
        <v>8311</v>
      </c>
      <c r="R3424" t="s">
        <v>8356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12.5</v>
      </c>
      <c r="P3425">
        <f t="shared" si="266"/>
        <v>12.5</v>
      </c>
      <c r="Q3425" s="10" t="s">
        <v>8323</v>
      </c>
      <c r="R3425" t="s">
        <v>8326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25</v>
      </c>
      <c r="P3426">
        <f t="shared" si="266"/>
        <v>25</v>
      </c>
      <c r="Q3426" s="10" t="s">
        <v>8323</v>
      </c>
      <c r="R3426" t="s">
        <v>8326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12.5</v>
      </c>
      <c r="P3427">
        <f t="shared" si="266"/>
        <v>12.5</v>
      </c>
      <c r="Q3427" s="10" t="s">
        <v>8323</v>
      </c>
      <c r="R3427" t="s">
        <v>8324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25</v>
      </c>
      <c r="P3428">
        <f t="shared" si="266"/>
        <v>25</v>
      </c>
      <c r="Q3428" s="10" t="s">
        <v>8323</v>
      </c>
      <c r="R3428" t="s">
        <v>8324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12.5</v>
      </c>
      <c r="P3429">
        <f t="shared" si="266"/>
        <v>12.5</v>
      </c>
      <c r="Q3429" s="10" t="s">
        <v>8323</v>
      </c>
      <c r="R3429" t="s">
        <v>8335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25</v>
      </c>
      <c r="P3430">
        <f t="shared" si="266"/>
        <v>25</v>
      </c>
      <c r="Q3430" s="10" t="s">
        <v>8323</v>
      </c>
      <c r="R3430" t="s">
        <v>8326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25</v>
      </c>
      <c r="P3431">
        <f t="shared" si="266"/>
        <v>25</v>
      </c>
      <c r="Q3431" s="10" t="s">
        <v>8323</v>
      </c>
      <c r="R3431" t="s">
        <v>8326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25</v>
      </c>
      <c r="P3432">
        <f t="shared" si="266"/>
        <v>25</v>
      </c>
      <c r="Q3432" s="10" t="s">
        <v>8323</v>
      </c>
      <c r="R3432" t="s">
        <v>8335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25</v>
      </c>
      <c r="P3433">
        <f t="shared" si="266"/>
        <v>25</v>
      </c>
      <c r="Q3433" s="10" t="s">
        <v>8323</v>
      </c>
      <c r="R3433" t="s">
        <v>8326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12.5</v>
      </c>
      <c r="P3434">
        <f t="shared" si="266"/>
        <v>12.5</v>
      </c>
      <c r="Q3434" s="10" t="s">
        <v>8323</v>
      </c>
      <c r="R3434" t="s">
        <v>8326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25</v>
      </c>
      <c r="P3435">
        <f t="shared" si="266"/>
        <v>25</v>
      </c>
      <c r="Q3435" s="10" t="s">
        <v>8323</v>
      </c>
      <c r="R3435" t="s">
        <v>8326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25</v>
      </c>
      <c r="P3436">
        <f t="shared" si="266"/>
        <v>25</v>
      </c>
      <c r="Q3436" s="10" t="s">
        <v>8323</v>
      </c>
      <c r="R3436" t="s">
        <v>8326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25</v>
      </c>
      <c r="P3437">
        <f t="shared" si="266"/>
        <v>25</v>
      </c>
      <c r="Q3437" s="10" t="s">
        <v>8323</v>
      </c>
      <c r="R3437" t="s">
        <v>8326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4.8</v>
      </c>
      <c r="P3438">
        <f t="shared" si="266"/>
        <v>4.8</v>
      </c>
      <c r="Q3438" s="10" t="s">
        <v>8321</v>
      </c>
      <c r="R3438" t="s">
        <v>8339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2.67</v>
      </c>
      <c r="P3439">
        <f t="shared" si="266"/>
        <v>2.67</v>
      </c>
      <c r="Q3439" s="10" t="s">
        <v>8323</v>
      </c>
      <c r="R3439" t="s">
        <v>8324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5.75</v>
      </c>
      <c r="P3440">
        <f t="shared" si="266"/>
        <v>5.75</v>
      </c>
      <c r="Q3440" s="10" t="s">
        <v>8323</v>
      </c>
      <c r="R3440" t="s">
        <v>8326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5.75</v>
      </c>
      <c r="P3441">
        <f t="shared" si="266"/>
        <v>5.75</v>
      </c>
      <c r="Q3441" s="10" t="s">
        <v>8323</v>
      </c>
      <c r="R3441" t="s">
        <v>8326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22</v>
      </c>
      <c r="P3442">
        <f t="shared" si="266"/>
        <v>22</v>
      </c>
      <c r="Q3442" s="10" t="s">
        <v>8327</v>
      </c>
      <c r="R3442" t="s">
        <v>8330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7.33</v>
      </c>
      <c r="P3443">
        <f t="shared" si="266"/>
        <v>7.33</v>
      </c>
      <c r="Q3443" s="10" t="s">
        <v>8323</v>
      </c>
      <c r="R3443" t="s">
        <v>8324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7</v>
      </c>
      <c r="P3444">
        <f t="shared" si="266"/>
        <v>7</v>
      </c>
      <c r="Q3444" s="10" t="s">
        <v>8311</v>
      </c>
      <c r="R3444" t="s">
        <v>8352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10.5</v>
      </c>
      <c r="P3445">
        <f t="shared" si="266"/>
        <v>10.5</v>
      </c>
      <c r="Q3445" s="10" t="s">
        <v>8327</v>
      </c>
      <c r="R3445" t="s">
        <v>8350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3</v>
      </c>
      <c r="P3446">
        <f t="shared" si="266"/>
        <v>3</v>
      </c>
      <c r="Q3446" s="10" t="s">
        <v>8316</v>
      </c>
      <c r="R3446" t="s">
        <v>8334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10.5</v>
      </c>
      <c r="P3447">
        <f t="shared" si="266"/>
        <v>10.5</v>
      </c>
      <c r="Q3447" s="10" t="s">
        <v>8316</v>
      </c>
      <c r="R3447" t="s">
        <v>8344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10.5</v>
      </c>
      <c r="P3448">
        <f t="shared" si="266"/>
        <v>10.5</v>
      </c>
      <c r="Q3448" s="10" t="s">
        <v>8319</v>
      </c>
      <c r="R3448" t="s">
        <v>8345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7</v>
      </c>
      <c r="P3449">
        <f t="shared" si="266"/>
        <v>7</v>
      </c>
      <c r="Q3449" s="10" t="s">
        <v>8323</v>
      </c>
      <c r="R3449" t="s">
        <v>8326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10.5</v>
      </c>
      <c r="P3450">
        <f t="shared" si="266"/>
        <v>10.5</v>
      </c>
      <c r="Q3450" s="10" t="s">
        <v>8323</v>
      </c>
      <c r="R3450" t="s">
        <v>8326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10.5</v>
      </c>
      <c r="P3451">
        <f t="shared" si="266"/>
        <v>10.5</v>
      </c>
      <c r="Q3451" s="10" t="s">
        <v>8323</v>
      </c>
      <c r="R3451" t="s">
        <v>8326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7</v>
      </c>
      <c r="P3452">
        <f t="shared" si="266"/>
        <v>7</v>
      </c>
      <c r="Q3452" s="10" t="s">
        <v>8323</v>
      </c>
      <c r="R3452" t="s">
        <v>8326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20</v>
      </c>
      <c r="P3453">
        <f t="shared" si="266"/>
        <v>20</v>
      </c>
      <c r="Q3453" s="10" t="s">
        <v>8321</v>
      </c>
      <c r="R3453" t="s">
        <v>8325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20</v>
      </c>
      <c r="P3454">
        <f t="shared" si="266"/>
        <v>20</v>
      </c>
      <c r="Q3454" s="10" t="s">
        <v>8308</v>
      </c>
      <c r="R3454" t="s">
        <v>8342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10</v>
      </c>
      <c r="P3455">
        <f t="shared" si="266"/>
        <v>10</v>
      </c>
      <c r="Q3455" s="10" t="s">
        <v>8308</v>
      </c>
      <c r="R3455" t="s">
        <v>8342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10</v>
      </c>
      <c r="P3456">
        <f t="shared" si="266"/>
        <v>10</v>
      </c>
      <c r="Q3456" s="10" t="s">
        <v>8327</v>
      </c>
      <c r="R3456" t="s">
        <v>8328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20</v>
      </c>
      <c r="P3457">
        <f t="shared" si="266"/>
        <v>20</v>
      </c>
      <c r="Q3457" s="10" t="s">
        <v>8316</v>
      </c>
      <c r="R3457" t="s">
        <v>8344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20</v>
      </c>
      <c r="P3458">
        <f t="shared" si="266"/>
        <v>20</v>
      </c>
      <c r="Q3458" s="10" t="s">
        <v>8313</v>
      </c>
      <c r="R3458" t="s">
        <v>8355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IFERROR(ROUND(E3459/L3459,2),0)</f>
        <v>20</v>
      </c>
      <c r="P3459">
        <f t="shared" ref="P3459:P3522" si="271">ROUND(E3459/L3459,2)</f>
        <v>20</v>
      </c>
      <c r="Q3459" s="10" t="s">
        <v>8327</v>
      </c>
      <c r="R3459" t="s">
        <v>8330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20</v>
      </c>
      <c r="P3460">
        <f t="shared" si="271"/>
        <v>20</v>
      </c>
      <c r="Q3460" s="10" t="s">
        <v>8323</v>
      </c>
      <c r="R3460" t="s">
        <v>8326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20</v>
      </c>
      <c r="P3461">
        <f t="shared" si="271"/>
        <v>20</v>
      </c>
      <c r="Q3461" s="10" t="s">
        <v>8323</v>
      </c>
      <c r="R3461" t="s">
        <v>8326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10</v>
      </c>
      <c r="P3462">
        <f t="shared" si="271"/>
        <v>10</v>
      </c>
      <c r="Q3462" s="10" t="s">
        <v>8323</v>
      </c>
      <c r="R3462" t="s">
        <v>8326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10</v>
      </c>
      <c r="P3463">
        <f t="shared" si="271"/>
        <v>10</v>
      </c>
      <c r="Q3463" s="10" t="s">
        <v>8323</v>
      </c>
      <c r="R3463" t="s">
        <v>8326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20</v>
      </c>
      <c r="P3464">
        <f t="shared" si="271"/>
        <v>20</v>
      </c>
      <c r="Q3464" s="10" t="s">
        <v>8323</v>
      </c>
      <c r="R3464" t="s">
        <v>8326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3.8</v>
      </c>
      <c r="P3465">
        <f t="shared" si="271"/>
        <v>3.8</v>
      </c>
      <c r="Q3465" s="10" t="s">
        <v>8308</v>
      </c>
      <c r="R3465" t="s">
        <v>8315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4.75</v>
      </c>
      <c r="P3466">
        <f t="shared" si="271"/>
        <v>4.75</v>
      </c>
      <c r="Q3466" s="10" t="s">
        <v>8323</v>
      </c>
      <c r="R3466" t="s">
        <v>8326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3</v>
      </c>
      <c r="P3467">
        <f t="shared" si="271"/>
        <v>3</v>
      </c>
      <c r="Q3467" s="10" t="s">
        <v>8308</v>
      </c>
      <c r="R3467" t="s">
        <v>8342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18</v>
      </c>
      <c r="P3468">
        <f t="shared" si="271"/>
        <v>18</v>
      </c>
      <c r="Q3468" s="10" t="s">
        <v>8327</v>
      </c>
      <c r="R3468" t="s">
        <v>8330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5.67</v>
      </c>
      <c r="P3469">
        <f t="shared" si="271"/>
        <v>5.67</v>
      </c>
      <c r="Q3469" s="10" t="s">
        <v>8321</v>
      </c>
      <c r="R3469" t="s">
        <v>8325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5.67</v>
      </c>
      <c r="P3470">
        <f t="shared" si="271"/>
        <v>5.67</v>
      </c>
      <c r="Q3470" s="10" t="s">
        <v>8319</v>
      </c>
      <c r="R3470" t="s">
        <v>8345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5.33</v>
      </c>
      <c r="P3471">
        <f t="shared" si="271"/>
        <v>5.33</v>
      </c>
      <c r="Q3471" s="10" t="s">
        <v>8316</v>
      </c>
      <c r="R3471" t="s">
        <v>8334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16</v>
      </c>
      <c r="P3472">
        <f t="shared" si="271"/>
        <v>16</v>
      </c>
      <c r="Q3472" s="10" t="s">
        <v>8323</v>
      </c>
      <c r="R3472" t="s">
        <v>8326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7.5</v>
      </c>
      <c r="P3473">
        <f t="shared" si="271"/>
        <v>7.5</v>
      </c>
      <c r="Q3473" s="10" t="s">
        <v>8308</v>
      </c>
      <c r="R3473" t="s">
        <v>8310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15</v>
      </c>
      <c r="P3474">
        <f t="shared" si="271"/>
        <v>15</v>
      </c>
      <c r="Q3474" s="10" t="s">
        <v>8346</v>
      </c>
      <c r="R3474" t="s">
        <v>8347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7.5</v>
      </c>
      <c r="P3475">
        <f t="shared" si="271"/>
        <v>7.5</v>
      </c>
      <c r="Q3475" s="10" t="s">
        <v>8316</v>
      </c>
      <c r="R3475" t="s">
        <v>8334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5</v>
      </c>
      <c r="P3476">
        <f t="shared" si="271"/>
        <v>5</v>
      </c>
      <c r="Q3476" s="10" t="s">
        <v>8311</v>
      </c>
      <c r="R3476" t="s">
        <v>8348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7.5</v>
      </c>
      <c r="P3477">
        <f t="shared" si="271"/>
        <v>7.5</v>
      </c>
      <c r="Q3477" s="10" t="s">
        <v>8311</v>
      </c>
      <c r="R3477" t="s">
        <v>8348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7.5</v>
      </c>
      <c r="P3478">
        <f t="shared" si="271"/>
        <v>7.5</v>
      </c>
      <c r="Q3478" s="10" t="s">
        <v>8311</v>
      </c>
      <c r="R3478" t="s">
        <v>8348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15</v>
      </c>
      <c r="P3479">
        <f t="shared" si="271"/>
        <v>15</v>
      </c>
      <c r="Q3479" s="10" t="s">
        <v>8311</v>
      </c>
      <c r="R3479" t="s">
        <v>8348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15</v>
      </c>
      <c r="P3480">
        <f t="shared" si="271"/>
        <v>15</v>
      </c>
      <c r="Q3480" s="10" t="s">
        <v>8313</v>
      </c>
      <c r="R3480" t="s">
        <v>8351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7.5</v>
      </c>
      <c r="P3481">
        <f t="shared" si="271"/>
        <v>7.5</v>
      </c>
      <c r="Q3481" s="10" t="s">
        <v>8313</v>
      </c>
      <c r="R3481" t="s">
        <v>8314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15</v>
      </c>
      <c r="P3482">
        <f t="shared" si="271"/>
        <v>15</v>
      </c>
      <c r="Q3482" s="10" t="s">
        <v>8308</v>
      </c>
      <c r="R3482" t="s">
        <v>8342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15</v>
      </c>
      <c r="P3483">
        <f t="shared" si="271"/>
        <v>15</v>
      </c>
      <c r="Q3483" s="10" t="s">
        <v>8308</v>
      </c>
      <c r="R3483" t="s">
        <v>8315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7.5</v>
      </c>
      <c r="P3484">
        <f t="shared" si="271"/>
        <v>7.5</v>
      </c>
      <c r="Q3484" s="10" t="s">
        <v>8323</v>
      </c>
      <c r="R3484" t="s">
        <v>8335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5</v>
      </c>
      <c r="P3485">
        <f t="shared" si="271"/>
        <v>5</v>
      </c>
      <c r="Q3485" s="10" t="s">
        <v>8323</v>
      </c>
      <c r="R3485" t="s">
        <v>8326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15</v>
      </c>
      <c r="P3486">
        <f t="shared" si="271"/>
        <v>15</v>
      </c>
      <c r="Q3486" s="10" t="s">
        <v>8323</v>
      </c>
      <c r="R3486" t="s">
        <v>8326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4.83</v>
      </c>
      <c r="P3487">
        <f t="shared" si="271"/>
        <v>4.83</v>
      </c>
      <c r="Q3487" s="10" t="s">
        <v>8321</v>
      </c>
      <c r="R3487" t="s">
        <v>8339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2</v>
      </c>
      <c r="P3488">
        <f t="shared" si="271"/>
        <v>2</v>
      </c>
      <c r="Q3488" s="10" t="s">
        <v>8308</v>
      </c>
      <c r="R3488" t="s">
        <v>8342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13</v>
      </c>
      <c r="P3489">
        <f t="shared" si="271"/>
        <v>13</v>
      </c>
      <c r="Q3489" s="10" t="s">
        <v>8321</v>
      </c>
      <c r="R3489" t="s">
        <v>8332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3.25</v>
      </c>
      <c r="P3490">
        <f t="shared" si="271"/>
        <v>3.25</v>
      </c>
      <c r="Q3490" s="10" t="s">
        <v>8323</v>
      </c>
      <c r="R3490" t="s">
        <v>8326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4</v>
      </c>
      <c r="P3491">
        <f t="shared" si="271"/>
        <v>4</v>
      </c>
      <c r="Q3491" s="10" t="s">
        <v>8308</v>
      </c>
      <c r="R3491" t="s">
        <v>8342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3</v>
      </c>
      <c r="P3492">
        <f t="shared" si="271"/>
        <v>3</v>
      </c>
      <c r="Q3492" s="10" t="s">
        <v>8316</v>
      </c>
      <c r="R3492" t="s">
        <v>8334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4</v>
      </c>
      <c r="P3493">
        <f t="shared" si="271"/>
        <v>4</v>
      </c>
      <c r="Q3493" s="10" t="s">
        <v>8308</v>
      </c>
      <c r="R3493" t="s">
        <v>8318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5.5</v>
      </c>
      <c r="P3494">
        <f t="shared" si="271"/>
        <v>5.5</v>
      </c>
      <c r="Q3494" s="10" t="s">
        <v>8321</v>
      </c>
      <c r="R3494" t="s">
        <v>8325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5.5</v>
      </c>
      <c r="P3495">
        <f t="shared" si="271"/>
        <v>5.5</v>
      </c>
      <c r="Q3495" s="10" t="s">
        <v>8321</v>
      </c>
      <c r="R3495" t="s">
        <v>8339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2.75</v>
      </c>
      <c r="P3496">
        <f t="shared" si="271"/>
        <v>2.75</v>
      </c>
      <c r="Q3496" s="10" t="s">
        <v>8308</v>
      </c>
      <c r="R3496" t="s">
        <v>8310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3.67</v>
      </c>
      <c r="P3497">
        <f t="shared" si="271"/>
        <v>3.67</v>
      </c>
      <c r="Q3497" s="10" t="s">
        <v>8316</v>
      </c>
      <c r="R3497" t="s">
        <v>8334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3.67</v>
      </c>
      <c r="P3498">
        <f t="shared" si="271"/>
        <v>3.67</v>
      </c>
      <c r="Q3498" s="10" t="s">
        <v>8316</v>
      </c>
      <c r="R3498" t="s">
        <v>8344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5.5</v>
      </c>
      <c r="P3499">
        <f t="shared" si="271"/>
        <v>5.5</v>
      </c>
      <c r="Q3499" s="10" t="s">
        <v>8327</v>
      </c>
      <c r="R3499" t="s">
        <v>8330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5.5</v>
      </c>
      <c r="P3500">
        <f t="shared" si="271"/>
        <v>5.5</v>
      </c>
      <c r="Q3500" s="10" t="s">
        <v>8323</v>
      </c>
      <c r="R3500" t="s">
        <v>8324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5.5</v>
      </c>
      <c r="P3501">
        <f t="shared" si="271"/>
        <v>5.5</v>
      </c>
      <c r="Q3501" s="10" t="s">
        <v>8323</v>
      </c>
      <c r="R3501" t="s">
        <v>8326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5.5</v>
      </c>
      <c r="P3502">
        <f t="shared" si="271"/>
        <v>5.5</v>
      </c>
      <c r="Q3502" s="10" t="s">
        <v>8323</v>
      </c>
      <c r="R3502" t="s">
        <v>8326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5.5</v>
      </c>
      <c r="P3503">
        <f t="shared" si="271"/>
        <v>5.5</v>
      </c>
      <c r="Q3503" s="10" t="s">
        <v>8323</v>
      </c>
      <c r="R3503" t="s">
        <v>8326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10</v>
      </c>
      <c r="P3504">
        <f t="shared" si="271"/>
        <v>10</v>
      </c>
      <c r="Q3504" s="10" t="s">
        <v>8321</v>
      </c>
      <c r="R3504" t="s">
        <v>8337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10</v>
      </c>
      <c r="P3505">
        <f t="shared" si="271"/>
        <v>10</v>
      </c>
      <c r="Q3505" s="10" t="s">
        <v>8321</v>
      </c>
      <c r="R3505" t="s">
        <v>8337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10</v>
      </c>
      <c r="P3506">
        <f t="shared" si="271"/>
        <v>10</v>
      </c>
      <c r="Q3506" s="10" t="s">
        <v>8321</v>
      </c>
      <c r="R3506" t="s">
        <v>8337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10</v>
      </c>
      <c r="P3507">
        <f t="shared" si="271"/>
        <v>10</v>
      </c>
      <c r="Q3507" s="10" t="s">
        <v>8321</v>
      </c>
      <c r="R3507" t="s">
        <v>8325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5</v>
      </c>
      <c r="P3508">
        <f t="shared" si="271"/>
        <v>5</v>
      </c>
      <c r="Q3508" s="10" t="s">
        <v>8321</v>
      </c>
      <c r="R3508" t="s">
        <v>8339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10</v>
      </c>
      <c r="P3509">
        <f t="shared" si="271"/>
        <v>10</v>
      </c>
      <c r="Q3509" s="10" t="s">
        <v>8321</v>
      </c>
      <c r="R3509" t="s">
        <v>8339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10</v>
      </c>
      <c r="P3510">
        <f t="shared" si="271"/>
        <v>10</v>
      </c>
      <c r="Q3510" s="10" t="s">
        <v>8321</v>
      </c>
      <c r="R3510" t="s">
        <v>8339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10</v>
      </c>
      <c r="P3511">
        <f t="shared" si="271"/>
        <v>10</v>
      </c>
      <c r="Q3511" s="10" t="s">
        <v>8308</v>
      </c>
      <c r="R3511" t="s">
        <v>8342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5</v>
      </c>
      <c r="P3512">
        <f t="shared" si="271"/>
        <v>5</v>
      </c>
      <c r="Q3512" s="10" t="s">
        <v>8308</v>
      </c>
      <c r="R3512" t="s">
        <v>8342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10</v>
      </c>
      <c r="P3513">
        <f t="shared" si="271"/>
        <v>10</v>
      </c>
      <c r="Q3513" s="10" t="s">
        <v>8308</v>
      </c>
      <c r="R3513" t="s">
        <v>8342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10</v>
      </c>
      <c r="P3514">
        <f t="shared" si="271"/>
        <v>10</v>
      </c>
      <c r="Q3514" s="10" t="s">
        <v>8308</v>
      </c>
      <c r="R3514" t="s">
        <v>8342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10</v>
      </c>
      <c r="P3515">
        <f t="shared" si="271"/>
        <v>10</v>
      </c>
      <c r="Q3515" s="10" t="s">
        <v>8311</v>
      </c>
      <c r="R3515" t="s">
        <v>8352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</v>
      </c>
      <c r="P3516">
        <f t="shared" si="271"/>
        <v>10</v>
      </c>
      <c r="Q3516" s="10" t="s">
        <v>8327</v>
      </c>
      <c r="R3516" t="s">
        <v>8336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10</v>
      </c>
      <c r="P3517">
        <f t="shared" si="271"/>
        <v>10</v>
      </c>
      <c r="Q3517" s="10" t="s">
        <v>8346</v>
      </c>
      <c r="R3517" t="s">
        <v>8347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10</v>
      </c>
      <c r="P3518">
        <f t="shared" si="271"/>
        <v>10</v>
      </c>
      <c r="Q3518" s="10" t="s">
        <v>8316</v>
      </c>
      <c r="R3518" t="s">
        <v>8334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3.33</v>
      </c>
      <c r="P3519">
        <f t="shared" si="271"/>
        <v>3.33</v>
      </c>
      <c r="Q3519" s="10" t="s">
        <v>8316</v>
      </c>
      <c r="R3519" t="s">
        <v>8334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5</v>
      </c>
      <c r="P3520">
        <f t="shared" si="271"/>
        <v>5</v>
      </c>
      <c r="Q3520" s="10" t="s">
        <v>8316</v>
      </c>
      <c r="R3520" t="s">
        <v>8344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10</v>
      </c>
      <c r="P3521">
        <f t="shared" si="271"/>
        <v>10</v>
      </c>
      <c r="Q3521" s="10" t="s">
        <v>8319</v>
      </c>
      <c r="R3521" t="s">
        <v>8345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10</v>
      </c>
      <c r="P3522">
        <f t="shared" si="271"/>
        <v>10</v>
      </c>
      <c r="Q3522" s="10" t="s">
        <v>8313</v>
      </c>
      <c r="R3522" t="s">
        <v>8355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IFERROR(ROUND(E3523/L3523,2),0)</f>
        <v>10</v>
      </c>
      <c r="P3523">
        <f t="shared" ref="P3523:P3586" si="276">ROUND(E3523/L3523,2)</f>
        <v>10</v>
      </c>
      <c r="Q3523" s="10" t="s">
        <v>8311</v>
      </c>
      <c r="R3523" t="s">
        <v>8349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5</v>
      </c>
      <c r="P3524">
        <f t="shared" si="276"/>
        <v>5</v>
      </c>
      <c r="Q3524" s="10" t="s">
        <v>8327</v>
      </c>
      <c r="R3524" t="s">
        <v>8330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5</v>
      </c>
      <c r="P3525">
        <f t="shared" si="276"/>
        <v>5</v>
      </c>
      <c r="Q3525" s="10" t="s">
        <v>8316</v>
      </c>
      <c r="R3525" t="s">
        <v>8344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10</v>
      </c>
      <c r="P3526">
        <f t="shared" si="276"/>
        <v>10</v>
      </c>
      <c r="Q3526" s="10" t="s">
        <v>8316</v>
      </c>
      <c r="R3526" t="s">
        <v>8344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10</v>
      </c>
      <c r="P3527">
        <f t="shared" si="276"/>
        <v>10</v>
      </c>
      <c r="Q3527" s="10" t="s">
        <v>8308</v>
      </c>
      <c r="R3527" t="s">
        <v>8318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5</v>
      </c>
      <c r="P3528">
        <f t="shared" si="276"/>
        <v>5</v>
      </c>
      <c r="Q3528" s="10" t="s">
        <v>8316</v>
      </c>
      <c r="R3528" t="s">
        <v>8334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10</v>
      </c>
      <c r="P3529">
        <f t="shared" si="276"/>
        <v>10</v>
      </c>
      <c r="Q3529" s="10" t="s">
        <v>8327</v>
      </c>
      <c r="R3529" t="s">
        <v>8329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10</v>
      </c>
      <c r="P3530">
        <f t="shared" si="276"/>
        <v>10</v>
      </c>
      <c r="Q3530" s="10" t="s">
        <v>8308</v>
      </c>
      <c r="R3530" t="s">
        <v>8342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10</v>
      </c>
      <c r="P3531">
        <f t="shared" si="276"/>
        <v>10</v>
      </c>
      <c r="Q3531" s="10" t="s">
        <v>8308</v>
      </c>
      <c r="R3531" t="s">
        <v>8342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5</v>
      </c>
      <c r="P3532">
        <f t="shared" si="276"/>
        <v>5</v>
      </c>
      <c r="Q3532" s="10" t="s">
        <v>8319</v>
      </c>
      <c r="R3532" t="s">
        <v>8345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10</v>
      </c>
      <c r="P3533">
        <f t="shared" si="276"/>
        <v>10</v>
      </c>
      <c r="Q3533" s="10" t="s">
        <v>8319</v>
      </c>
      <c r="R3533" t="s">
        <v>8345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5</v>
      </c>
      <c r="P3534">
        <f t="shared" si="276"/>
        <v>5</v>
      </c>
      <c r="Q3534" s="10" t="s">
        <v>8311</v>
      </c>
      <c r="R3534" t="s">
        <v>8356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10</v>
      </c>
      <c r="P3535">
        <f t="shared" si="276"/>
        <v>10</v>
      </c>
      <c r="Q3535" s="10" t="s">
        <v>8311</v>
      </c>
      <c r="R3535" t="s">
        <v>8356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10</v>
      </c>
      <c r="P3536">
        <f t="shared" si="276"/>
        <v>10</v>
      </c>
      <c r="Q3536" s="10" t="s">
        <v>8323</v>
      </c>
      <c r="R3536" t="s">
        <v>8326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10</v>
      </c>
      <c r="P3537">
        <f t="shared" si="276"/>
        <v>10</v>
      </c>
      <c r="Q3537" s="10" t="s">
        <v>8323</v>
      </c>
      <c r="R3537" t="s">
        <v>8326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5</v>
      </c>
      <c r="P3538">
        <f t="shared" si="276"/>
        <v>5</v>
      </c>
      <c r="Q3538" s="10" t="s">
        <v>8323</v>
      </c>
      <c r="R3538" t="s">
        <v>8324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10</v>
      </c>
      <c r="P3539">
        <f t="shared" si="276"/>
        <v>10</v>
      </c>
      <c r="Q3539" s="10" t="s">
        <v>8323</v>
      </c>
      <c r="R3539" t="s">
        <v>8324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10</v>
      </c>
      <c r="P3540">
        <f t="shared" si="276"/>
        <v>10</v>
      </c>
      <c r="Q3540" s="10" t="s">
        <v>8323</v>
      </c>
      <c r="R3540" t="s">
        <v>8324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10</v>
      </c>
      <c r="P3541">
        <f t="shared" si="276"/>
        <v>10</v>
      </c>
      <c r="Q3541" s="10" t="s">
        <v>8323</v>
      </c>
      <c r="R3541" t="s">
        <v>8326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10</v>
      </c>
      <c r="P3542">
        <f t="shared" si="276"/>
        <v>10</v>
      </c>
      <c r="Q3542" s="10" t="s">
        <v>8323</v>
      </c>
      <c r="R3542" t="s">
        <v>8326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10</v>
      </c>
      <c r="P3543">
        <f t="shared" si="276"/>
        <v>10</v>
      </c>
      <c r="Q3543" s="10" t="s">
        <v>8323</v>
      </c>
      <c r="R3543" t="s">
        <v>8326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5</v>
      </c>
      <c r="P3545">
        <f t="shared" si="276"/>
        <v>5</v>
      </c>
      <c r="Q3545" s="10" t="s">
        <v>8323</v>
      </c>
      <c r="R3545" t="s">
        <v>8335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10</v>
      </c>
      <c r="P3546">
        <f t="shared" si="276"/>
        <v>10</v>
      </c>
      <c r="Q3546" s="10" t="s">
        <v>8323</v>
      </c>
      <c r="R3546" t="s">
        <v>8326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10</v>
      </c>
      <c r="P3547">
        <f t="shared" si="276"/>
        <v>10</v>
      </c>
      <c r="Q3547" s="10" t="s">
        <v>8323</v>
      </c>
      <c r="R3547" t="s">
        <v>8335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10</v>
      </c>
      <c r="P3548">
        <f t="shared" si="276"/>
        <v>10</v>
      </c>
      <c r="Q3548" s="10" t="s">
        <v>8323</v>
      </c>
      <c r="R3548" t="s">
        <v>8335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10</v>
      </c>
      <c r="P3549">
        <f t="shared" si="276"/>
        <v>10</v>
      </c>
      <c r="Q3549" s="10" t="s">
        <v>8323</v>
      </c>
      <c r="R3549" t="s">
        <v>8326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10</v>
      </c>
      <c r="P3550">
        <f t="shared" si="276"/>
        <v>10</v>
      </c>
      <c r="Q3550" s="10" t="s">
        <v>8323</v>
      </c>
      <c r="R3550" t="s">
        <v>8326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8323</v>
      </c>
      <c r="R3551" t="s">
        <v>8326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10</v>
      </c>
      <c r="P3552">
        <f t="shared" si="276"/>
        <v>10</v>
      </c>
      <c r="Q3552" s="10" t="s">
        <v>8323</v>
      </c>
      <c r="R3552" t="s">
        <v>8326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10</v>
      </c>
      <c r="P3553">
        <f t="shared" si="276"/>
        <v>10</v>
      </c>
      <c r="Q3553" s="10" t="s">
        <v>8323</v>
      </c>
      <c r="R3553" t="s">
        <v>8326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9</v>
      </c>
      <c r="P3554">
        <f t="shared" si="276"/>
        <v>9</v>
      </c>
      <c r="Q3554" s="10" t="s">
        <v>8308</v>
      </c>
      <c r="R3554" t="s">
        <v>8342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4</v>
      </c>
      <c r="P3555">
        <f t="shared" si="276"/>
        <v>4</v>
      </c>
      <c r="Q3555" s="10" t="s">
        <v>8321</v>
      </c>
      <c r="R3555" t="s">
        <v>8337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2</v>
      </c>
      <c r="P3556">
        <f t="shared" si="276"/>
        <v>2</v>
      </c>
      <c r="Q3556" s="10" t="s">
        <v>8308</v>
      </c>
      <c r="R3556" t="s">
        <v>8310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8</v>
      </c>
      <c r="P3559">
        <f t="shared" si="276"/>
        <v>8</v>
      </c>
      <c r="Q3559" s="10" t="s">
        <v>8319</v>
      </c>
      <c r="R3559" t="s">
        <v>8345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2.33</v>
      </c>
      <c r="P3560">
        <f t="shared" si="276"/>
        <v>2.33</v>
      </c>
      <c r="Q3560" s="10" t="s">
        <v>8311</v>
      </c>
      <c r="R3560" t="s">
        <v>8348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2.33</v>
      </c>
      <c r="P3561">
        <f t="shared" si="276"/>
        <v>2.33</v>
      </c>
      <c r="Q3561" s="10" t="s">
        <v>8323</v>
      </c>
      <c r="R3561" t="s">
        <v>8326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7</v>
      </c>
      <c r="P3562">
        <f t="shared" si="276"/>
        <v>7</v>
      </c>
      <c r="Q3562" s="10" t="s">
        <v>8323</v>
      </c>
      <c r="R3562" t="s">
        <v>8326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3</v>
      </c>
      <c r="P3563">
        <f t="shared" si="276"/>
        <v>3</v>
      </c>
      <c r="Q3563" s="10" t="s">
        <v>8321</v>
      </c>
      <c r="R3563" t="s">
        <v>8339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3</v>
      </c>
      <c r="P3564">
        <f t="shared" si="276"/>
        <v>3</v>
      </c>
      <c r="Q3564" s="10" t="s">
        <v>8308</v>
      </c>
      <c r="R3564" t="s">
        <v>8342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3</v>
      </c>
      <c r="P3565">
        <f t="shared" si="276"/>
        <v>3</v>
      </c>
      <c r="Q3565" s="10" t="s">
        <v>8308</v>
      </c>
      <c r="R3565" t="s">
        <v>8342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3</v>
      </c>
      <c r="P3566">
        <f t="shared" si="276"/>
        <v>3</v>
      </c>
      <c r="Q3566" s="10" t="s">
        <v>8346</v>
      </c>
      <c r="R3566" t="s">
        <v>8347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6</v>
      </c>
      <c r="P3567">
        <f t="shared" si="276"/>
        <v>6</v>
      </c>
      <c r="Q3567" s="10" t="s">
        <v>8311</v>
      </c>
      <c r="R3567" t="s">
        <v>8348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3</v>
      </c>
      <c r="P3568">
        <f t="shared" si="276"/>
        <v>3</v>
      </c>
      <c r="Q3568" s="10" t="s">
        <v>8313</v>
      </c>
      <c r="R3568" t="s">
        <v>8355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3</v>
      </c>
      <c r="P3569">
        <f t="shared" si="276"/>
        <v>3</v>
      </c>
      <c r="Q3569" s="10" t="s">
        <v>8316</v>
      </c>
      <c r="R3569" t="s">
        <v>8344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3</v>
      </c>
      <c r="P3570">
        <f t="shared" si="276"/>
        <v>3</v>
      </c>
      <c r="Q3570" s="10" t="s">
        <v>8323</v>
      </c>
      <c r="R3570" t="s">
        <v>8326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5</v>
      </c>
      <c r="P3571">
        <f t="shared" si="276"/>
        <v>5</v>
      </c>
      <c r="Q3571" s="10" t="s">
        <v>8321</v>
      </c>
      <c r="R3571" t="s">
        <v>8325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5</v>
      </c>
      <c r="P3572">
        <f t="shared" si="276"/>
        <v>5</v>
      </c>
      <c r="Q3572" s="10" t="s">
        <v>8321</v>
      </c>
      <c r="R3572" t="s">
        <v>8339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5</v>
      </c>
      <c r="P3573">
        <f t="shared" si="276"/>
        <v>5</v>
      </c>
      <c r="Q3573" s="10" t="s">
        <v>8321</v>
      </c>
      <c r="R3573" t="s">
        <v>8339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5</v>
      </c>
      <c r="P3574">
        <f t="shared" si="276"/>
        <v>5</v>
      </c>
      <c r="Q3574" s="10" t="s">
        <v>8308</v>
      </c>
      <c r="R3574" t="s">
        <v>8342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5</v>
      </c>
      <c r="P3575">
        <f t="shared" si="276"/>
        <v>5</v>
      </c>
      <c r="Q3575" s="10" t="s">
        <v>8311</v>
      </c>
      <c r="R3575" t="s">
        <v>8352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5</v>
      </c>
      <c r="P3576">
        <f t="shared" si="276"/>
        <v>5</v>
      </c>
      <c r="Q3576" s="10" t="s">
        <v>8316</v>
      </c>
      <c r="R3576" t="s">
        <v>8334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5</v>
      </c>
      <c r="P3577">
        <f t="shared" si="276"/>
        <v>5</v>
      </c>
      <c r="Q3577" s="10" t="s">
        <v>8316</v>
      </c>
      <c r="R3577" t="s">
        <v>8334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5</v>
      </c>
      <c r="P3578">
        <f t="shared" si="276"/>
        <v>5</v>
      </c>
      <c r="Q3578" s="10" t="s">
        <v>8316</v>
      </c>
      <c r="R3578" t="s">
        <v>8334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5</v>
      </c>
      <c r="P3579">
        <f t="shared" si="276"/>
        <v>5</v>
      </c>
      <c r="Q3579" s="10" t="s">
        <v>8316</v>
      </c>
      <c r="R3579" t="s">
        <v>8344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5</v>
      </c>
      <c r="P3580">
        <f t="shared" si="276"/>
        <v>5</v>
      </c>
      <c r="Q3580" s="10" t="s">
        <v>8319</v>
      </c>
      <c r="R3580" t="s">
        <v>8345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5</v>
      </c>
      <c r="P3581">
        <f t="shared" si="276"/>
        <v>5</v>
      </c>
      <c r="Q3581" s="10" t="s">
        <v>8327</v>
      </c>
      <c r="R3581" t="s">
        <v>8354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5</v>
      </c>
      <c r="P3582">
        <f t="shared" si="276"/>
        <v>5</v>
      </c>
      <c r="Q3582" s="10" t="s">
        <v>8311</v>
      </c>
      <c r="R3582" t="s">
        <v>8352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5</v>
      </c>
      <c r="P3583">
        <f t="shared" si="276"/>
        <v>5</v>
      </c>
      <c r="Q3583" s="10" t="s">
        <v>8311</v>
      </c>
      <c r="R3583" t="s">
        <v>8352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5</v>
      </c>
      <c r="P3584">
        <f t="shared" si="276"/>
        <v>5</v>
      </c>
      <c r="Q3584" s="10" t="s">
        <v>8313</v>
      </c>
      <c r="R3584" t="s">
        <v>8351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5</v>
      </c>
      <c r="P3585">
        <f t="shared" si="276"/>
        <v>5</v>
      </c>
      <c r="Q3585" s="10" t="s">
        <v>8327</v>
      </c>
      <c r="R3585" t="s">
        <v>8330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5</v>
      </c>
      <c r="P3586">
        <f t="shared" si="276"/>
        <v>5</v>
      </c>
      <c r="Q3586" s="10" t="s">
        <v>8319</v>
      </c>
      <c r="R3586" t="s">
        <v>8345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IFERROR(ROUND(E3587/L3587,2),0)</f>
        <v>1</v>
      </c>
      <c r="P3587">
        <f t="shared" ref="P3587:P3650" si="281">ROUND(E3587/L3587,2)</f>
        <v>1</v>
      </c>
      <c r="Q3587" s="10" t="s">
        <v>8319</v>
      </c>
      <c r="R3587" t="s">
        <v>8345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5</v>
      </c>
      <c r="P3589">
        <f t="shared" si="281"/>
        <v>5</v>
      </c>
      <c r="Q3589" s="10" t="s">
        <v>8319</v>
      </c>
      <c r="R3589" t="s">
        <v>8345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5</v>
      </c>
      <c r="P3590">
        <f t="shared" si="281"/>
        <v>5</v>
      </c>
      <c r="Q3590" s="10" t="s">
        <v>8319</v>
      </c>
      <c r="R3590" t="s">
        <v>8345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5</v>
      </c>
      <c r="P3591">
        <f t="shared" si="281"/>
        <v>5</v>
      </c>
      <c r="Q3591" s="10" t="s">
        <v>8323</v>
      </c>
      <c r="R3591" t="s">
        <v>8326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5</v>
      </c>
      <c r="P3592">
        <f t="shared" si="281"/>
        <v>5</v>
      </c>
      <c r="Q3592" s="10" t="s">
        <v>8323</v>
      </c>
      <c r="R3592" t="s">
        <v>8326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5</v>
      </c>
      <c r="P3593">
        <f t="shared" si="281"/>
        <v>5</v>
      </c>
      <c r="Q3593" s="10" t="s">
        <v>8323</v>
      </c>
      <c r="R3593" t="s">
        <v>8324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5</v>
      </c>
      <c r="P3594">
        <f t="shared" si="281"/>
        <v>5</v>
      </c>
      <c r="Q3594" s="10" t="s">
        <v>8323</v>
      </c>
      <c r="R3594" t="s">
        <v>8335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5</v>
      </c>
      <c r="P3595">
        <f t="shared" si="281"/>
        <v>5</v>
      </c>
      <c r="Q3595" s="10" t="s">
        <v>8323</v>
      </c>
      <c r="R3595" t="s">
        <v>8326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5</v>
      </c>
      <c r="P3596">
        <f t="shared" si="281"/>
        <v>5</v>
      </c>
      <c r="Q3596" s="10" t="s">
        <v>8323</v>
      </c>
      <c r="R3596" t="s">
        <v>8326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5</v>
      </c>
      <c r="P3597">
        <f t="shared" si="281"/>
        <v>5</v>
      </c>
      <c r="Q3597" s="10" t="s">
        <v>8323</v>
      </c>
      <c r="R3597" t="s">
        <v>8326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5</v>
      </c>
      <c r="P3598">
        <f t="shared" si="281"/>
        <v>5</v>
      </c>
      <c r="Q3598" s="10" t="s">
        <v>8323</v>
      </c>
      <c r="R3598" t="s">
        <v>8326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5</v>
      </c>
      <c r="P3599">
        <f t="shared" si="281"/>
        <v>5</v>
      </c>
      <c r="Q3599" s="10" t="s">
        <v>8323</v>
      </c>
      <c r="R3599" t="s">
        <v>8326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5</v>
      </c>
      <c r="P3600">
        <f t="shared" si="281"/>
        <v>5</v>
      </c>
      <c r="Q3600" s="10" t="s">
        <v>8323</v>
      </c>
      <c r="R3600" t="s">
        <v>8326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4</v>
      </c>
      <c r="P3601">
        <f t="shared" si="281"/>
        <v>4</v>
      </c>
      <c r="Q3601" s="10" t="s">
        <v>8308</v>
      </c>
      <c r="R3601" t="s">
        <v>8342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1.33</v>
      </c>
      <c r="P3602">
        <f t="shared" si="281"/>
        <v>1.33</v>
      </c>
      <c r="Q3602" s="10" t="s">
        <v>8319</v>
      </c>
      <c r="R3602" t="s">
        <v>8345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2</v>
      </c>
      <c r="P3603">
        <f t="shared" si="281"/>
        <v>2</v>
      </c>
      <c r="Q3603" s="10" t="s">
        <v>8316</v>
      </c>
      <c r="R3603" t="s">
        <v>8344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2</v>
      </c>
      <c r="P3604">
        <f t="shared" si="281"/>
        <v>2</v>
      </c>
      <c r="Q3604" s="10" t="s">
        <v>8323</v>
      </c>
      <c r="R3604" t="s">
        <v>8326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1</v>
      </c>
      <c r="P3605">
        <f t="shared" si="281"/>
        <v>1</v>
      </c>
      <c r="Q3605" s="10" t="s">
        <v>8321</v>
      </c>
      <c r="R3605" t="s">
        <v>8325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1</v>
      </c>
      <c r="P3606">
        <f t="shared" si="281"/>
        <v>1</v>
      </c>
      <c r="Q3606" s="10" t="s">
        <v>8321</v>
      </c>
      <c r="R3606" t="s">
        <v>8339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1</v>
      </c>
      <c r="P3607">
        <f t="shared" si="281"/>
        <v>1</v>
      </c>
      <c r="Q3607" s="10" t="s">
        <v>8308</v>
      </c>
      <c r="R3607" t="s">
        <v>8310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1</v>
      </c>
      <c r="P3608">
        <f t="shared" si="281"/>
        <v>1</v>
      </c>
      <c r="Q3608" s="10" t="s">
        <v>8311</v>
      </c>
      <c r="R3608" t="s">
        <v>8348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1</v>
      </c>
      <c r="P3609">
        <f t="shared" si="281"/>
        <v>1</v>
      </c>
      <c r="Q3609" s="10" t="s">
        <v>8313</v>
      </c>
      <c r="R3609" t="s">
        <v>8351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1.5</v>
      </c>
      <c r="P3610">
        <f t="shared" si="281"/>
        <v>1.5</v>
      </c>
      <c r="Q3610" s="10" t="s">
        <v>8308</v>
      </c>
      <c r="R3610" t="s">
        <v>8342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1</v>
      </c>
      <c r="P3611">
        <f t="shared" si="281"/>
        <v>1</v>
      </c>
      <c r="Q3611" s="10" t="s">
        <v>8323</v>
      </c>
      <c r="R3611" t="s">
        <v>8324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1.5</v>
      </c>
      <c r="P3612">
        <f t="shared" si="281"/>
        <v>1.5</v>
      </c>
      <c r="Q3612" s="10" t="s">
        <v>8323</v>
      </c>
      <c r="R3612" t="s">
        <v>8335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1.5</v>
      </c>
      <c r="P3613">
        <f t="shared" si="281"/>
        <v>1.5</v>
      </c>
      <c r="Q3613" s="10" t="s">
        <v>8323</v>
      </c>
      <c r="R3613" t="s">
        <v>8326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3</v>
      </c>
      <c r="P3614">
        <f t="shared" si="281"/>
        <v>3</v>
      </c>
      <c r="Q3614" s="10" t="s">
        <v>8323</v>
      </c>
      <c r="R3614" t="s">
        <v>8326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1.5</v>
      </c>
      <c r="P3615">
        <f t="shared" si="281"/>
        <v>1.5</v>
      </c>
      <c r="Q3615" s="10" t="s">
        <v>8323</v>
      </c>
      <c r="R3615" t="s">
        <v>8326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1</v>
      </c>
      <c r="P3616">
        <f t="shared" si="281"/>
        <v>1</v>
      </c>
      <c r="Q3616" s="10" t="s">
        <v>8323</v>
      </c>
      <c r="R3616" t="s">
        <v>8326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1</v>
      </c>
      <c r="P3617">
        <f t="shared" si="281"/>
        <v>1</v>
      </c>
      <c r="Q3617" s="10" t="s">
        <v>8321</v>
      </c>
      <c r="R3617" t="s">
        <v>8339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2</v>
      </c>
      <c r="P3618">
        <f t="shared" si="281"/>
        <v>2</v>
      </c>
      <c r="Q3618" s="10" t="s">
        <v>8308</v>
      </c>
      <c r="R3618" t="s">
        <v>8342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2</v>
      </c>
      <c r="P3619">
        <f t="shared" si="281"/>
        <v>2</v>
      </c>
      <c r="Q3619" s="10" t="s">
        <v>8311</v>
      </c>
      <c r="R3619" t="s">
        <v>8352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1</v>
      </c>
      <c r="P3620">
        <f t="shared" si="281"/>
        <v>1</v>
      </c>
      <c r="Q3620" s="10" t="s">
        <v>8311</v>
      </c>
      <c r="R3620" t="s">
        <v>8348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1</v>
      </c>
      <c r="P3621">
        <f t="shared" si="281"/>
        <v>1</v>
      </c>
      <c r="Q3621" s="10" t="s">
        <v>8313</v>
      </c>
      <c r="R3621" t="s">
        <v>8353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1</v>
      </c>
      <c r="P3622">
        <f t="shared" si="281"/>
        <v>1</v>
      </c>
      <c r="Q3622" s="10" t="s">
        <v>8316</v>
      </c>
      <c r="R3622" t="s">
        <v>8334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2</v>
      </c>
      <c r="P3624">
        <f t="shared" si="281"/>
        <v>2</v>
      </c>
      <c r="Q3624" s="10" t="s">
        <v>8308</v>
      </c>
      <c r="R3624" t="s">
        <v>8342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1</v>
      </c>
      <c r="P3625">
        <f t="shared" si="281"/>
        <v>1</v>
      </c>
      <c r="Q3625" s="10" t="s">
        <v>8319</v>
      </c>
      <c r="R3625" t="s">
        <v>8345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1</v>
      </c>
      <c r="P3626">
        <f t="shared" si="281"/>
        <v>1</v>
      </c>
      <c r="Q3626" s="10" t="s">
        <v>8319</v>
      </c>
      <c r="R3626" t="s">
        <v>8345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1</v>
      </c>
      <c r="P3627">
        <f t="shared" si="281"/>
        <v>1</v>
      </c>
      <c r="Q3627" s="10" t="s">
        <v>8311</v>
      </c>
      <c r="R3627" t="s">
        <v>8356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1</v>
      </c>
      <c r="P3628">
        <f t="shared" si="281"/>
        <v>1</v>
      </c>
      <c r="Q3628" s="10" t="s">
        <v>8323</v>
      </c>
      <c r="R3628" t="s">
        <v>8326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1</v>
      </c>
      <c r="P3629">
        <f t="shared" si="281"/>
        <v>1</v>
      </c>
      <c r="Q3629" s="10" t="s">
        <v>8323</v>
      </c>
      <c r="R3629" t="s">
        <v>8326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1</v>
      </c>
      <c r="P3630">
        <f t="shared" si="281"/>
        <v>1</v>
      </c>
      <c r="Q3630" s="10" t="s">
        <v>8323</v>
      </c>
      <c r="R3630" t="s">
        <v>8324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1</v>
      </c>
      <c r="P3631">
        <f t="shared" si="281"/>
        <v>1</v>
      </c>
      <c r="Q3631" s="10" t="s">
        <v>8323</v>
      </c>
      <c r="R3631" t="s">
        <v>8324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1</v>
      </c>
      <c r="P3632">
        <f t="shared" si="281"/>
        <v>1</v>
      </c>
      <c r="Q3632" s="10" t="s">
        <v>8323</v>
      </c>
      <c r="R3632" t="s">
        <v>8335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2</v>
      </c>
      <c r="P3633">
        <f t="shared" si="281"/>
        <v>2</v>
      </c>
      <c r="Q3633" s="10" t="s">
        <v>8323</v>
      </c>
      <c r="R3633" t="s">
        <v>8326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1</v>
      </c>
      <c r="P3634">
        <f t="shared" si="281"/>
        <v>1</v>
      </c>
      <c r="Q3634" s="10" t="s">
        <v>8321</v>
      </c>
      <c r="R3634" t="s">
        <v>8337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1</v>
      </c>
      <c r="P3635">
        <f t="shared" si="281"/>
        <v>1</v>
      </c>
      <c r="Q3635" s="10" t="s">
        <v>8321</v>
      </c>
      <c r="R3635" t="s">
        <v>8325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1</v>
      </c>
      <c r="P3636">
        <f t="shared" si="281"/>
        <v>1</v>
      </c>
      <c r="Q3636" s="10" t="s">
        <v>8321</v>
      </c>
      <c r="R3636" t="s">
        <v>8325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1</v>
      </c>
      <c r="P3637">
        <f t="shared" si="281"/>
        <v>1</v>
      </c>
      <c r="Q3637" s="10" t="s">
        <v>8321</v>
      </c>
      <c r="R3637" t="s">
        <v>8325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1</v>
      </c>
      <c r="P3638">
        <f t="shared" si="281"/>
        <v>1</v>
      </c>
      <c r="Q3638" s="10" t="s">
        <v>8321</v>
      </c>
      <c r="R3638" t="s">
        <v>8339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1</v>
      </c>
      <c r="P3639">
        <f t="shared" si="281"/>
        <v>1</v>
      </c>
      <c r="Q3639" s="10" t="s">
        <v>8321</v>
      </c>
      <c r="R3639" t="s">
        <v>8339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1</v>
      </c>
      <c r="P3640">
        <f t="shared" si="281"/>
        <v>1</v>
      </c>
      <c r="Q3640" s="10" t="s">
        <v>8321</v>
      </c>
      <c r="R3640" t="s">
        <v>8339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1</v>
      </c>
      <c r="P3641">
        <f t="shared" si="281"/>
        <v>1</v>
      </c>
      <c r="Q3641" s="10" t="s">
        <v>8308</v>
      </c>
      <c r="R3641" t="s">
        <v>8342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1</v>
      </c>
      <c r="P3642">
        <f t="shared" si="281"/>
        <v>1</v>
      </c>
      <c r="Q3642" s="10" t="s">
        <v>8308</v>
      </c>
      <c r="R3642" t="s">
        <v>8342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1</v>
      </c>
      <c r="P3643">
        <f t="shared" si="281"/>
        <v>1</v>
      </c>
      <c r="Q3643" s="10" t="s">
        <v>8308</v>
      </c>
      <c r="R3643" t="s">
        <v>8342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1</v>
      </c>
      <c r="P3644">
        <f t="shared" si="281"/>
        <v>1</v>
      </c>
      <c r="Q3644" s="10" t="s">
        <v>8308</v>
      </c>
      <c r="R3644" t="s">
        <v>8342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1</v>
      </c>
      <c r="P3645">
        <f t="shared" si="281"/>
        <v>1</v>
      </c>
      <c r="Q3645" s="10" t="s">
        <v>8308</v>
      </c>
      <c r="R3645" t="s">
        <v>8342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1</v>
      </c>
      <c r="P3646">
        <f t="shared" si="281"/>
        <v>1</v>
      </c>
      <c r="Q3646" s="10" t="s">
        <v>8308</v>
      </c>
      <c r="R3646" t="s">
        <v>8342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1</v>
      </c>
      <c r="P3647">
        <f t="shared" si="281"/>
        <v>1</v>
      </c>
      <c r="Q3647" s="10" t="s">
        <v>8308</v>
      </c>
      <c r="R3647" t="s">
        <v>8342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1</v>
      </c>
      <c r="P3648">
        <f t="shared" si="281"/>
        <v>1</v>
      </c>
      <c r="Q3648" s="10" t="s">
        <v>8308</v>
      </c>
      <c r="R3648" t="s">
        <v>8342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1</v>
      </c>
      <c r="P3649">
        <f t="shared" si="281"/>
        <v>1</v>
      </c>
      <c r="Q3649" s="10" t="s">
        <v>8308</v>
      </c>
      <c r="R3649" t="s">
        <v>8342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1</v>
      </c>
      <c r="P3650">
        <f t="shared" si="281"/>
        <v>1</v>
      </c>
      <c r="Q3650" s="10" t="s">
        <v>8308</v>
      </c>
      <c r="R3650" t="s">
        <v>8342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IFERROR(ROUND(E3651/L3651,2),0)</f>
        <v>1</v>
      </c>
      <c r="P3651">
        <f t="shared" ref="P3651:P3714" si="286">ROUND(E3651/L3651,2)</f>
        <v>1</v>
      </c>
      <c r="Q3651" s="10" t="s">
        <v>8308</v>
      </c>
      <c r="R3651" t="s">
        <v>8342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1</v>
      </c>
      <c r="P3652">
        <f t="shared" si="286"/>
        <v>1</v>
      </c>
      <c r="Q3652" s="10" t="s">
        <v>8308</v>
      </c>
      <c r="R3652" t="s">
        <v>8310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1</v>
      </c>
      <c r="P3653">
        <f t="shared" si="286"/>
        <v>1</v>
      </c>
      <c r="Q3653" s="10" t="s">
        <v>8308</v>
      </c>
      <c r="R3653" t="s">
        <v>8310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1</v>
      </c>
      <c r="P3654">
        <f t="shared" si="286"/>
        <v>1</v>
      </c>
      <c r="Q3654" s="10" t="s">
        <v>8346</v>
      </c>
      <c r="R3654" t="s">
        <v>8347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1</v>
      </c>
      <c r="P3655">
        <f t="shared" si="286"/>
        <v>1</v>
      </c>
      <c r="Q3655" s="10" t="s">
        <v>8316</v>
      </c>
      <c r="R3655" t="s">
        <v>8334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1</v>
      </c>
      <c r="P3656">
        <f t="shared" si="286"/>
        <v>1</v>
      </c>
      <c r="Q3656" s="10" t="s">
        <v>8316</v>
      </c>
      <c r="R3656" t="s">
        <v>8344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1</v>
      </c>
      <c r="P3657">
        <f t="shared" si="286"/>
        <v>1</v>
      </c>
      <c r="Q3657" s="10" t="s">
        <v>8316</v>
      </c>
      <c r="R3657" t="s">
        <v>8344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1</v>
      </c>
      <c r="P3658">
        <f t="shared" si="286"/>
        <v>1</v>
      </c>
      <c r="Q3658" s="10" t="s">
        <v>8308</v>
      </c>
      <c r="R3658" t="s">
        <v>8310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1</v>
      </c>
      <c r="P3659">
        <f t="shared" si="286"/>
        <v>1</v>
      </c>
      <c r="Q3659" s="10" t="s">
        <v>8311</v>
      </c>
      <c r="R3659" t="s">
        <v>8348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1</v>
      </c>
      <c r="P3660">
        <f t="shared" si="286"/>
        <v>1</v>
      </c>
      <c r="Q3660" s="10" t="s">
        <v>8311</v>
      </c>
      <c r="R3660" t="s">
        <v>8348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1</v>
      </c>
      <c r="P3661">
        <f t="shared" si="286"/>
        <v>1</v>
      </c>
      <c r="Q3661" s="10" t="s">
        <v>8311</v>
      </c>
      <c r="R3661" t="s">
        <v>8348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1</v>
      </c>
      <c r="P3662">
        <f t="shared" si="286"/>
        <v>1</v>
      </c>
      <c r="Q3662" s="10" t="s">
        <v>8311</v>
      </c>
      <c r="R3662" t="s">
        <v>8348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1</v>
      </c>
      <c r="P3663">
        <f t="shared" si="286"/>
        <v>1</v>
      </c>
      <c r="Q3663" s="10" t="s">
        <v>8311</v>
      </c>
      <c r="R3663" t="s">
        <v>8352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1</v>
      </c>
      <c r="P3664">
        <f t="shared" si="286"/>
        <v>1</v>
      </c>
      <c r="Q3664" s="10" t="s">
        <v>8313</v>
      </c>
      <c r="R3664" t="s">
        <v>8355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1</v>
      </c>
      <c r="P3665">
        <f t="shared" si="286"/>
        <v>1</v>
      </c>
      <c r="Q3665" s="10" t="s">
        <v>8313</v>
      </c>
      <c r="R3665" t="s">
        <v>8351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1</v>
      </c>
      <c r="P3666">
        <f t="shared" si="286"/>
        <v>1</v>
      </c>
      <c r="Q3666" s="10" t="s">
        <v>8313</v>
      </c>
      <c r="R3666" t="s">
        <v>8351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1</v>
      </c>
      <c r="P3667">
        <f t="shared" si="286"/>
        <v>1</v>
      </c>
      <c r="Q3667" s="10" t="s">
        <v>8327</v>
      </c>
      <c r="R3667" t="s">
        <v>8330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1</v>
      </c>
      <c r="P3668">
        <f t="shared" si="286"/>
        <v>1</v>
      </c>
      <c r="Q3668" s="10" t="s">
        <v>8327</v>
      </c>
      <c r="R3668" t="s">
        <v>8330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1</v>
      </c>
      <c r="P3669">
        <f t="shared" si="286"/>
        <v>1</v>
      </c>
      <c r="Q3669" s="10" t="s">
        <v>8327</v>
      </c>
      <c r="R3669" t="s">
        <v>8330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1</v>
      </c>
      <c r="P3670">
        <f t="shared" si="286"/>
        <v>1</v>
      </c>
      <c r="Q3670" s="10" t="s">
        <v>8327</v>
      </c>
      <c r="R3670" t="s">
        <v>8330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1</v>
      </c>
      <c r="P3671">
        <f t="shared" si="286"/>
        <v>1</v>
      </c>
      <c r="Q3671" s="10" t="s">
        <v>8327</v>
      </c>
      <c r="R3671" t="s">
        <v>8330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1</v>
      </c>
      <c r="P3672">
        <f t="shared" si="286"/>
        <v>1</v>
      </c>
      <c r="Q3672" s="10" t="s">
        <v>8313</v>
      </c>
      <c r="R3672" t="s">
        <v>8353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1</v>
      </c>
      <c r="P3673">
        <f t="shared" si="286"/>
        <v>1</v>
      </c>
      <c r="Q3673" s="10" t="s">
        <v>8316</v>
      </c>
      <c r="R3673" t="s">
        <v>8334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1</v>
      </c>
      <c r="P3674">
        <f t="shared" si="286"/>
        <v>1</v>
      </c>
      <c r="Q3674" s="10" t="s">
        <v>8308</v>
      </c>
      <c r="R3674" t="s">
        <v>8342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1</v>
      </c>
      <c r="P3675">
        <f t="shared" si="286"/>
        <v>1</v>
      </c>
      <c r="Q3675" s="10" t="s">
        <v>8319</v>
      </c>
      <c r="R3675" t="s">
        <v>8345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1</v>
      </c>
      <c r="P3676">
        <f t="shared" si="286"/>
        <v>1</v>
      </c>
      <c r="Q3676" s="10" t="s">
        <v>8319</v>
      </c>
      <c r="R3676" t="s">
        <v>8345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1</v>
      </c>
      <c r="P3677">
        <f t="shared" si="286"/>
        <v>1</v>
      </c>
      <c r="Q3677" s="10" t="s">
        <v>8319</v>
      </c>
      <c r="R3677" t="s">
        <v>8345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1</v>
      </c>
      <c r="P3678">
        <f t="shared" si="286"/>
        <v>1</v>
      </c>
      <c r="Q3678" s="10" t="s">
        <v>8319</v>
      </c>
      <c r="R3678" t="s">
        <v>8345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1</v>
      </c>
      <c r="P3679">
        <f t="shared" si="286"/>
        <v>1</v>
      </c>
      <c r="Q3679" s="10" t="s">
        <v>8319</v>
      </c>
      <c r="R3679" t="s">
        <v>8345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1</v>
      </c>
      <c r="P3680">
        <f t="shared" si="286"/>
        <v>1</v>
      </c>
      <c r="Q3680" s="10" t="s">
        <v>8319</v>
      </c>
      <c r="R3680" t="s">
        <v>8345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1</v>
      </c>
      <c r="P3681">
        <f t="shared" si="286"/>
        <v>1</v>
      </c>
      <c r="Q3681" s="10" t="s">
        <v>8319</v>
      </c>
      <c r="R3681" t="s">
        <v>8345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1</v>
      </c>
      <c r="P3682">
        <f t="shared" si="286"/>
        <v>1</v>
      </c>
      <c r="Q3682" s="10" t="s">
        <v>8319</v>
      </c>
      <c r="R3682" t="s">
        <v>8345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1</v>
      </c>
      <c r="P3683">
        <f t="shared" si="286"/>
        <v>1</v>
      </c>
      <c r="Q3683" s="10" t="s">
        <v>8319</v>
      </c>
      <c r="R3683" t="s">
        <v>8345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1</v>
      </c>
      <c r="P3684">
        <f t="shared" si="286"/>
        <v>1</v>
      </c>
      <c r="Q3684" s="10" t="s">
        <v>8311</v>
      </c>
      <c r="R3684" t="s">
        <v>8356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1</v>
      </c>
      <c r="P3685">
        <f t="shared" si="286"/>
        <v>1</v>
      </c>
      <c r="Q3685" s="10" t="s">
        <v>8323</v>
      </c>
      <c r="R3685" t="s">
        <v>8326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1</v>
      </c>
      <c r="P3686">
        <f t="shared" si="286"/>
        <v>1</v>
      </c>
      <c r="Q3686" s="10" t="s">
        <v>8323</v>
      </c>
      <c r="R3686" t="s">
        <v>8326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1</v>
      </c>
      <c r="P3687">
        <f t="shared" si="286"/>
        <v>1</v>
      </c>
      <c r="Q3687" s="10" t="s">
        <v>8323</v>
      </c>
      <c r="R3687" t="s">
        <v>8324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1</v>
      </c>
      <c r="P3688">
        <f t="shared" si="286"/>
        <v>1</v>
      </c>
      <c r="Q3688" s="10" t="s">
        <v>8323</v>
      </c>
      <c r="R3688" t="s">
        <v>8324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1</v>
      </c>
      <c r="P3689">
        <f t="shared" si="286"/>
        <v>1</v>
      </c>
      <c r="Q3689" s="10" t="s">
        <v>8323</v>
      </c>
      <c r="R3689" t="s">
        <v>8324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1</v>
      </c>
      <c r="P3690">
        <f t="shared" si="286"/>
        <v>1</v>
      </c>
      <c r="Q3690" s="10" t="s">
        <v>8323</v>
      </c>
      <c r="R3690" t="s">
        <v>8335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1</v>
      </c>
      <c r="P3691">
        <f t="shared" si="286"/>
        <v>1</v>
      </c>
      <c r="Q3691" s="10" t="s">
        <v>8323</v>
      </c>
      <c r="R3691" t="s">
        <v>8335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1</v>
      </c>
      <c r="P3692">
        <f t="shared" si="286"/>
        <v>1</v>
      </c>
      <c r="Q3692" s="10" t="s">
        <v>8323</v>
      </c>
      <c r="R3692" t="s">
        <v>8335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1</v>
      </c>
      <c r="P3693">
        <f t="shared" si="286"/>
        <v>1</v>
      </c>
      <c r="Q3693" s="10" t="s">
        <v>8323</v>
      </c>
      <c r="R3693" t="s">
        <v>8335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1</v>
      </c>
      <c r="P3694">
        <f t="shared" si="286"/>
        <v>1</v>
      </c>
      <c r="Q3694" s="10" t="s">
        <v>8323</v>
      </c>
      <c r="R3694" t="s">
        <v>8335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1</v>
      </c>
      <c r="P3695">
        <f t="shared" si="286"/>
        <v>1</v>
      </c>
      <c r="Q3695" s="10" t="s">
        <v>8323</v>
      </c>
      <c r="R3695" t="s">
        <v>8326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1</v>
      </c>
      <c r="P3696">
        <f t="shared" si="286"/>
        <v>1</v>
      </c>
      <c r="Q3696" s="10" t="s">
        <v>8323</v>
      </c>
      <c r="R3696" t="s">
        <v>8326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1</v>
      </c>
      <c r="P3697">
        <f t="shared" si="286"/>
        <v>1</v>
      </c>
      <c r="Q3697" s="10" t="s">
        <v>8323</v>
      </c>
      <c r="R3697" t="s">
        <v>8326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1</v>
      </c>
      <c r="P3698">
        <f t="shared" si="286"/>
        <v>1</v>
      </c>
      <c r="Q3698" s="10" t="s">
        <v>8323</v>
      </c>
      <c r="R3698" t="s">
        <v>8326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1</v>
      </c>
      <c r="P3699">
        <f t="shared" si="286"/>
        <v>1</v>
      </c>
      <c r="Q3699" s="10" t="s">
        <v>8323</v>
      </c>
      <c r="R3699" t="s">
        <v>8326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1</v>
      </c>
      <c r="P3700">
        <f t="shared" si="286"/>
        <v>1</v>
      </c>
      <c r="Q3700" s="10" t="s">
        <v>8323</v>
      </c>
      <c r="R3700" t="s">
        <v>8326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1</v>
      </c>
      <c r="P3701">
        <f t="shared" si="286"/>
        <v>1</v>
      </c>
      <c r="Q3701" s="10" t="s">
        <v>8323</v>
      </c>
      <c r="R3701" t="s">
        <v>8326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1</v>
      </c>
      <c r="P3702">
        <f t="shared" si="286"/>
        <v>1</v>
      </c>
      <c r="Q3702" s="10" t="s">
        <v>8323</v>
      </c>
      <c r="R3702" t="s">
        <v>8326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1</v>
      </c>
      <c r="P3703">
        <f t="shared" si="286"/>
        <v>1</v>
      </c>
      <c r="Q3703" s="10" t="s">
        <v>8323</v>
      </c>
      <c r="R3703" t="s">
        <v>8326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1</v>
      </c>
      <c r="P3704">
        <f t="shared" si="286"/>
        <v>1</v>
      </c>
      <c r="Q3704" s="10" t="s">
        <v>8323</v>
      </c>
      <c r="R3704" t="s">
        <v>8326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1</v>
      </c>
      <c r="P3705">
        <f t="shared" si="286"/>
        <v>1</v>
      </c>
      <c r="Q3705" s="10" t="s">
        <v>8323</v>
      </c>
      <c r="R3705" t="s">
        <v>8326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0" t="s">
        <v>8321</v>
      </c>
      <c r="R3706" t="s">
        <v>8337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0" t="s">
        <v>8321</v>
      </c>
      <c r="R3707" t="s">
        <v>8337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0" t="s">
        <v>8321</v>
      </c>
      <c r="R3708" t="s">
        <v>8337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0" t="s">
        <v>8321</v>
      </c>
      <c r="R3709" t="s">
        <v>8337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0" t="s">
        <v>8321</v>
      </c>
      <c r="R3710" t="s">
        <v>8337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0" t="s">
        <v>8321</v>
      </c>
      <c r="R3711" t="s">
        <v>8337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0" t="s">
        <v>8321</v>
      </c>
      <c r="R3712" t="s">
        <v>8337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0" t="s">
        <v>8321</v>
      </c>
      <c r="R3713" t="s">
        <v>8337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t="e">
        <f t="shared" si="286"/>
        <v>#DIV/0!</v>
      </c>
      <c r="Q3714" s="10" t="s">
        <v>8321</v>
      </c>
      <c r="R3714" t="s">
        <v>8337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IFERROR(ROUND(E3715/L3715,2),0)</f>
        <v>0</v>
      </c>
      <c r="P3715" t="e">
        <f t="shared" ref="P3715:P3778" si="291">ROUND(E3715/L3715,2)</f>
        <v>#DIV/0!</v>
      </c>
      <c r="Q3715" s="10" t="s">
        <v>8321</v>
      </c>
      <c r="R3715" t="s">
        <v>8337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0" t="s">
        <v>8321</v>
      </c>
      <c r="R3716" t="s">
        <v>8337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0" t="s">
        <v>8321</v>
      </c>
      <c r="R3717" t="s">
        <v>8337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0" t="s">
        <v>8321</v>
      </c>
      <c r="R3718" t="s">
        <v>8337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0" t="s">
        <v>8321</v>
      </c>
      <c r="R3719" t="s">
        <v>8325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0" t="s">
        <v>8321</v>
      </c>
      <c r="R3720" t="s">
        <v>8325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0" t="s">
        <v>8321</v>
      </c>
      <c r="R3721" t="s">
        <v>8325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0" t="s">
        <v>8321</v>
      </c>
      <c r="R3722" t="s">
        <v>8325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0" t="s">
        <v>8321</v>
      </c>
      <c r="R3723" t="s">
        <v>8325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0" t="s">
        <v>8321</v>
      </c>
      <c r="R3724" t="s">
        <v>8325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0" t="s">
        <v>8321</v>
      </c>
      <c r="R3725" t="s">
        <v>8325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0" t="s">
        <v>8321</v>
      </c>
      <c r="R3726" t="s">
        <v>8325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0" t="s">
        <v>8321</v>
      </c>
      <c r="R3727" t="s">
        <v>8325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0" t="s">
        <v>8321</v>
      </c>
      <c r="R3728" t="s">
        <v>8325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0" t="s">
        <v>8321</v>
      </c>
      <c r="R3729" t="s">
        <v>8325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0" t="s">
        <v>8321</v>
      </c>
      <c r="R3730" t="s">
        <v>8325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0" t="s">
        <v>8321</v>
      </c>
      <c r="R3731" t="s">
        <v>8325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0" t="s">
        <v>8321</v>
      </c>
      <c r="R3732" t="s">
        <v>8325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0" t="s">
        <v>8321</v>
      </c>
      <c r="R3733" t="s">
        <v>8325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0" t="s">
        <v>8321</v>
      </c>
      <c r="R3734" t="s">
        <v>8325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0" t="s">
        <v>8321</v>
      </c>
      <c r="R3735" t="s">
        <v>8325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0" t="s">
        <v>8321</v>
      </c>
      <c r="R3736" t="s">
        <v>8325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0" t="s">
        <v>8321</v>
      </c>
      <c r="R3737" t="s">
        <v>8325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0" t="s">
        <v>8321</v>
      </c>
      <c r="R3738" t="s">
        <v>8325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0" t="s">
        <v>8321</v>
      </c>
      <c r="R3739" t="s">
        <v>8325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0" t="s">
        <v>8321</v>
      </c>
      <c r="R3740" t="s">
        <v>8325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0" t="s">
        <v>8321</v>
      </c>
      <c r="R3741" t="s">
        <v>8325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0" t="s">
        <v>8321</v>
      </c>
      <c r="R3742" t="s">
        <v>8325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0" t="s">
        <v>8321</v>
      </c>
      <c r="R3743" t="s">
        <v>8325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0" t="s">
        <v>8321</v>
      </c>
      <c r="R3744" t="s">
        <v>8325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0" t="s">
        <v>8321</v>
      </c>
      <c r="R3745" t="s">
        <v>8325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0" t="s">
        <v>8321</v>
      </c>
      <c r="R3746" t="s">
        <v>8325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0" t="s">
        <v>8321</v>
      </c>
      <c r="R3747" t="s">
        <v>8325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0" t="s">
        <v>8321</v>
      </c>
      <c r="R3748" t="s">
        <v>8325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0" t="s">
        <v>8321</v>
      </c>
      <c r="R3749" t="s">
        <v>8339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0" t="s">
        <v>8321</v>
      </c>
      <c r="R3750" t="s">
        <v>8339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0" t="s">
        <v>8321</v>
      </c>
      <c r="R3751" t="s">
        <v>8339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0" t="s">
        <v>8321</v>
      </c>
      <c r="R3752" t="s">
        <v>8339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0" t="s">
        <v>8321</v>
      </c>
      <c r="R3753" t="s">
        <v>8339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0" t="s">
        <v>8321</v>
      </c>
      <c r="R3754" t="s">
        <v>8339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0" t="s">
        <v>8321</v>
      </c>
      <c r="R3755" t="s">
        <v>8339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0" t="s">
        <v>8321</v>
      </c>
      <c r="R3756" t="s">
        <v>8339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0" t="s">
        <v>8321</v>
      </c>
      <c r="R3757" t="s">
        <v>8339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0" t="s">
        <v>8321</v>
      </c>
      <c r="R3758" t="s">
        <v>8339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0" t="s">
        <v>8321</v>
      </c>
      <c r="R3759" t="s">
        <v>8339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0" t="s">
        <v>8321</v>
      </c>
      <c r="R3760" t="s">
        <v>8339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0" t="s">
        <v>8321</v>
      </c>
      <c r="R3761" t="s">
        <v>8339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0" t="s">
        <v>8321</v>
      </c>
      <c r="R3762" t="s">
        <v>8339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0" t="s">
        <v>8321</v>
      </c>
      <c r="R3763" t="s">
        <v>8339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0" t="s">
        <v>8321</v>
      </c>
      <c r="R3764" t="s">
        <v>8339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0" t="s">
        <v>8321</v>
      </c>
      <c r="R3765" t="s">
        <v>8339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0" t="s">
        <v>8321</v>
      </c>
      <c r="R3766" t="s">
        <v>8339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0" t="s">
        <v>8321</v>
      </c>
      <c r="R3767" t="s">
        <v>8339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0" t="s">
        <v>8321</v>
      </c>
      <c r="R3768" t="s">
        <v>8339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0" t="s">
        <v>8321</v>
      </c>
      <c r="R3769" t="s">
        <v>8339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0" t="s">
        <v>8321</v>
      </c>
      <c r="R3770" t="s">
        <v>8339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0" t="s">
        <v>8321</v>
      </c>
      <c r="R3771" t="s">
        <v>8339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0" t="s">
        <v>8321</v>
      </c>
      <c r="R3772" t="s">
        <v>8339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0" t="s">
        <v>8321</v>
      </c>
      <c r="R3773" t="s">
        <v>8339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0" t="s">
        <v>8321</v>
      </c>
      <c r="R3774" t="s">
        <v>8339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0" t="s">
        <v>8321</v>
      </c>
      <c r="R3775" t="s">
        <v>8339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0" t="s">
        <v>8308</v>
      </c>
      <c r="R3776" t="s">
        <v>8342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0" t="s">
        <v>8308</v>
      </c>
      <c r="R3777" t="s">
        <v>8342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t="e">
        <f t="shared" si="291"/>
        <v>#DIV/0!</v>
      </c>
      <c r="Q3778" s="10" t="s">
        <v>8308</v>
      </c>
      <c r="R3778" t="s">
        <v>8342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IFERROR(ROUND(E3779/L3779,2),0)</f>
        <v>0</v>
      </c>
      <c r="P3779" t="e">
        <f t="shared" ref="P3779:P3842" si="296">ROUND(E3779/L3779,2)</f>
        <v>#DIV/0!</v>
      </c>
      <c r="Q3779" s="10" t="s">
        <v>8308</v>
      </c>
      <c r="R3779" t="s">
        <v>8342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0" t="s">
        <v>8308</v>
      </c>
      <c r="R3780" t="s">
        <v>8342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0" t="s">
        <v>8308</v>
      </c>
      <c r="R3781" t="s">
        <v>8342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0" t="s">
        <v>8308</v>
      </c>
      <c r="R3782" t="s">
        <v>8342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0" t="s">
        <v>8308</v>
      </c>
      <c r="R3783" t="s">
        <v>8342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0" t="s">
        <v>8308</v>
      </c>
      <c r="R3784" t="s">
        <v>8342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0" t="s">
        <v>8308</v>
      </c>
      <c r="R3785" t="s">
        <v>8342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0" t="s">
        <v>8308</v>
      </c>
      <c r="R3786" t="s">
        <v>8342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0" t="s">
        <v>8308</v>
      </c>
      <c r="R3787" t="s">
        <v>8342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0" t="s">
        <v>8308</v>
      </c>
      <c r="R3788" t="s">
        <v>8342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0" t="s">
        <v>8308</v>
      </c>
      <c r="R3789" t="s">
        <v>8342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0" t="s">
        <v>8308</v>
      </c>
      <c r="R3790" t="s">
        <v>8342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0" t="s">
        <v>8308</v>
      </c>
      <c r="R3791" t="s">
        <v>8342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0" t="s">
        <v>8308</v>
      </c>
      <c r="R3792" t="s">
        <v>8342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0" t="s">
        <v>8308</v>
      </c>
      <c r="R3793" t="s">
        <v>8342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0" t="s">
        <v>8308</v>
      </c>
      <c r="R3794" t="s">
        <v>8342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0" t="s">
        <v>8308</v>
      </c>
      <c r="R3795" t="s">
        <v>8342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0" t="s">
        <v>8308</v>
      </c>
      <c r="R3796" t="s">
        <v>8342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0" t="s">
        <v>8308</v>
      </c>
      <c r="R3797" t="s">
        <v>8342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0" t="s">
        <v>8308</v>
      </c>
      <c r="R3798" t="s">
        <v>8342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0" t="s">
        <v>8308</v>
      </c>
      <c r="R3799" t="s">
        <v>8342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0" t="s">
        <v>8308</v>
      </c>
      <c r="R3800" t="s">
        <v>8342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0" t="s">
        <v>8308</v>
      </c>
      <c r="R3801" t="s">
        <v>8342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0" t="s">
        <v>8308</v>
      </c>
      <c r="R3802" t="s">
        <v>8342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0" t="s">
        <v>8308</v>
      </c>
      <c r="R3803" t="s">
        <v>8310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0" t="s">
        <v>8308</v>
      </c>
      <c r="R3804" t="s">
        <v>8310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0" t="s">
        <v>8308</v>
      </c>
      <c r="R3805" t="s">
        <v>8310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0" t="s">
        <v>8311</v>
      </c>
      <c r="R3806" t="s">
        <v>8352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0" t="s">
        <v>8311</v>
      </c>
      <c r="R3807" t="s">
        <v>8352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0" t="s">
        <v>8311</v>
      </c>
      <c r="R3808" t="s">
        <v>8352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0" t="s">
        <v>8311</v>
      </c>
      <c r="R3809" t="s">
        <v>8352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0" t="s">
        <v>8311</v>
      </c>
      <c r="R3810" t="s">
        <v>8352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0" t="s">
        <v>8311</v>
      </c>
      <c r="R3811" t="s">
        <v>8352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0" t="s">
        <v>8327</v>
      </c>
      <c r="R3812" t="s">
        <v>8350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0" t="s">
        <v>8327</v>
      </c>
      <c r="R3813" t="s">
        <v>8328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0" t="s">
        <v>8327</v>
      </c>
      <c r="R3814" t="s">
        <v>8328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0" t="s">
        <v>8327</v>
      </c>
      <c r="R3815" t="s">
        <v>8350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0" t="s">
        <v>8327</v>
      </c>
      <c r="R3816" t="s">
        <v>8350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0" t="s">
        <v>8327</v>
      </c>
      <c r="R3817" t="s">
        <v>8350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0" t="s">
        <v>8327</v>
      </c>
      <c r="R3818" t="s">
        <v>8350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0" t="s">
        <v>8327</v>
      </c>
      <c r="R3819" t="s">
        <v>8350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0" t="s">
        <v>8327</v>
      </c>
      <c r="R3820" t="s">
        <v>8350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0" t="s">
        <v>8327</v>
      </c>
      <c r="R3821" t="s">
        <v>8350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0" t="s">
        <v>8327</v>
      </c>
      <c r="R3822" t="s">
        <v>8350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0" t="s">
        <v>8327</v>
      </c>
      <c r="R3823" t="s">
        <v>8350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0" t="s">
        <v>8327</v>
      </c>
      <c r="R3824" t="s">
        <v>8350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0" t="s">
        <v>8327</v>
      </c>
      <c r="R3825" t="s">
        <v>8350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0" t="s">
        <v>8327</v>
      </c>
      <c r="R3826" t="s">
        <v>8350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0" t="s">
        <v>8308</v>
      </c>
      <c r="R3827" t="s">
        <v>8310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0" t="s">
        <v>8308</v>
      </c>
      <c r="R3828" t="s">
        <v>8310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0" t="s">
        <v>8346</v>
      </c>
      <c r="R3829" t="s">
        <v>8347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0" t="s">
        <v>8346</v>
      </c>
      <c r="R3830" t="s">
        <v>8347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0" t="s">
        <v>8346</v>
      </c>
      <c r="R3831" t="s">
        <v>8347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0" t="s">
        <v>8346</v>
      </c>
      <c r="R3832" t="s">
        <v>8347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0" t="s">
        <v>8346</v>
      </c>
      <c r="R3833" t="s">
        <v>8347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0" t="s">
        <v>8346</v>
      </c>
      <c r="R3834" t="s">
        <v>8347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0" t="s">
        <v>8346</v>
      </c>
      <c r="R3835" t="s">
        <v>8347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0" t="s">
        <v>8346</v>
      </c>
      <c r="R3836" t="s">
        <v>8347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0" t="s">
        <v>8346</v>
      </c>
      <c r="R3837" t="s">
        <v>8347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0" t="s">
        <v>8346</v>
      </c>
      <c r="R3838" t="s">
        <v>8347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0" t="s">
        <v>8346</v>
      </c>
      <c r="R3839" t="s">
        <v>8347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0" t="s">
        <v>8346</v>
      </c>
      <c r="R3840" t="s">
        <v>8347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0" t="s">
        <v>8346</v>
      </c>
      <c r="R3841" t="s">
        <v>8347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t="e">
        <f t="shared" si="296"/>
        <v>#DIV/0!</v>
      </c>
      <c r="Q3842" s="10" t="s">
        <v>8346</v>
      </c>
      <c r="R3842" t="s">
        <v>8347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IFERROR(ROUND(E3843/L3843,2),0)</f>
        <v>0</v>
      </c>
      <c r="P3843" t="e">
        <f t="shared" ref="P3843:P3906" si="301">ROUND(E3843/L3843,2)</f>
        <v>#DIV/0!</v>
      </c>
      <c r="Q3843" s="10" t="s">
        <v>8316</v>
      </c>
      <c r="R3843" t="s">
        <v>8334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0" t="s">
        <v>8316</v>
      </c>
      <c r="R3844" t="s">
        <v>8334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0" t="s">
        <v>8316</v>
      </c>
      <c r="R3845" t="s">
        <v>8334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0" t="s">
        <v>8316</v>
      </c>
      <c r="R3846" t="s">
        <v>8334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0" t="s">
        <v>8316</v>
      </c>
      <c r="R3847" t="s">
        <v>8334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0" t="s">
        <v>8316</v>
      </c>
      <c r="R3848" t="s">
        <v>8334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0" t="s">
        <v>8316</v>
      </c>
      <c r="R3849" t="s">
        <v>8344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0" t="s">
        <v>8316</v>
      </c>
      <c r="R3850" t="s">
        <v>8344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0" t="s">
        <v>8316</v>
      </c>
      <c r="R3851" t="s">
        <v>8344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0" t="s">
        <v>8316</v>
      </c>
      <c r="R3852" t="s">
        <v>8344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0" t="s">
        <v>8316</v>
      </c>
      <c r="R3853" t="s">
        <v>8344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0" t="s">
        <v>8319</v>
      </c>
      <c r="R3854" t="s">
        <v>8345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0" t="s">
        <v>8319</v>
      </c>
      <c r="R3855" t="s">
        <v>8345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0" t="s">
        <v>8319</v>
      </c>
      <c r="R3856" t="s">
        <v>8345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0" t="s">
        <v>8319</v>
      </c>
      <c r="R3857" t="s">
        <v>8345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0" t="s">
        <v>8319</v>
      </c>
      <c r="R3858" t="s">
        <v>8345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0" t="s">
        <v>8319</v>
      </c>
      <c r="R3859" t="s">
        <v>8345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0" t="s">
        <v>8319</v>
      </c>
      <c r="R3860" t="s">
        <v>8345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0" t="s">
        <v>8319</v>
      </c>
      <c r="R3861" t="s">
        <v>8345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0" t="s">
        <v>8319</v>
      </c>
      <c r="R3862" t="s">
        <v>8345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0" t="s">
        <v>8319</v>
      </c>
      <c r="R3863" t="s">
        <v>8345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0" t="s">
        <v>8327</v>
      </c>
      <c r="R3864" t="s">
        <v>8354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0" t="s">
        <v>8327</v>
      </c>
      <c r="R3865" t="s">
        <v>8354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0" t="s">
        <v>8327</v>
      </c>
      <c r="R3866" t="s">
        <v>8354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0" t="s">
        <v>8327</v>
      </c>
      <c r="R3867" t="s">
        <v>8354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0" t="s">
        <v>8327</v>
      </c>
      <c r="R3868" t="s">
        <v>8354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0" t="s">
        <v>8327</v>
      </c>
      <c r="R3869" t="s">
        <v>8354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0" t="s">
        <v>8327</v>
      </c>
      <c r="R3870" t="s">
        <v>8354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0" t="s">
        <v>8308</v>
      </c>
      <c r="R3871" t="s">
        <v>8310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0" t="s">
        <v>8308</v>
      </c>
      <c r="R3872" t="s">
        <v>8310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0" t="s">
        <v>8308</v>
      </c>
      <c r="R3873" t="s">
        <v>8310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0" t="s">
        <v>8311</v>
      </c>
      <c r="R3874" t="s">
        <v>8348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0" t="s">
        <v>8311</v>
      </c>
      <c r="R3875" t="s">
        <v>8348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0" t="s">
        <v>8311</v>
      </c>
      <c r="R3876" t="s">
        <v>8348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0" t="s">
        <v>8311</v>
      </c>
      <c r="R3877" t="s">
        <v>8348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0" t="s">
        <v>8311</v>
      </c>
      <c r="R3878" t="s">
        <v>8348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0" t="s">
        <v>8311</v>
      </c>
      <c r="R3879" t="s">
        <v>8348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0" t="s">
        <v>8311</v>
      </c>
      <c r="R3880" t="s">
        <v>8348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0" t="s">
        <v>8311</v>
      </c>
      <c r="R3881" t="s">
        <v>8348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0" t="s">
        <v>8311</v>
      </c>
      <c r="R3882" t="s">
        <v>8348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0" t="s">
        <v>8311</v>
      </c>
      <c r="R3883" t="s">
        <v>8348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0" t="s">
        <v>8311</v>
      </c>
      <c r="R3884" t="s">
        <v>8348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0" t="s">
        <v>8311</v>
      </c>
      <c r="R3885" t="s">
        <v>8348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0" t="s">
        <v>8311</v>
      </c>
      <c r="R3886" t="s">
        <v>8348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0" t="s">
        <v>8311</v>
      </c>
      <c r="R3887" t="s">
        <v>8348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0" t="s">
        <v>8311</v>
      </c>
      <c r="R3888" t="s">
        <v>8348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0" t="s">
        <v>8311</v>
      </c>
      <c r="R3889" t="s">
        <v>8348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0" t="s">
        <v>8311</v>
      </c>
      <c r="R3890" t="s">
        <v>8348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0" t="s">
        <v>8311</v>
      </c>
      <c r="R3891" t="s">
        <v>8348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0" t="s">
        <v>8311</v>
      </c>
      <c r="R3892" t="s">
        <v>8348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0" t="s">
        <v>8311</v>
      </c>
      <c r="R3893" t="s">
        <v>8352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0" t="s">
        <v>8311</v>
      </c>
      <c r="R3894" t="s">
        <v>8352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0" t="s">
        <v>8311</v>
      </c>
      <c r="R3895" t="s">
        <v>8352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0" t="s">
        <v>8311</v>
      </c>
      <c r="R3896" t="s">
        <v>8352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0" t="s">
        <v>8311</v>
      </c>
      <c r="R3897" t="s">
        <v>8352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0" t="s">
        <v>8311</v>
      </c>
      <c r="R3898" t="s">
        <v>8352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0" t="s">
        <v>8313</v>
      </c>
      <c r="R3899" t="s">
        <v>8355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0" t="s">
        <v>8313</v>
      </c>
      <c r="R3900" t="s">
        <v>8355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0" t="s">
        <v>8313</v>
      </c>
      <c r="R3901" t="s">
        <v>8355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0" t="s">
        <v>8313</v>
      </c>
      <c r="R3902" t="s">
        <v>8355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0" t="s">
        <v>8313</v>
      </c>
      <c r="R3903" t="s">
        <v>8355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0" t="s">
        <v>8313</v>
      </c>
      <c r="R3904" t="s">
        <v>8355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0" t="s">
        <v>8311</v>
      </c>
      <c r="R3905" t="s">
        <v>8349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t="e">
        <f t="shared" si="301"/>
        <v>#DIV/0!</v>
      </c>
      <c r="Q3906" s="10" t="s">
        <v>8311</v>
      </c>
      <c r="R3906" t="s">
        <v>8349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IFERROR(ROUND(E3907/L3907,2),0)</f>
        <v>0</v>
      </c>
      <c r="P3907" t="e">
        <f t="shared" ref="P3907:P3970" si="306">ROUND(E3907/L3907,2)</f>
        <v>#DIV/0!</v>
      </c>
      <c r="Q3907" s="10" t="s">
        <v>8311</v>
      </c>
      <c r="R3907" t="s">
        <v>8349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0" t="s">
        <v>8313</v>
      </c>
      <c r="R3908" t="s">
        <v>8351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0" t="s">
        <v>8313</v>
      </c>
      <c r="R3909" t="s">
        <v>8351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0" t="s">
        <v>8313</v>
      </c>
      <c r="R3910" t="s">
        <v>8351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0" t="s">
        <v>8313</v>
      </c>
      <c r="R3911" t="s">
        <v>8351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0" t="s">
        <v>8313</v>
      </c>
      <c r="R3912" t="s">
        <v>8351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0" t="s">
        <v>8313</v>
      </c>
      <c r="R3913" t="s">
        <v>8351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0" t="s">
        <v>8313</v>
      </c>
      <c r="R3914" t="s">
        <v>8351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0" t="s">
        <v>8327</v>
      </c>
      <c r="R3915" t="s">
        <v>8330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0" t="s">
        <v>8327</v>
      </c>
      <c r="R3916" t="s">
        <v>8330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0" t="s">
        <v>8327</v>
      </c>
      <c r="R3917" t="s">
        <v>8330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0" t="s">
        <v>8327</v>
      </c>
      <c r="R3918" t="s">
        <v>8330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0" t="s">
        <v>8327</v>
      </c>
      <c r="R3919" t="s">
        <v>8330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0" t="s">
        <v>8327</v>
      </c>
      <c r="R3920" t="s">
        <v>8330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0" t="s">
        <v>8327</v>
      </c>
      <c r="R3921" t="s">
        <v>8330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0" t="s">
        <v>8327</v>
      </c>
      <c r="R3922" t="s">
        <v>8330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0" t="s">
        <v>8327</v>
      </c>
      <c r="R3923" t="s">
        <v>8330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0" t="s">
        <v>8327</v>
      </c>
      <c r="R3924" t="s">
        <v>8330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0" t="s">
        <v>8327</v>
      </c>
      <c r="R3925" t="s">
        <v>8330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0" t="s">
        <v>8327</v>
      </c>
      <c r="R3926" t="s">
        <v>8330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0" t="s">
        <v>8327</v>
      </c>
      <c r="R3927" t="s">
        <v>8330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0" t="s">
        <v>8327</v>
      </c>
      <c r="R3928" t="s">
        <v>8330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0" t="s">
        <v>8313</v>
      </c>
      <c r="R3929" t="s">
        <v>8314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0" t="s">
        <v>8313</v>
      </c>
      <c r="R3930" t="s">
        <v>8314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0" t="s">
        <v>8313</v>
      </c>
      <c r="R3931" t="s">
        <v>8314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0" t="s">
        <v>8313</v>
      </c>
      <c r="R3932" t="s">
        <v>8314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0" t="s">
        <v>8316</v>
      </c>
      <c r="R3933" t="s">
        <v>8344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0" t="s">
        <v>8316</v>
      </c>
      <c r="R3934" t="s">
        <v>8344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0" t="s">
        <v>8316</v>
      </c>
      <c r="R3935" t="s">
        <v>8344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0" t="s">
        <v>8316</v>
      </c>
      <c r="R3936" t="s">
        <v>8344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0" t="s">
        <v>8316</v>
      </c>
      <c r="R3937" t="s">
        <v>8344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0" t="s">
        <v>8313</v>
      </c>
      <c r="R3938" t="s">
        <v>8353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0" t="s">
        <v>8313</v>
      </c>
      <c r="R3939" t="s">
        <v>8353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0" t="s">
        <v>8313</v>
      </c>
      <c r="R3940" t="s">
        <v>8353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0" t="s">
        <v>8313</v>
      </c>
      <c r="R3941" t="s">
        <v>8353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0" t="s">
        <v>8313</v>
      </c>
      <c r="R3942" t="s">
        <v>8353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0" t="s">
        <v>8316</v>
      </c>
      <c r="R3943" t="s">
        <v>8334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0" t="s">
        <v>8316</v>
      </c>
      <c r="R3944" t="s">
        <v>8334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0" t="s">
        <v>8308</v>
      </c>
      <c r="R3945" t="s">
        <v>8342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0" t="s">
        <v>8308</v>
      </c>
      <c r="R3946" t="s">
        <v>8342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0" t="s">
        <v>8308</v>
      </c>
      <c r="R3947" t="s">
        <v>8342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0" t="s">
        <v>8308</v>
      </c>
      <c r="R3948" t="s">
        <v>8342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0" t="s">
        <v>8308</v>
      </c>
      <c r="R3949" t="s">
        <v>8342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0" t="s">
        <v>8308</v>
      </c>
      <c r="R3950" t="s">
        <v>8342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0" t="s">
        <v>8308</v>
      </c>
      <c r="R3951" t="s">
        <v>8342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0" t="s">
        <v>8308</v>
      </c>
      <c r="R3952" t="s">
        <v>8342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0" t="s">
        <v>8308</v>
      </c>
      <c r="R3953" t="s">
        <v>8342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0" t="s">
        <v>8308</v>
      </c>
      <c r="R3954" t="s">
        <v>8342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0" t="s">
        <v>8308</v>
      </c>
      <c r="R3955" t="s">
        <v>8342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0" t="s">
        <v>8308</v>
      </c>
      <c r="R3956" t="s">
        <v>8342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0" t="s">
        <v>8308</v>
      </c>
      <c r="R3957" t="s">
        <v>8342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0" t="s">
        <v>8308</v>
      </c>
      <c r="R3958" t="s">
        <v>8342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0" t="s">
        <v>8308</v>
      </c>
      <c r="R3959" t="s">
        <v>8342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0" t="s">
        <v>8308</v>
      </c>
      <c r="R3960" t="s">
        <v>8342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0" t="s">
        <v>8308</v>
      </c>
      <c r="R3961" t="s">
        <v>8342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0" t="s">
        <v>8308</v>
      </c>
      <c r="R3962" t="s">
        <v>8342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0" t="s">
        <v>8308</v>
      </c>
      <c r="R3963" t="s">
        <v>8342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0" t="s">
        <v>8308</v>
      </c>
      <c r="R3964" t="s">
        <v>8342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0" t="s">
        <v>8308</v>
      </c>
      <c r="R3965" t="s">
        <v>8342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0" t="s">
        <v>8308</v>
      </c>
      <c r="R3966" t="s">
        <v>8342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0" t="s">
        <v>8308</v>
      </c>
      <c r="R3967" t="s">
        <v>8342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0" t="s">
        <v>8308</v>
      </c>
      <c r="R3968" t="s">
        <v>8342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0" t="s">
        <v>8308</v>
      </c>
      <c r="R3969" t="s">
        <v>8342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t="e">
        <f t="shared" si="306"/>
        <v>#DIV/0!</v>
      </c>
      <c r="Q3970" s="10" t="s">
        <v>8308</v>
      </c>
      <c r="R3970" t="s">
        <v>8342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IFERROR(ROUND(E3971/L3971,2),0)</f>
        <v>0</v>
      </c>
      <c r="P3971" t="e">
        <f t="shared" ref="P3971:P4034" si="311">ROUND(E3971/L3971,2)</f>
        <v>#DIV/0!</v>
      </c>
      <c r="Q3971" s="10" t="s">
        <v>8308</v>
      </c>
      <c r="R3971" t="s">
        <v>8342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0" t="s">
        <v>8308</v>
      </c>
      <c r="R3972" t="s">
        <v>8342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0" t="s">
        <v>8319</v>
      </c>
      <c r="R3973" t="s">
        <v>8345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0" t="s">
        <v>8319</v>
      </c>
      <c r="R3974" t="s">
        <v>8345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0" t="s">
        <v>8319</v>
      </c>
      <c r="R3975" t="s">
        <v>8345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0" t="s">
        <v>8319</v>
      </c>
      <c r="R3976" t="s">
        <v>8345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0" t="s">
        <v>8319</v>
      </c>
      <c r="R3977" t="s">
        <v>8345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0" t="s">
        <v>8319</v>
      </c>
      <c r="R3978" t="s">
        <v>8345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0" t="s">
        <v>8319</v>
      </c>
      <c r="R3979" t="s">
        <v>8345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0" t="s">
        <v>8319</v>
      </c>
      <c r="R3980" t="s">
        <v>8345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0" t="s">
        <v>8319</v>
      </c>
      <c r="R3981" t="s">
        <v>8345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0" t="s">
        <v>8319</v>
      </c>
      <c r="R3982" t="s">
        <v>8357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0" t="s">
        <v>8319</v>
      </c>
      <c r="R3983" t="s">
        <v>8357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0" t="s">
        <v>8319</v>
      </c>
      <c r="R3984" t="s">
        <v>8357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0" t="s">
        <v>8319</v>
      </c>
      <c r="R3985" t="s">
        <v>8357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0" t="s">
        <v>8319</v>
      </c>
      <c r="R3986" t="s">
        <v>8357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0" t="s">
        <v>8319</v>
      </c>
      <c r="R3987" t="s">
        <v>8357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0" t="s">
        <v>8319</v>
      </c>
      <c r="R3988" t="s">
        <v>8357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0" t="s">
        <v>8319</v>
      </c>
      <c r="R3989" t="s">
        <v>8357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0" t="s">
        <v>8319</v>
      </c>
      <c r="R3990" t="s">
        <v>8357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0" t="s">
        <v>8319</v>
      </c>
      <c r="R3991" t="s">
        <v>8357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0" t="s">
        <v>8319</v>
      </c>
      <c r="R3992" t="s">
        <v>8357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0" t="s">
        <v>8319</v>
      </c>
      <c r="R3993" t="s">
        <v>8345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0" t="s">
        <v>8319</v>
      </c>
      <c r="R3994" t="s">
        <v>8345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0" t="s">
        <v>8319</v>
      </c>
      <c r="R3995" t="s">
        <v>8345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0" t="s">
        <v>8319</v>
      </c>
      <c r="R3996" t="s">
        <v>8345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0" t="s">
        <v>8319</v>
      </c>
      <c r="R3997" t="s">
        <v>8345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0" t="s">
        <v>8319</v>
      </c>
      <c r="R3998" t="s">
        <v>8345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0" t="s">
        <v>8319</v>
      </c>
      <c r="R3999" t="s">
        <v>8345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0" t="s">
        <v>8319</v>
      </c>
      <c r="R4000" t="s">
        <v>8345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0" t="s">
        <v>8319</v>
      </c>
      <c r="R4001" t="s">
        <v>8345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0" t="s">
        <v>8319</v>
      </c>
      <c r="R4002" t="s">
        <v>8345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0" t="s">
        <v>8319</v>
      </c>
      <c r="R4003" t="s">
        <v>8345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0" t="s">
        <v>8319</v>
      </c>
      <c r="R4004" t="s">
        <v>8345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0" t="s">
        <v>8319</v>
      </c>
      <c r="R4005" t="s">
        <v>8345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0" t="s">
        <v>8319</v>
      </c>
      <c r="R4006" t="s">
        <v>8345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0" t="s">
        <v>8308</v>
      </c>
      <c r="R4007" t="s">
        <v>8315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0" t="s">
        <v>8319</v>
      </c>
      <c r="R4008" t="s">
        <v>8345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0" t="s">
        <v>8319</v>
      </c>
      <c r="R4009" t="s">
        <v>8345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0" t="s">
        <v>8319</v>
      </c>
      <c r="R4010" t="s">
        <v>8345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0" t="s">
        <v>8311</v>
      </c>
      <c r="R4011" t="s">
        <v>8356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0" t="s">
        <v>8311</v>
      </c>
      <c r="R4012" t="s">
        <v>8356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0" t="s">
        <v>8311</v>
      </c>
      <c r="R4013" t="s">
        <v>8356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0" t="s">
        <v>8311</v>
      </c>
      <c r="R4014" t="s">
        <v>8356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0" t="s">
        <v>8311</v>
      </c>
      <c r="R4015" t="s">
        <v>8356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0" t="s">
        <v>8311</v>
      </c>
      <c r="R4016" t="s">
        <v>8356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0" t="s">
        <v>8311</v>
      </c>
      <c r="R4017" t="s">
        <v>8356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0" t="s">
        <v>8311</v>
      </c>
      <c r="R4018" t="s">
        <v>8356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0" t="s">
        <v>8311</v>
      </c>
      <c r="R4019" t="s">
        <v>8356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0" t="s">
        <v>8323</v>
      </c>
      <c r="R4020" t="s">
        <v>8326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0" t="s">
        <v>8323</v>
      </c>
      <c r="R4021" t="s">
        <v>8326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0" t="s">
        <v>8323</v>
      </c>
      <c r="R4022" t="s">
        <v>8326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0" t="s">
        <v>8323</v>
      </c>
      <c r="R4023" t="s">
        <v>8326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0" t="s">
        <v>8323</v>
      </c>
      <c r="R4024" t="s">
        <v>8326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8323</v>
      </c>
      <c r="R4025" t="s">
        <v>8326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0" t="s">
        <v>8323</v>
      </c>
      <c r="R4026" t="s">
        <v>8326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0" t="s">
        <v>8323</v>
      </c>
      <c r="R4027" t="s">
        <v>8326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8323</v>
      </c>
      <c r="R4028" t="s">
        <v>8326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0" t="s">
        <v>8323</v>
      </c>
      <c r="R4029" t="s">
        <v>8326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0" t="s">
        <v>8323</v>
      </c>
      <c r="R4030" t="s">
        <v>8326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8323</v>
      </c>
      <c r="R4031" t="s">
        <v>8326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0" t="s">
        <v>8323</v>
      </c>
      <c r="R4032" t="s">
        <v>8326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8323</v>
      </c>
      <c r="R4033" t="s">
        <v>8326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t="e">
        <f t="shared" si="311"/>
        <v>#DIV/0!</v>
      </c>
      <c r="Q4034" s="10" t="s">
        <v>8323</v>
      </c>
      <c r="R4034" t="s">
        <v>8324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IFERROR(ROUND(E4035/L4035,2),0)</f>
        <v>0</v>
      </c>
      <c r="P4035" t="e">
        <f t="shared" ref="P4035:P4098" si="316">ROUND(E4035/L4035,2)</f>
        <v>#DIV/0!</v>
      </c>
      <c r="Q4035" s="10" t="s">
        <v>8323</v>
      </c>
      <c r="R4035" t="s">
        <v>8324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0" t="s">
        <v>8323</v>
      </c>
      <c r="R4036" t="s">
        <v>8324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0" t="s">
        <v>8323</v>
      </c>
      <c r="R4037" t="s">
        <v>8324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0" t="s">
        <v>8323</v>
      </c>
      <c r="R4038" t="s">
        <v>8324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0" t="s">
        <v>8323</v>
      </c>
      <c r="R4039" t="s">
        <v>8324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0" t="s">
        <v>8323</v>
      </c>
      <c r="R4040" t="s">
        <v>8324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0" t="s">
        <v>8323</v>
      </c>
      <c r="R4041" t="s">
        <v>8324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0" t="s">
        <v>8323</v>
      </c>
      <c r="R4042" t="s">
        <v>8324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0" t="s">
        <v>8323</v>
      </c>
      <c r="R4043" t="s">
        <v>8324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0" t="s">
        <v>8323</v>
      </c>
      <c r="R4044" t="s">
        <v>8324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0" t="s">
        <v>8323</v>
      </c>
      <c r="R4045" t="s">
        <v>8324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0" t="s">
        <v>8323</v>
      </c>
      <c r="R4046" t="s">
        <v>8324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0" t="s">
        <v>8323</v>
      </c>
      <c r="R4047" t="s">
        <v>8324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0" t="s">
        <v>8323</v>
      </c>
      <c r="R4048" t="s">
        <v>8324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0" t="s">
        <v>8323</v>
      </c>
      <c r="R4049" t="s">
        <v>8326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0" t="s">
        <v>8323</v>
      </c>
      <c r="R4050" t="s">
        <v>8326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0" t="s">
        <v>8323</v>
      </c>
      <c r="R4051" t="s">
        <v>8326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0" t="s">
        <v>8323</v>
      </c>
      <c r="R4052" t="s">
        <v>8335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0" t="s">
        <v>8323</v>
      </c>
      <c r="R4053" t="s">
        <v>8335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0" t="s">
        <v>8323</v>
      </c>
      <c r="R4054" t="s">
        <v>8335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0" t="s">
        <v>8323</v>
      </c>
      <c r="R4055" t="s">
        <v>8335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0" t="s">
        <v>8323</v>
      </c>
      <c r="R4056" t="s">
        <v>8335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0" t="s">
        <v>8323</v>
      </c>
      <c r="R4057" t="s">
        <v>8335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0" t="s">
        <v>8323</v>
      </c>
      <c r="R4058" t="s">
        <v>8335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0" t="s">
        <v>8323</v>
      </c>
      <c r="R4059" t="s">
        <v>8335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0" t="s">
        <v>8323</v>
      </c>
      <c r="R4060" t="s">
        <v>8326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0" t="s">
        <v>8323</v>
      </c>
      <c r="R4061" t="s">
        <v>8326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0" t="s">
        <v>8323</v>
      </c>
      <c r="R4062" t="s">
        <v>8326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8323</v>
      </c>
      <c r="R4063" t="s">
        <v>8326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0" t="s">
        <v>8323</v>
      </c>
      <c r="R4064" t="s">
        <v>8335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0" t="s">
        <v>8323</v>
      </c>
      <c r="R4065" t="s">
        <v>8335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0" t="s">
        <v>8323</v>
      </c>
      <c r="R4066" t="s">
        <v>8335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0" t="s">
        <v>8323</v>
      </c>
      <c r="R4067" t="s">
        <v>8335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0" t="s">
        <v>8323</v>
      </c>
      <c r="R4068" t="s">
        <v>8326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0" t="s">
        <v>8323</v>
      </c>
      <c r="R4069" t="s">
        <v>8335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0" t="s">
        <v>8323</v>
      </c>
      <c r="R4070" t="s">
        <v>8335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0" t="s">
        <v>8323</v>
      </c>
      <c r="R4071" t="s">
        <v>8335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0" t="s">
        <v>8323</v>
      </c>
      <c r="R4072" t="s">
        <v>8335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0" t="s">
        <v>8323</v>
      </c>
      <c r="R4073" t="s">
        <v>8335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0" t="s">
        <v>8323</v>
      </c>
      <c r="R4074" t="s">
        <v>8335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0" t="s">
        <v>8323</v>
      </c>
      <c r="R4075" t="s">
        <v>8335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0" t="s">
        <v>8323</v>
      </c>
      <c r="R4076" t="s">
        <v>8335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0" t="s">
        <v>8323</v>
      </c>
      <c r="R4077" t="s">
        <v>8335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0" t="s">
        <v>8323</v>
      </c>
      <c r="R4078" t="s">
        <v>8335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0" t="s">
        <v>8323</v>
      </c>
      <c r="R4079" t="s">
        <v>8326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8323</v>
      </c>
      <c r="R4080" t="s">
        <v>8326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0" t="s">
        <v>8323</v>
      </c>
      <c r="R4081" t="s">
        <v>8326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8323</v>
      </c>
      <c r="R4082" t="s">
        <v>8326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0" t="s">
        <v>8323</v>
      </c>
      <c r="R4083" t="s">
        <v>8326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0" t="s">
        <v>8323</v>
      </c>
      <c r="R4084" t="s">
        <v>8326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0" t="s">
        <v>8323</v>
      </c>
      <c r="R4085" t="s">
        <v>8326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0" t="s">
        <v>8323</v>
      </c>
      <c r="R4086" t="s">
        <v>8326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0" t="s">
        <v>8323</v>
      </c>
      <c r="R4087" t="s">
        <v>8326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0" t="s">
        <v>8323</v>
      </c>
      <c r="R4088" t="s">
        <v>8326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8323</v>
      </c>
      <c r="R4089" t="s">
        <v>8326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0" t="s">
        <v>8323</v>
      </c>
      <c r="R4090" t="s">
        <v>8326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0" t="s">
        <v>8323</v>
      </c>
      <c r="R4091" t="s">
        <v>8326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0" t="s">
        <v>8323</v>
      </c>
      <c r="R4092" t="s">
        <v>8326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0" t="s">
        <v>8323</v>
      </c>
      <c r="R4093" t="s">
        <v>8326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0" t="s">
        <v>8323</v>
      </c>
      <c r="R4094" t="s">
        <v>8326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0" t="s">
        <v>8323</v>
      </c>
      <c r="R4095" t="s">
        <v>8326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0" t="s">
        <v>8323</v>
      </c>
      <c r="R4096" t="s">
        <v>8326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0" t="s">
        <v>8323</v>
      </c>
      <c r="R4097" t="s">
        <v>8326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t="e">
        <f t="shared" si="316"/>
        <v>#DIV/0!</v>
      </c>
      <c r="Q4098" s="10" t="s">
        <v>8323</v>
      </c>
      <c r="R4098" t="s">
        <v>8326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IFERROR(ROUND(E4099/L4099,2),0)</f>
        <v>0</v>
      </c>
      <c r="P4099" t="e">
        <f t="shared" ref="P4099:P4115" si="321">ROUND(E4099/L4099,2)</f>
        <v>#DIV/0!</v>
      </c>
      <c r="Q4099" s="10" t="s">
        <v>8323</v>
      </c>
      <c r="R4099" t="s">
        <v>8326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8323</v>
      </c>
      <c r="R4100" t="s">
        <v>8326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0" t="s">
        <v>8323</v>
      </c>
      <c r="R4101" t="s">
        <v>8326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8323</v>
      </c>
      <c r="R4102" t="s">
        <v>8326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8323</v>
      </c>
      <c r="R4103" t="s">
        <v>8326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0" t="s">
        <v>8323</v>
      </c>
      <c r="R4104" t="s">
        <v>8326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0" t="s">
        <v>8323</v>
      </c>
      <c r="R4105" t="s">
        <v>8326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0" t="s">
        <v>8323</v>
      </c>
      <c r="R4106" t="s">
        <v>8326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0" t="s">
        <v>8323</v>
      </c>
      <c r="R4107" t="s">
        <v>8326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0" t="s">
        <v>8323</v>
      </c>
      <c r="R4108" t="s">
        <v>8326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0" t="s">
        <v>8323</v>
      </c>
      <c r="R4109" t="s">
        <v>8326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0" t="s">
        <v>8323</v>
      </c>
      <c r="R4110" t="s">
        <v>8326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8323</v>
      </c>
      <c r="R4111" t="s">
        <v>8326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0" t="s">
        <v>8323</v>
      </c>
      <c r="R4112" t="s">
        <v>8326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0" t="s">
        <v>8323</v>
      </c>
      <c r="R4113" t="s">
        <v>8326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0" t="s">
        <v>8323</v>
      </c>
      <c r="R4114" t="s">
        <v>8326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0" t="s">
        <v>8323</v>
      </c>
      <c r="R4115" t="s">
        <v>8326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T4115" xr:uid="{6DAF46F5-8E06-564B-B0CB-97205A5F4FC0}"/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canceled ">
      <formula>NOT(ISERROR(SEARCH("canceled 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5546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21791-ED78-324B-919E-EF29A8096C31}">
  <dimension ref="A1:C14"/>
  <sheetViews>
    <sheetView workbookViewId="0">
      <selection activeCell="I7" sqref="I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8372</v>
      </c>
      <c r="C1" t="s">
        <v>8373</v>
      </c>
    </row>
    <row r="2" spans="1:3" x14ac:dyDescent="0.2">
      <c r="A2" t="s">
        <v>8374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8375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8378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8379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8380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">
      <c r="A7" t="s">
        <v>8381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A9" t="s">
        <v>8376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8377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8382</v>
      </c>
      <c r="B11" s="16" t="e">
        <f>_xlfn.STDEV.P(#REF!)</f>
        <v>#REF!</v>
      </c>
      <c r="C11" s="16" t="e">
        <f>STDEV(#REF!)</f>
        <v>#REF!</v>
      </c>
    </row>
    <row r="12" spans="1:3" x14ac:dyDescent="0.2">
      <c r="A12" t="s">
        <v>8383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">
      <c r="A13" t="s">
        <v>8384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">
      <c r="A14" t="s">
        <v>8385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Edinburgh Research</vt:lpstr>
      <vt:lpstr>Outcomes Based on Launch Date2</vt:lpstr>
      <vt:lpstr>Sheet3</vt:lpstr>
      <vt:lpstr>Outcomes Based on Goals</vt:lpstr>
      <vt:lpstr>Kickstarter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Rindner</cp:lastModifiedBy>
  <dcterms:created xsi:type="dcterms:W3CDTF">2017-04-20T15:17:24Z</dcterms:created>
  <dcterms:modified xsi:type="dcterms:W3CDTF">2020-09-26T21:09:52Z</dcterms:modified>
</cp:coreProperties>
</file>