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n\Desktop\"/>
    </mc:Choice>
  </mc:AlternateContent>
  <xr:revisionPtr revIDLastSave="0" documentId="13_ncr:1_{595CDD8F-1998-4711-A613-76657ACAEE15}" xr6:coauthVersionLast="45" xr6:coauthVersionMax="45" xr10:uidLastSave="{00000000-0000-0000-0000-000000000000}"/>
  <bookViews>
    <workbookView xWindow="6060" yWindow="210" windowWidth="22575" windowHeight="12765" activeTab="6" xr2:uid="{76689C58-815C-40EE-92C1-D1745F9A6D95}"/>
  </bookViews>
  <sheets>
    <sheet name="时间的计算规则" sheetId="4" r:id="rId1"/>
    <sheet name="例子" sheetId="1" r:id="rId2"/>
    <sheet name="MOD函数" sheetId="6" r:id="rId3"/>
    <sheet name="例子(1)" sheetId="5" r:id="rId4"/>
    <sheet name="例子(2)" sheetId="7" r:id="rId5"/>
    <sheet name="员工工时" sheetId="2" r:id="rId6"/>
    <sheet name="工资计算" sheetId="3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8" i="3" l="1"/>
  <c r="L9" i="3"/>
  <c r="L10" i="3"/>
  <c r="L11" i="3"/>
  <c r="L12" i="3"/>
  <c r="L7" i="3"/>
  <c r="K8" i="3"/>
  <c r="K9" i="3"/>
  <c r="K10" i="3"/>
  <c r="K11" i="3"/>
  <c r="K12" i="3"/>
  <c r="K7" i="3"/>
  <c r="J8" i="3"/>
  <c r="J9" i="3"/>
  <c r="J10" i="3"/>
  <c r="J11" i="3"/>
  <c r="J12" i="3"/>
  <c r="J7" i="3"/>
  <c r="I8" i="3"/>
  <c r="I9" i="3"/>
  <c r="I10" i="3"/>
  <c r="I11" i="3"/>
  <c r="I12" i="3"/>
  <c r="I7" i="3"/>
  <c r="H8" i="3"/>
  <c r="H9" i="3"/>
  <c r="H10" i="3"/>
  <c r="H11" i="3"/>
  <c r="H12" i="3"/>
  <c r="H7" i="3"/>
  <c r="G8" i="3"/>
  <c r="G9" i="3"/>
  <c r="G10" i="3"/>
  <c r="G11" i="3"/>
  <c r="G12" i="3"/>
  <c r="G7" i="3"/>
  <c r="C24" i="3"/>
  <c r="B24" i="3"/>
  <c r="C28" i="3"/>
  <c r="F8" i="3"/>
  <c r="F9" i="3"/>
  <c r="F10" i="3"/>
  <c r="F11" i="3"/>
  <c r="F12" i="3"/>
  <c r="F7" i="3"/>
  <c r="E8" i="3"/>
  <c r="E9" i="3"/>
  <c r="E10" i="3"/>
  <c r="E11" i="3"/>
  <c r="E12" i="3"/>
  <c r="E7" i="3"/>
  <c r="D8" i="3"/>
  <c r="D9" i="3"/>
  <c r="D10" i="3"/>
  <c r="D11" i="3"/>
  <c r="D12" i="3"/>
  <c r="D7" i="3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3" i="2"/>
  <c r="D3" i="7"/>
  <c r="D4" i="7"/>
  <c r="D5" i="7"/>
  <c r="D6" i="7"/>
  <c r="D7" i="7"/>
  <c r="D8" i="7"/>
  <c r="H7" i="5"/>
  <c r="F7" i="5"/>
  <c r="L9" i="5"/>
  <c r="G7" i="5"/>
  <c r="A17" i="5"/>
  <c r="A16" i="5"/>
  <c r="H4" i="5"/>
  <c r="H5" i="5" l="1"/>
  <c r="H6" i="5"/>
  <c r="H8" i="5"/>
  <c r="H9" i="5"/>
  <c r="G5" i="5"/>
  <c r="G6" i="5"/>
  <c r="G8" i="5"/>
  <c r="G9" i="5"/>
  <c r="G4" i="5"/>
  <c r="F8" i="5"/>
  <c r="F5" i="5"/>
  <c r="F12" i="6"/>
  <c r="F11" i="6"/>
  <c r="G5" i="6"/>
  <c r="G6" i="6"/>
  <c r="G7" i="6"/>
  <c r="G8" i="6"/>
  <c r="G4" i="6"/>
  <c r="B5" i="6"/>
  <c r="B6" i="6"/>
  <c r="B7" i="6"/>
  <c r="B8" i="6"/>
  <c r="B4" i="6"/>
  <c r="D11" i="6"/>
  <c r="F9" i="5"/>
  <c r="E9" i="5"/>
  <c r="D9" i="5"/>
  <c r="E8" i="5"/>
  <c r="D8" i="5"/>
  <c r="E7" i="5"/>
  <c r="D7" i="5"/>
  <c r="F6" i="5"/>
  <c r="D6" i="5"/>
  <c r="D5" i="5"/>
  <c r="F4" i="5"/>
  <c r="D4" i="5"/>
  <c r="F8" i="1" l="1"/>
  <c r="F9" i="1"/>
  <c r="F5" i="1"/>
  <c r="F6" i="1"/>
  <c r="F7" i="1"/>
  <c r="F4" i="1"/>
  <c r="E8" i="1"/>
  <c r="E9" i="1"/>
  <c r="E7" i="1"/>
  <c r="D7" i="1"/>
  <c r="D5" i="1"/>
  <c r="D6" i="1"/>
  <c r="D8" i="1"/>
  <c r="D9" i="1"/>
  <c r="E6" i="4"/>
  <c r="E5" i="4"/>
  <c r="D4" i="1"/>
  <c r="D7" i="4"/>
  <c r="D5" i="4"/>
  <c r="C7" i="4"/>
  <c r="B5" i="4"/>
  <c r="B6" i="4"/>
  <c r="B7" i="4"/>
  <c r="B4" i="4"/>
  <c r="A14" i="2" l="1"/>
  <c r="A20" i="2" s="1"/>
  <c r="A26" i="2" s="1"/>
  <c r="A32" i="2" s="1"/>
  <c r="A38" i="2" s="1"/>
  <c r="A44" i="2" s="1"/>
  <c r="A50" i="2" s="1"/>
  <c r="A56" i="2" s="1"/>
  <c r="A62" i="2" s="1"/>
  <c r="A68" i="2" s="1"/>
  <c r="A74" i="2" s="1"/>
  <c r="A80" i="2" s="1"/>
  <c r="A86" i="2" s="1"/>
  <c r="A92" i="2" s="1"/>
  <c r="A98" i="2" s="1"/>
  <c r="A104" i="2" s="1"/>
  <c r="A110" i="2" s="1"/>
  <c r="A116" i="2" s="1"/>
  <c r="A122" i="2" s="1"/>
  <c r="A128" i="2" s="1"/>
  <c r="A134" i="2" s="1"/>
  <c r="A140" i="2" s="1"/>
  <c r="A146" i="2" s="1"/>
  <c r="A152" i="2" s="1"/>
  <c r="A158" i="2" s="1"/>
  <c r="A164" i="2" s="1"/>
  <c r="A170" i="2" s="1"/>
  <c r="A176" i="2" s="1"/>
  <c r="A182" i="2" s="1"/>
  <c r="A188" i="2" s="1"/>
  <c r="A10" i="2"/>
  <c r="A16" i="2" s="1"/>
  <c r="A22" i="2" s="1"/>
  <c r="A28" i="2" s="1"/>
  <c r="A34" i="2" s="1"/>
  <c r="A40" i="2" s="1"/>
  <c r="A46" i="2" s="1"/>
  <c r="A52" i="2" s="1"/>
  <c r="A58" i="2" s="1"/>
  <c r="A64" i="2" s="1"/>
  <c r="A70" i="2" s="1"/>
  <c r="A76" i="2" s="1"/>
  <c r="A82" i="2" s="1"/>
  <c r="A88" i="2" s="1"/>
  <c r="A94" i="2" s="1"/>
  <c r="A100" i="2" s="1"/>
  <c r="A106" i="2" s="1"/>
  <c r="A112" i="2" s="1"/>
  <c r="A118" i="2" s="1"/>
  <c r="A124" i="2" s="1"/>
  <c r="A130" i="2" s="1"/>
  <c r="A136" i="2" s="1"/>
  <c r="A142" i="2" s="1"/>
  <c r="A148" i="2" s="1"/>
  <c r="A154" i="2" s="1"/>
  <c r="A160" i="2" s="1"/>
  <c r="A166" i="2" s="1"/>
  <c r="A172" i="2" s="1"/>
  <c r="A178" i="2" s="1"/>
  <c r="A184" i="2" s="1"/>
  <c r="A11" i="2"/>
  <c r="A17" i="2" s="1"/>
  <c r="A23" i="2" s="1"/>
  <c r="A29" i="2" s="1"/>
  <c r="A35" i="2" s="1"/>
  <c r="A41" i="2" s="1"/>
  <c r="A47" i="2" s="1"/>
  <c r="A53" i="2" s="1"/>
  <c r="A59" i="2" s="1"/>
  <c r="A65" i="2" s="1"/>
  <c r="A71" i="2" s="1"/>
  <c r="A77" i="2" s="1"/>
  <c r="A83" i="2" s="1"/>
  <c r="A89" i="2" s="1"/>
  <c r="A95" i="2" s="1"/>
  <c r="A101" i="2" s="1"/>
  <c r="A107" i="2" s="1"/>
  <c r="A113" i="2" s="1"/>
  <c r="A119" i="2" s="1"/>
  <c r="A125" i="2" s="1"/>
  <c r="A131" i="2" s="1"/>
  <c r="A137" i="2" s="1"/>
  <c r="A143" i="2" s="1"/>
  <c r="A149" i="2" s="1"/>
  <c r="A155" i="2" s="1"/>
  <c r="A161" i="2" s="1"/>
  <c r="A167" i="2" s="1"/>
  <c r="A173" i="2" s="1"/>
  <c r="A179" i="2" s="1"/>
  <c r="A185" i="2" s="1"/>
  <c r="A12" i="2"/>
  <c r="A18" i="2" s="1"/>
  <c r="A24" i="2" s="1"/>
  <c r="A30" i="2" s="1"/>
  <c r="A36" i="2" s="1"/>
  <c r="A42" i="2" s="1"/>
  <c r="A48" i="2" s="1"/>
  <c r="A54" i="2" s="1"/>
  <c r="A60" i="2" s="1"/>
  <c r="A66" i="2" s="1"/>
  <c r="A72" i="2" s="1"/>
  <c r="A78" i="2" s="1"/>
  <c r="A84" i="2" s="1"/>
  <c r="A90" i="2" s="1"/>
  <c r="A96" i="2" s="1"/>
  <c r="A102" i="2" s="1"/>
  <c r="A108" i="2" s="1"/>
  <c r="A114" i="2" s="1"/>
  <c r="A120" i="2" s="1"/>
  <c r="A126" i="2" s="1"/>
  <c r="A132" i="2" s="1"/>
  <c r="A138" i="2" s="1"/>
  <c r="A144" i="2" s="1"/>
  <c r="A150" i="2" s="1"/>
  <c r="A156" i="2" s="1"/>
  <c r="A162" i="2" s="1"/>
  <c r="A168" i="2" s="1"/>
  <c r="A174" i="2" s="1"/>
  <c r="A180" i="2" s="1"/>
  <c r="A186" i="2" s="1"/>
  <c r="A13" i="2"/>
  <c r="A19" i="2" s="1"/>
  <c r="A25" i="2" s="1"/>
  <c r="A31" i="2" s="1"/>
  <c r="A37" i="2" s="1"/>
  <c r="A43" i="2" s="1"/>
  <c r="A49" i="2" s="1"/>
  <c r="A55" i="2" s="1"/>
  <c r="A61" i="2" s="1"/>
  <c r="A67" i="2" s="1"/>
  <c r="A73" i="2" s="1"/>
  <c r="A79" i="2" s="1"/>
  <c r="A85" i="2" s="1"/>
  <c r="A91" i="2" s="1"/>
  <c r="A97" i="2" s="1"/>
  <c r="A103" i="2" s="1"/>
  <c r="A109" i="2" s="1"/>
  <c r="A115" i="2" s="1"/>
  <c r="A121" i="2" s="1"/>
  <c r="A127" i="2" s="1"/>
  <c r="A133" i="2" s="1"/>
  <c r="A139" i="2" s="1"/>
  <c r="A145" i="2" s="1"/>
  <c r="A151" i="2" s="1"/>
  <c r="A157" i="2" s="1"/>
  <c r="A163" i="2" s="1"/>
  <c r="A169" i="2" s="1"/>
  <c r="A175" i="2" s="1"/>
  <c r="A181" i="2" s="1"/>
  <c r="A187" i="2" s="1"/>
  <c r="A9" i="2"/>
  <c r="A15" i="2" s="1"/>
  <c r="A21" i="2" s="1"/>
  <c r="A27" i="2" s="1"/>
  <c r="A33" i="2" s="1"/>
  <c r="A39" i="2" s="1"/>
  <c r="A45" i="2" s="1"/>
  <c r="A51" i="2" s="1"/>
  <c r="A57" i="2" s="1"/>
  <c r="A63" i="2" s="1"/>
  <c r="A69" i="2" s="1"/>
  <c r="A75" i="2" s="1"/>
  <c r="A81" i="2" s="1"/>
  <c r="A87" i="2" s="1"/>
  <c r="A93" i="2" s="1"/>
  <c r="A99" i="2" s="1"/>
  <c r="A105" i="2" s="1"/>
  <c r="A111" i="2" s="1"/>
  <c r="A117" i="2" s="1"/>
  <c r="A123" i="2" s="1"/>
  <c r="A129" i="2" s="1"/>
  <c r="A135" i="2" s="1"/>
  <c r="A141" i="2" s="1"/>
  <c r="A147" i="2" s="1"/>
  <c r="A153" i="2" s="1"/>
  <c r="A159" i="2" s="1"/>
  <c r="A165" i="2" s="1"/>
  <c r="A171" i="2" s="1"/>
  <c r="A177" i="2" s="1"/>
  <c r="A183" i="2" s="1"/>
</calcChain>
</file>

<file path=xl/sharedStrings.xml><?xml version="1.0" encoding="utf-8"?>
<sst xmlns="http://schemas.openxmlformats.org/spreadsheetml/2006/main" count="293" uniqueCount="80">
  <si>
    <t>小明工作时长计算</t>
    <phoneticPr fontId="4" type="noConversion"/>
  </si>
  <si>
    <t>星期</t>
    <phoneticPr fontId="4" type="noConversion"/>
  </si>
  <si>
    <t>上班</t>
    <phoneticPr fontId="4" type="noConversion"/>
  </si>
  <si>
    <t>下班</t>
    <phoneticPr fontId="4" type="noConversion"/>
  </si>
  <si>
    <t>上班时间</t>
    <phoneticPr fontId="4" type="noConversion"/>
  </si>
  <si>
    <t>星期一</t>
    <phoneticPr fontId="4" type="noConversion"/>
  </si>
  <si>
    <t>星期二</t>
  </si>
  <si>
    <t>星期三</t>
  </si>
  <si>
    <t>星期四</t>
  </si>
  <si>
    <t>星期五</t>
  </si>
  <si>
    <t>星期六</t>
  </si>
  <si>
    <t>例子1:</t>
    <phoneticPr fontId="4" type="noConversion"/>
  </si>
  <si>
    <t>前半段上班</t>
    <phoneticPr fontId="4" type="noConversion"/>
  </si>
  <si>
    <t>前半段下班</t>
    <phoneticPr fontId="4" type="noConversion"/>
  </si>
  <si>
    <t>后半段上班</t>
  </si>
  <si>
    <t>后半段下班</t>
  </si>
  <si>
    <t>额定上班时间</t>
    <phoneticPr fontId="4" type="noConversion"/>
  </si>
  <si>
    <t>加班时长</t>
    <phoneticPr fontId="4" type="noConversion"/>
  </si>
  <si>
    <t>休息时长</t>
    <phoneticPr fontId="4" type="noConversion"/>
  </si>
  <si>
    <t>姓名</t>
    <phoneticPr fontId="4" type="noConversion"/>
  </si>
  <si>
    <t>员工1</t>
    <phoneticPr fontId="4" type="noConversion"/>
  </si>
  <si>
    <t>员工2</t>
    <phoneticPr fontId="4" type="noConversion"/>
  </si>
  <si>
    <t>员工3</t>
  </si>
  <si>
    <t>员工4</t>
  </si>
  <si>
    <t>员工5</t>
  </si>
  <si>
    <t>员工6</t>
  </si>
  <si>
    <t>时间</t>
    <phoneticPr fontId="4" type="noConversion"/>
  </si>
  <si>
    <t>本月天数</t>
    <phoneticPr fontId="4" type="noConversion"/>
  </si>
  <si>
    <t>日期</t>
    <phoneticPr fontId="4" type="noConversion"/>
  </si>
  <si>
    <t>某部门员工工作时长计算</t>
    <phoneticPr fontId="4" type="noConversion"/>
  </si>
  <si>
    <t>基本工资</t>
    <phoneticPr fontId="4" type="noConversion"/>
  </si>
  <si>
    <t>绩效工资</t>
    <phoneticPr fontId="4" type="noConversion"/>
  </si>
  <si>
    <t>本月完成销售额</t>
    <phoneticPr fontId="4" type="noConversion"/>
  </si>
  <si>
    <t>加班工资</t>
    <phoneticPr fontId="4" type="noConversion"/>
  </si>
  <si>
    <t>整月加班时长</t>
    <phoneticPr fontId="4" type="noConversion"/>
  </si>
  <si>
    <t>销售额</t>
    <phoneticPr fontId="4" type="noConversion"/>
  </si>
  <si>
    <t>提成比例</t>
    <phoneticPr fontId="4" type="noConversion"/>
  </si>
  <si>
    <t>描述</t>
    <phoneticPr fontId="4" type="noConversion"/>
  </si>
  <si>
    <t>销售额&lt;50000</t>
    <phoneticPr fontId="4" type="noConversion"/>
  </si>
  <si>
    <t>50000&lt;=销售额&lt;75000</t>
    <phoneticPr fontId="4" type="noConversion"/>
  </si>
  <si>
    <t>75000&lt;=销售额&lt;100000</t>
    <phoneticPr fontId="4" type="noConversion"/>
  </si>
  <si>
    <t>100000&lt;=销售额&lt;125000</t>
    <phoneticPr fontId="4" type="noConversion"/>
  </si>
  <si>
    <t>125000&lt;=销售额&lt;175000</t>
    <phoneticPr fontId="4" type="noConversion"/>
  </si>
  <si>
    <t>175000&lt;=销售额&lt;200000</t>
    <phoneticPr fontId="4" type="noConversion"/>
  </si>
  <si>
    <t>200000&lt;=销售额</t>
    <phoneticPr fontId="4" type="noConversion"/>
  </si>
  <si>
    <t>本月月底</t>
    <phoneticPr fontId="4" type="noConversion"/>
  </si>
  <si>
    <t>每天基本工资</t>
    <phoneticPr fontId="4" type="noConversion"/>
  </si>
  <si>
    <t>应发工资</t>
    <phoneticPr fontId="4" type="noConversion"/>
  </si>
  <si>
    <t>五险一金</t>
    <phoneticPr fontId="4" type="noConversion"/>
  </si>
  <si>
    <t>实发工资</t>
    <phoneticPr fontId="4" type="noConversion"/>
  </si>
  <si>
    <t>工资计算:</t>
    <phoneticPr fontId="4" type="noConversion"/>
  </si>
  <si>
    <t>实发工资=员工的工资组成-五险一金(这个地方假使五险一金为应发工资的25%)</t>
    <phoneticPr fontId="4" type="noConversion"/>
  </si>
  <si>
    <t>常规格式的时间显示</t>
    <phoneticPr fontId="4" type="noConversion"/>
  </si>
  <si>
    <t>日期格式的时间显示</t>
    <phoneticPr fontId="4" type="noConversion"/>
  </si>
  <si>
    <t>天</t>
    <phoneticPr fontId="4" type="noConversion"/>
  </si>
  <si>
    <t>小时</t>
    <phoneticPr fontId="4" type="noConversion"/>
  </si>
  <si>
    <t>MOD函数</t>
    <phoneticPr fontId="4" type="noConversion"/>
  </si>
  <si>
    <t>奇数偶数的判断</t>
    <phoneticPr fontId="4" type="noConversion"/>
  </si>
  <si>
    <t>1号试剂体积</t>
    <phoneticPr fontId="4" type="noConversion"/>
  </si>
  <si>
    <t>试剂名称</t>
    <phoneticPr fontId="4" type="noConversion"/>
  </si>
  <si>
    <t>2号试剂体积</t>
  </si>
  <si>
    <t>3号试剂体积</t>
  </si>
  <si>
    <t>4号试剂体积</t>
  </si>
  <si>
    <t>5号试剂体积</t>
  </si>
  <si>
    <t>试剂体积(L)</t>
    <phoneticPr fontId="4" type="noConversion"/>
  </si>
  <si>
    <t>容器体积(L)</t>
    <phoneticPr fontId="4" type="noConversion"/>
  </si>
  <si>
    <t>余下多少不能装整瓶(L)</t>
    <phoneticPr fontId="4" type="noConversion"/>
  </si>
  <si>
    <t>---------看看一个被除数是否能够被整除</t>
    <phoneticPr fontId="4" type="noConversion"/>
  </si>
  <si>
    <t>相减</t>
    <phoneticPr fontId="4" type="noConversion"/>
  </si>
  <si>
    <t>MOD时间</t>
    <phoneticPr fontId="4" type="noConversion"/>
  </si>
  <si>
    <t>MOD(0.4583333333,1)</t>
    <phoneticPr fontId="4" type="noConversion"/>
  </si>
  <si>
    <t>MOD(0,1)</t>
    <phoneticPr fontId="4" type="noConversion"/>
  </si>
  <si>
    <t xml:space="preserve">              5</t>
    <phoneticPr fontId="4" type="noConversion"/>
  </si>
  <si>
    <t>MOD(-0.666,1)</t>
    <phoneticPr fontId="4" type="noConversion"/>
  </si>
  <si>
    <t>MOD(-1,1)</t>
    <phoneticPr fontId="4" type="noConversion"/>
  </si>
  <si>
    <t>旷工时长</t>
    <phoneticPr fontId="4" type="noConversion"/>
  </si>
  <si>
    <t>整月旷工</t>
    <phoneticPr fontId="4" type="noConversion"/>
  </si>
  <si>
    <t>旷工扣钱</t>
    <phoneticPr fontId="4" type="noConversion"/>
  </si>
  <si>
    <t>员工工资组成=基本工资+绩效工资+加班工资(等于小时工资的3倍)-旷工工资(等于小时工作的10倍)</t>
    <phoneticPr fontId="4" type="noConversion"/>
  </si>
  <si>
    <t>EOMONTH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</si>
</sst>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h:mm;@"/>
    <numFmt numFmtId="177" formatCode="[$-F400]h:mm:ss\ AM/PM"/>
    <numFmt numFmtId="184" formatCode="0.000"/>
    <numFmt numFmtId="186" formatCode="0.0_ "/>
  </numFmts>
  <fonts count="7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0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9"/>
      <name val="微软雅黑"/>
      <family val="2"/>
      <charset val="134"/>
    </font>
    <font>
      <b/>
      <sz val="14"/>
      <color theme="0"/>
      <name val="微软雅黑"/>
      <family val="2"/>
      <charset val="134"/>
    </font>
    <font>
      <sz val="1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left" vertical="center"/>
    </xf>
    <xf numFmtId="177" fontId="0" fillId="3" borderId="2" xfId="0" applyNumberFormat="1" applyFill="1" applyBorder="1" applyAlignment="1">
      <alignment horizontal="center" vertical="center"/>
    </xf>
    <xf numFmtId="177" fontId="0" fillId="0" borderId="2" xfId="0" applyNumberFormat="1" applyBorder="1" applyAlignment="1">
      <alignment horizontal="left" vertical="center"/>
    </xf>
    <xf numFmtId="177" fontId="0" fillId="0" borderId="0" xfId="0" applyNumberFormat="1" applyAlignment="1">
      <alignment horizontal="left" vertical="center"/>
    </xf>
    <xf numFmtId="177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Continuous" vertical="center"/>
    </xf>
    <xf numFmtId="14" fontId="0" fillId="0" borderId="0" xfId="0" applyNumberFormat="1">
      <alignment vertical="center"/>
    </xf>
    <xf numFmtId="0" fontId="2" fillId="2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3" xfId="0" applyBorder="1" applyAlignment="1">
      <alignment horizontal="center" vertical="center"/>
    </xf>
    <xf numFmtId="9" fontId="0" fillId="0" borderId="3" xfId="1" applyFont="1" applyBorder="1" applyAlignment="1">
      <alignment horizontal="center" vertical="center"/>
    </xf>
    <xf numFmtId="0" fontId="0" fillId="0" borderId="2" xfId="0" applyNumberFormat="1" applyFont="1" applyBorder="1" applyAlignment="1">
      <alignment horizontal="center" vertical="center"/>
    </xf>
    <xf numFmtId="0" fontId="0" fillId="0" borderId="2" xfId="0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 applyAlignment="1">
      <alignment horizontal="left" vertical="center"/>
    </xf>
    <xf numFmtId="14" fontId="0" fillId="0" borderId="3" xfId="0" applyNumberForma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NumberFormat="1" applyBorder="1">
      <alignment vertical="center"/>
    </xf>
    <xf numFmtId="0" fontId="2" fillId="2" borderId="6" xfId="0" applyFont="1" applyFill="1" applyBorder="1">
      <alignment vertical="center"/>
    </xf>
    <xf numFmtId="0" fontId="0" fillId="4" borderId="8" xfId="0" applyFill="1" applyBorder="1">
      <alignment vertical="center"/>
    </xf>
    <xf numFmtId="0" fontId="0" fillId="4" borderId="9" xfId="0" applyFill="1" applyBorder="1">
      <alignment vertical="center"/>
    </xf>
    <xf numFmtId="0" fontId="0" fillId="4" borderId="10" xfId="0" applyFill="1" applyBorder="1">
      <alignment vertical="center"/>
    </xf>
    <xf numFmtId="0" fontId="0" fillId="4" borderId="0" xfId="0" applyFill="1" applyBorder="1">
      <alignment vertical="center"/>
    </xf>
    <xf numFmtId="0" fontId="0" fillId="4" borderId="11" xfId="0" applyFill="1" applyBorder="1">
      <alignment vertical="center"/>
    </xf>
    <xf numFmtId="0" fontId="0" fillId="4" borderId="12" xfId="0" applyFill="1" applyBorder="1">
      <alignment vertical="center"/>
    </xf>
    <xf numFmtId="0" fontId="0" fillId="4" borderId="13" xfId="0" applyFill="1" applyBorder="1">
      <alignment vertical="center"/>
    </xf>
    <xf numFmtId="0" fontId="0" fillId="4" borderId="14" xfId="0" applyFill="1" applyBorder="1">
      <alignment vertical="center"/>
    </xf>
    <xf numFmtId="0" fontId="3" fillId="4" borderId="7" xfId="0" applyFont="1" applyFill="1" applyBorder="1">
      <alignment vertical="center"/>
    </xf>
    <xf numFmtId="14" fontId="0" fillId="0" borderId="2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20" fontId="0" fillId="0" borderId="2" xfId="0" applyNumberFormat="1" applyFill="1" applyBorder="1" applyAlignment="1">
      <alignment horizontal="center" vertical="center"/>
    </xf>
    <xf numFmtId="20" fontId="0" fillId="0" borderId="2" xfId="0" applyNumberFormat="1" applyFill="1" applyBorder="1" applyAlignment="1">
      <alignment horizontal="left" vertical="center"/>
    </xf>
    <xf numFmtId="176" fontId="0" fillId="0" borderId="2" xfId="0" applyNumberFormat="1" applyFill="1" applyBorder="1" applyAlignment="1">
      <alignment horizontal="left" vertical="center"/>
    </xf>
    <xf numFmtId="14" fontId="0" fillId="5" borderId="2" xfId="0" applyNumberFormat="1" applyFill="1" applyBorder="1" applyAlignment="1">
      <alignment horizontal="center" vertical="center"/>
    </xf>
    <xf numFmtId="14" fontId="0" fillId="6" borderId="2" xfId="0" applyNumberForma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0" fillId="0" borderId="2" xfId="0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0" fillId="0" borderId="0" xfId="0" quotePrefix="1">
      <alignment vertical="center"/>
    </xf>
    <xf numFmtId="0" fontId="0" fillId="0" borderId="3" xfId="0" applyBorder="1">
      <alignment vertical="center"/>
    </xf>
    <xf numFmtId="0" fontId="0" fillId="0" borderId="0" xfId="0" applyNumberFormat="1" applyAlignment="1">
      <alignment horizontal="center" vertical="center"/>
    </xf>
    <xf numFmtId="0" fontId="0" fillId="6" borderId="0" xfId="0" applyNumberForma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0" xfId="0" quotePrefix="1" applyAlignment="1">
      <alignment horizontal="left" vertical="center"/>
    </xf>
    <xf numFmtId="0" fontId="0" fillId="6" borderId="2" xfId="0" applyFill="1" applyBorder="1" applyAlignment="1">
      <alignment horizontal="center" vertical="center"/>
    </xf>
    <xf numFmtId="176" fontId="0" fillId="6" borderId="2" xfId="0" applyNumberFormat="1" applyFill="1" applyBorder="1" applyAlignment="1">
      <alignment horizontal="center" vertical="center"/>
    </xf>
    <xf numFmtId="176" fontId="0" fillId="6" borderId="2" xfId="0" applyNumberFormat="1" applyFill="1" applyBorder="1" applyAlignment="1">
      <alignment horizontal="left" vertical="center"/>
    </xf>
    <xf numFmtId="177" fontId="0" fillId="6" borderId="2" xfId="0" applyNumberFormat="1" applyFill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Border="1">
      <alignment vertical="center"/>
    </xf>
    <xf numFmtId="0" fontId="2" fillId="0" borderId="0" xfId="0" applyFont="1" applyFill="1" applyBorder="1" applyAlignment="1">
      <alignment horizontal="center" vertical="center"/>
    </xf>
    <xf numFmtId="184" fontId="0" fillId="0" borderId="2" xfId="0" applyNumberFormat="1" applyBorder="1">
      <alignment vertical="center"/>
    </xf>
    <xf numFmtId="2" fontId="0" fillId="0" borderId="2" xfId="0" applyNumberFormat="1" applyBorder="1">
      <alignment vertical="center"/>
    </xf>
    <xf numFmtId="186" fontId="0" fillId="0" borderId="2" xfId="0" applyNumberFormat="1" applyBorder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58616</xdr:colOff>
      <xdr:row>13</xdr:row>
      <xdr:rowOff>58616</xdr:rowOff>
    </xdr:from>
    <xdr:to>
      <xdr:col>2</xdr:col>
      <xdr:colOff>542194</xdr:colOff>
      <xdr:row>13</xdr:row>
      <xdr:rowOff>65942</xdr:rowOff>
    </xdr:to>
    <xdr:cxnSp macro="">
      <xdr:nvCxnSpPr>
        <xdr:cNvPr id="5" name="直接连接符 4">
          <a:extLst>
            <a:ext uri="{FF2B5EF4-FFF2-40B4-BE49-F238E27FC236}">
              <a16:creationId xmlns:a16="http://schemas.microsoft.com/office/drawing/2014/main" id="{A2599554-9309-45A1-B5D3-E5AE7281CB10}"/>
            </a:ext>
          </a:extLst>
        </xdr:cNvPr>
        <xdr:cNvCxnSpPr/>
      </xdr:nvCxnSpPr>
      <xdr:spPr>
        <a:xfrm flipV="1">
          <a:off x="58616" y="2923443"/>
          <a:ext cx="2454520" cy="7326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593482</xdr:colOff>
      <xdr:row>13</xdr:row>
      <xdr:rowOff>168520</xdr:rowOff>
    </xdr:from>
    <xdr:to>
      <xdr:col>2</xdr:col>
      <xdr:colOff>241791</xdr:colOff>
      <xdr:row>15</xdr:row>
      <xdr:rowOff>14656</xdr:rowOff>
    </xdr:to>
    <xdr:sp macro="" textlink="">
      <xdr:nvSpPr>
        <xdr:cNvPr id="6" name="等腰三角形 5">
          <a:extLst>
            <a:ext uri="{FF2B5EF4-FFF2-40B4-BE49-F238E27FC236}">
              <a16:creationId xmlns:a16="http://schemas.microsoft.com/office/drawing/2014/main" id="{5697A7AB-1A74-4455-97FA-A1D65DEF908B}"/>
            </a:ext>
          </a:extLst>
        </xdr:cNvPr>
        <xdr:cNvSpPr/>
      </xdr:nvSpPr>
      <xdr:spPr>
        <a:xfrm>
          <a:off x="1963617" y="3033347"/>
          <a:ext cx="249116" cy="271097"/>
        </a:xfrm>
        <a:prstGeom prst="triangle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571500</xdr:colOff>
      <xdr:row>12</xdr:row>
      <xdr:rowOff>146539</xdr:rowOff>
    </xdr:from>
    <xdr:to>
      <xdr:col>3</xdr:col>
      <xdr:colOff>564176</xdr:colOff>
      <xdr:row>12</xdr:row>
      <xdr:rowOff>146541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id="{825EF1E0-BDE3-4870-809A-B970AEC13171}"/>
            </a:ext>
          </a:extLst>
        </xdr:cNvPr>
        <xdr:cNvCxnSpPr/>
      </xdr:nvCxnSpPr>
      <xdr:spPr>
        <a:xfrm>
          <a:off x="2542442" y="2798885"/>
          <a:ext cx="593484" cy="2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578827</xdr:colOff>
      <xdr:row>13</xdr:row>
      <xdr:rowOff>51288</xdr:rowOff>
    </xdr:from>
    <xdr:to>
      <xdr:col>6</xdr:col>
      <xdr:colOff>183173</xdr:colOff>
      <xdr:row>13</xdr:row>
      <xdr:rowOff>58614</xdr:rowOff>
    </xdr:to>
    <xdr:cxnSp macro="">
      <xdr:nvCxnSpPr>
        <xdr:cNvPr id="21" name="直接连接符 20">
          <a:extLst>
            <a:ext uri="{FF2B5EF4-FFF2-40B4-BE49-F238E27FC236}">
              <a16:creationId xmlns:a16="http://schemas.microsoft.com/office/drawing/2014/main" id="{BFBE4CE4-DAA6-40CA-B04E-F0E6CFA7D77D}"/>
            </a:ext>
          </a:extLst>
        </xdr:cNvPr>
        <xdr:cNvCxnSpPr/>
      </xdr:nvCxnSpPr>
      <xdr:spPr>
        <a:xfrm flipV="1">
          <a:off x="2549769" y="2916115"/>
          <a:ext cx="2315308" cy="7326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80596</xdr:colOff>
      <xdr:row>12</xdr:row>
      <xdr:rowOff>145075</xdr:rowOff>
    </xdr:from>
    <xdr:to>
      <xdr:col>2</xdr:col>
      <xdr:colOff>540730</xdr:colOff>
      <xdr:row>12</xdr:row>
      <xdr:rowOff>161192</xdr:rowOff>
    </xdr:to>
    <xdr:cxnSp macro="">
      <xdr:nvCxnSpPr>
        <xdr:cNvPr id="23" name="直接连接符 22">
          <a:extLst>
            <a:ext uri="{FF2B5EF4-FFF2-40B4-BE49-F238E27FC236}">
              <a16:creationId xmlns:a16="http://schemas.microsoft.com/office/drawing/2014/main" id="{4FB05D1F-12CF-4783-99AF-87B36DB5D9D8}"/>
            </a:ext>
          </a:extLst>
        </xdr:cNvPr>
        <xdr:cNvCxnSpPr/>
      </xdr:nvCxnSpPr>
      <xdr:spPr>
        <a:xfrm flipV="1">
          <a:off x="80596" y="2797421"/>
          <a:ext cx="2431076" cy="16117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49823</xdr:colOff>
      <xdr:row>12</xdr:row>
      <xdr:rowOff>36635</xdr:rowOff>
    </xdr:from>
    <xdr:to>
      <xdr:col>2</xdr:col>
      <xdr:colOff>95250</xdr:colOff>
      <xdr:row>12</xdr:row>
      <xdr:rowOff>42497</xdr:rowOff>
    </xdr:to>
    <xdr:cxnSp macro="">
      <xdr:nvCxnSpPr>
        <xdr:cNvPr id="25" name="直接连接符 24">
          <a:extLst>
            <a:ext uri="{FF2B5EF4-FFF2-40B4-BE49-F238E27FC236}">
              <a16:creationId xmlns:a16="http://schemas.microsoft.com/office/drawing/2014/main" id="{C32EA1DB-D118-4918-BBF7-B4137C715227}"/>
            </a:ext>
          </a:extLst>
        </xdr:cNvPr>
        <xdr:cNvCxnSpPr/>
      </xdr:nvCxnSpPr>
      <xdr:spPr>
        <a:xfrm flipV="1">
          <a:off x="49823" y="2688981"/>
          <a:ext cx="2016369" cy="5862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55685</xdr:colOff>
      <xdr:row>11</xdr:row>
      <xdr:rowOff>150936</xdr:rowOff>
    </xdr:from>
    <xdr:to>
      <xdr:col>3</xdr:col>
      <xdr:colOff>564173</xdr:colOff>
      <xdr:row>11</xdr:row>
      <xdr:rowOff>153866</xdr:rowOff>
    </xdr:to>
    <xdr:cxnSp macro="">
      <xdr:nvCxnSpPr>
        <xdr:cNvPr id="27" name="直接连接符 26">
          <a:extLst>
            <a:ext uri="{FF2B5EF4-FFF2-40B4-BE49-F238E27FC236}">
              <a16:creationId xmlns:a16="http://schemas.microsoft.com/office/drawing/2014/main" id="{B21FEDAE-E673-4E14-A85F-B570A0CF99A7}"/>
            </a:ext>
          </a:extLst>
        </xdr:cNvPr>
        <xdr:cNvCxnSpPr/>
      </xdr:nvCxnSpPr>
      <xdr:spPr>
        <a:xfrm>
          <a:off x="2026627" y="2590801"/>
          <a:ext cx="1109296" cy="2930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438152</xdr:colOff>
      <xdr:row>13</xdr:row>
      <xdr:rowOff>174381</xdr:rowOff>
    </xdr:from>
    <xdr:to>
      <xdr:col>3</xdr:col>
      <xdr:colOff>687268</xdr:colOff>
      <xdr:row>15</xdr:row>
      <xdr:rowOff>20517</xdr:rowOff>
    </xdr:to>
    <xdr:sp macro="" textlink="">
      <xdr:nvSpPr>
        <xdr:cNvPr id="11" name="等腰三角形 10">
          <a:extLst>
            <a:ext uri="{FF2B5EF4-FFF2-40B4-BE49-F238E27FC236}">
              <a16:creationId xmlns:a16="http://schemas.microsoft.com/office/drawing/2014/main" id="{7220A619-457C-4AAC-B36D-F0086B061AC5}"/>
            </a:ext>
          </a:extLst>
        </xdr:cNvPr>
        <xdr:cNvSpPr/>
      </xdr:nvSpPr>
      <xdr:spPr>
        <a:xfrm>
          <a:off x="3009902" y="3039208"/>
          <a:ext cx="249116" cy="271097"/>
        </a:xfrm>
        <a:prstGeom prst="triangle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100288</xdr:colOff>
      <xdr:row>11</xdr:row>
      <xdr:rowOff>130052</xdr:rowOff>
    </xdr:from>
    <xdr:to>
      <xdr:col>2</xdr:col>
      <xdr:colOff>583866</xdr:colOff>
      <xdr:row>11</xdr:row>
      <xdr:rowOff>137378</xdr:rowOff>
    </xdr:to>
    <xdr:cxnSp macro="">
      <xdr:nvCxnSpPr>
        <xdr:cNvPr id="2" name="直接连接符 1">
          <a:extLst>
            <a:ext uri="{FF2B5EF4-FFF2-40B4-BE49-F238E27FC236}">
              <a16:creationId xmlns:a16="http://schemas.microsoft.com/office/drawing/2014/main" id="{1CFCC002-33E6-48C0-8DED-947AA467624D}"/>
            </a:ext>
          </a:extLst>
        </xdr:cNvPr>
        <xdr:cNvCxnSpPr/>
      </xdr:nvCxnSpPr>
      <xdr:spPr>
        <a:xfrm flipV="1">
          <a:off x="100288" y="2541068"/>
          <a:ext cx="2454062" cy="7326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33889</xdr:colOff>
      <xdr:row>12</xdr:row>
      <xdr:rowOff>46251</xdr:rowOff>
    </xdr:from>
    <xdr:to>
      <xdr:col>2</xdr:col>
      <xdr:colOff>283463</xdr:colOff>
      <xdr:row>13</xdr:row>
      <xdr:rowOff>100747</xdr:rowOff>
    </xdr:to>
    <xdr:sp macro="" textlink="">
      <xdr:nvSpPr>
        <xdr:cNvPr id="3" name="等腰三角形 2">
          <a:extLst>
            <a:ext uri="{FF2B5EF4-FFF2-40B4-BE49-F238E27FC236}">
              <a16:creationId xmlns:a16="http://schemas.microsoft.com/office/drawing/2014/main" id="{A6C267DD-BB2C-4385-A214-0F29F208E4B7}"/>
            </a:ext>
          </a:extLst>
        </xdr:cNvPr>
        <xdr:cNvSpPr/>
      </xdr:nvSpPr>
      <xdr:spPr>
        <a:xfrm>
          <a:off x="2004831" y="2698597"/>
          <a:ext cx="249574" cy="266977"/>
        </a:xfrm>
        <a:prstGeom prst="triangle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370925</xdr:colOff>
      <xdr:row>11</xdr:row>
      <xdr:rowOff>122724</xdr:rowOff>
    </xdr:from>
    <xdr:to>
      <xdr:col>10</xdr:col>
      <xdr:colOff>400691</xdr:colOff>
      <xdr:row>11</xdr:row>
      <xdr:rowOff>130050</xdr:rowOff>
    </xdr:to>
    <xdr:cxnSp macro="">
      <xdr:nvCxnSpPr>
        <xdr:cNvPr id="6" name="直接连接符 5">
          <a:extLst>
            <a:ext uri="{FF2B5EF4-FFF2-40B4-BE49-F238E27FC236}">
              <a16:creationId xmlns:a16="http://schemas.microsoft.com/office/drawing/2014/main" id="{DAE5F9B9-011E-4658-99CF-8E3AB34CB01E}"/>
            </a:ext>
          </a:extLst>
        </xdr:cNvPr>
        <xdr:cNvCxnSpPr/>
      </xdr:nvCxnSpPr>
      <xdr:spPr>
        <a:xfrm flipV="1">
          <a:off x="5814829" y="2562589"/>
          <a:ext cx="2315766" cy="7326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104684</xdr:colOff>
      <xdr:row>11</xdr:row>
      <xdr:rowOff>43323</xdr:rowOff>
    </xdr:from>
    <xdr:to>
      <xdr:col>0</xdr:col>
      <xdr:colOff>696058</xdr:colOff>
      <xdr:row>11</xdr:row>
      <xdr:rowOff>43962</xdr:rowOff>
    </xdr:to>
    <xdr:cxnSp macro="">
      <xdr:nvCxnSpPr>
        <xdr:cNvPr id="9" name="直接连接符 8">
          <a:extLst>
            <a:ext uri="{FF2B5EF4-FFF2-40B4-BE49-F238E27FC236}">
              <a16:creationId xmlns:a16="http://schemas.microsoft.com/office/drawing/2014/main" id="{2FA800F0-CC85-4C63-868F-20AAC6D2ABA9}"/>
            </a:ext>
          </a:extLst>
        </xdr:cNvPr>
        <xdr:cNvCxnSpPr/>
      </xdr:nvCxnSpPr>
      <xdr:spPr>
        <a:xfrm>
          <a:off x="104684" y="2483188"/>
          <a:ext cx="591374" cy="639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553094</xdr:colOff>
      <xdr:row>12</xdr:row>
      <xdr:rowOff>44785</xdr:rowOff>
    </xdr:from>
    <xdr:to>
      <xdr:col>0</xdr:col>
      <xdr:colOff>802210</xdr:colOff>
      <xdr:row>13</xdr:row>
      <xdr:rowOff>99281</xdr:rowOff>
    </xdr:to>
    <xdr:sp macro="" textlink="">
      <xdr:nvSpPr>
        <xdr:cNvPr id="11" name="等腰三角形 10">
          <a:extLst>
            <a:ext uri="{FF2B5EF4-FFF2-40B4-BE49-F238E27FC236}">
              <a16:creationId xmlns:a16="http://schemas.microsoft.com/office/drawing/2014/main" id="{BD088668-C77F-46E2-8A3D-97B90AB86044}"/>
            </a:ext>
          </a:extLst>
        </xdr:cNvPr>
        <xdr:cNvSpPr/>
      </xdr:nvSpPr>
      <xdr:spPr>
        <a:xfrm>
          <a:off x="553094" y="2697131"/>
          <a:ext cx="249116" cy="266977"/>
        </a:xfrm>
        <a:prstGeom prst="triangle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73269</xdr:colOff>
      <xdr:row>11</xdr:row>
      <xdr:rowOff>43962</xdr:rowOff>
    </xdr:from>
    <xdr:to>
      <xdr:col>2</xdr:col>
      <xdr:colOff>571500</xdr:colOff>
      <xdr:row>11</xdr:row>
      <xdr:rowOff>43962</xdr:rowOff>
    </xdr:to>
    <xdr:cxnSp macro="">
      <xdr:nvCxnSpPr>
        <xdr:cNvPr id="14" name="直接连接符 13">
          <a:extLst>
            <a:ext uri="{FF2B5EF4-FFF2-40B4-BE49-F238E27FC236}">
              <a16:creationId xmlns:a16="http://schemas.microsoft.com/office/drawing/2014/main" id="{BD6C8CDF-0D81-4752-8AFB-590208839CB8}"/>
            </a:ext>
          </a:extLst>
        </xdr:cNvPr>
        <xdr:cNvCxnSpPr/>
      </xdr:nvCxnSpPr>
      <xdr:spPr>
        <a:xfrm>
          <a:off x="2044211" y="2483827"/>
          <a:ext cx="498231" cy="0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7325</xdr:colOff>
      <xdr:row>12</xdr:row>
      <xdr:rowOff>36636</xdr:rowOff>
    </xdr:from>
    <xdr:to>
      <xdr:col>8</xdr:col>
      <xdr:colOff>256441</xdr:colOff>
      <xdr:row>13</xdr:row>
      <xdr:rowOff>91132</xdr:rowOff>
    </xdr:to>
    <xdr:sp macro="" textlink="">
      <xdr:nvSpPr>
        <xdr:cNvPr id="18" name="等腰三角形 17">
          <a:extLst>
            <a:ext uri="{FF2B5EF4-FFF2-40B4-BE49-F238E27FC236}">
              <a16:creationId xmlns:a16="http://schemas.microsoft.com/office/drawing/2014/main" id="{DAF884FE-2724-4EB0-979E-00342C38D1C1}"/>
            </a:ext>
          </a:extLst>
        </xdr:cNvPr>
        <xdr:cNvSpPr/>
      </xdr:nvSpPr>
      <xdr:spPr>
        <a:xfrm>
          <a:off x="6213229" y="2688982"/>
          <a:ext cx="249116" cy="266977"/>
        </a:xfrm>
        <a:prstGeom prst="triangle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197827</xdr:colOff>
      <xdr:row>11</xdr:row>
      <xdr:rowOff>7327</xdr:rowOff>
    </xdr:from>
    <xdr:to>
      <xdr:col>3</xdr:col>
      <xdr:colOff>659423</xdr:colOff>
      <xdr:row>12</xdr:row>
      <xdr:rowOff>168519</xdr:rowOff>
    </xdr:to>
    <xdr:sp macro="" textlink="">
      <xdr:nvSpPr>
        <xdr:cNvPr id="19" name="箭头: 右 18">
          <a:extLst>
            <a:ext uri="{FF2B5EF4-FFF2-40B4-BE49-F238E27FC236}">
              <a16:creationId xmlns:a16="http://schemas.microsoft.com/office/drawing/2014/main" id="{B46B8B9C-C89D-46EE-8A84-07F24FFE9ABE}"/>
            </a:ext>
          </a:extLst>
        </xdr:cNvPr>
        <xdr:cNvSpPr/>
      </xdr:nvSpPr>
      <xdr:spPr>
        <a:xfrm>
          <a:off x="2769577" y="2447192"/>
          <a:ext cx="461596" cy="373673"/>
        </a:xfrm>
        <a:prstGeom prst="rightArrow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708422</xdr:colOff>
      <xdr:row>11</xdr:row>
      <xdr:rowOff>130511</xdr:rowOff>
    </xdr:from>
    <xdr:to>
      <xdr:col>7</xdr:col>
      <xdr:colOff>290788</xdr:colOff>
      <xdr:row>11</xdr:row>
      <xdr:rowOff>137837</xdr:rowOff>
    </xdr:to>
    <xdr:cxnSp macro="">
      <xdr:nvCxnSpPr>
        <xdr:cNvPr id="20" name="直接连接符 19">
          <a:extLst>
            <a:ext uri="{FF2B5EF4-FFF2-40B4-BE49-F238E27FC236}">
              <a16:creationId xmlns:a16="http://schemas.microsoft.com/office/drawing/2014/main" id="{0079DFAA-1FB7-40A7-B0F9-967BA180802D}"/>
            </a:ext>
          </a:extLst>
        </xdr:cNvPr>
        <xdr:cNvCxnSpPr/>
      </xdr:nvCxnSpPr>
      <xdr:spPr>
        <a:xfrm flipV="1">
          <a:off x="3280172" y="2570376"/>
          <a:ext cx="2454520" cy="7326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502811</xdr:colOff>
      <xdr:row>12</xdr:row>
      <xdr:rowOff>39383</xdr:rowOff>
    </xdr:from>
    <xdr:to>
      <xdr:col>6</xdr:col>
      <xdr:colOff>752385</xdr:colOff>
      <xdr:row>13</xdr:row>
      <xdr:rowOff>93879</xdr:rowOff>
    </xdr:to>
    <xdr:sp macro="" textlink="">
      <xdr:nvSpPr>
        <xdr:cNvPr id="21" name="等腰三角形 20">
          <a:extLst>
            <a:ext uri="{FF2B5EF4-FFF2-40B4-BE49-F238E27FC236}">
              <a16:creationId xmlns:a16="http://schemas.microsoft.com/office/drawing/2014/main" id="{A337FBC2-8A16-4A7E-93DE-BFDE0CC3B9C6}"/>
            </a:ext>
          </a:extLst>
        </xdr:cNvPr>
        <xdr:cNvSpPr/>
      </xdr:nvSpPr>
      <xdr:spPr>
        <a:xfrm>
          <a:off x="5184715" y="2691729"/>
          <a:ext cx="249574" cy="266977"/>
        </a:xfrm>
        <a:prstGeom prst="triangle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593481</xdr:colOff>
      <xdr:row>11</xdr:row>
      <xdr:rowOff>27843</xdr:rowOff>
    </xdr:from>
    <xdr:to>
      <xdr:col>7</xdr:col>
      <xdr:colOff>276958</xdr:colOff>
      <xdr:row>11</xdr:row>
      <xdr:rowOff>29308</xdr:rowOff>
    </xdr:to>
    <xdr:cxnSp macro="">
      <xdr:nvCxnSpPr>
        <xdr:cNvPr id="22" name="直接连接符 21">
          <a:extLst>
            <a:ext uri="{FF2B5EF4-FFF2-40B4-BE49-F238E27FC236}">
              <a16:creationId xmlns:a16="http://schemas.microsoft.com/office/drawing/2014/main" id="{D50B9984-191B-4321-B554-1C9BAF5A512A}"/>
            </a:ext>
          </a:extLst>
        </xdr:cNvPr>
        <xdr:cNvCxnSpPr/>
      </xdr:nvCxnSpPr>
      <xdr:spPr>
        <a:xfrm flipV="1">
          <a:off x="5275385" y="2467708"/>
          <a:ext cx="445477" cy="1465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373673</xdr:colOff>
      <xdr:row>11</xdr:row>
      <xdr:rowOff>19052</xdr:rowOff>
    </xdr:from>
    <xdr:to>
      <xdr:col>8</xdr:col>
      <xdr:colOff>143608</xdr:colOff>
      <xdr:row>11</xdr:row>
      <xdr:rowOff>21981</xdr:rowOff>
    </xdr:to>
    <xdr:cxnSp macro="">
      <xdr:nvCxnSpPr>
        <xdr:cNvPr id="24" name="直接连接符 23">
          <a:extLst>
            <a:ext uri="{FF2B5EF4-FFF2-40B4-BE49-F238E27FC236}">
              <a16:creationId xmlns:a16="http://schemas.microsoft.com/office/drawing/2014/main" id="{7D75D687-27AB-4936-A9BB-60C4D4DE5724}"/>
            </a:ext>
          </a:extLst>
        </xdr:cNvPr>
        <xdr:cNvCxnSpPr/>
      </xdr:nvCxnSpPr>
      <xdr:spPr>
        <a:xfrm flipV="1">
          <a:off x="5817577" y="2458917"/>
          <a:ext cx="531935" cy="2929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718040</xdr:colOff>
      <xdr:row>11</xdr:row>
      <xdr:rowOff>42496</xdr:rowOff>
    </xdr:from>
    <xdr:to>
      <xdr:col>2</xdr:col>
      <xdr:colOff>42498</xdr:colOff>
      <xdr:row>11</xdr:row>
      <xdr:rowOff>43961</xdr:rowOff>
    </xdr:to>
    <xdr:cxnSp macro="">
      <xdr:nvCxnSpPr>
        <xdr:cNvPr id="15" name="直接连接符 14">
          <a:extLst>
            <a:ext uri="{FF2B5EF4-FFF2-40B4-BE49-F238E27FC236}">
              <a16:creationId xmlns:a16="http://schemas.microsoft.com/office/drawing/2014/main" id="{EB45F33C-F6AA-4E41-8E4B-EC258E9C54E7}"/>
            </a:ext>
          </a:extLst>
        </xdr:cNvPr>
        <xdr:cNvCxnSpPr/>
      </xdr:nvCxnSpPr>
      <xdr:spPr>
        <a:xfrm flipV="1">
          <a:off x="718040" y="2482361"/>
          <a:ext cx="1295400" cy="1465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406094</xdr:colOff>
      <xdr:row>18</xdr:row>
      <xdr:rowOff>11354</xdr:rowOff>
    </xdr:from>
    <xdr:to>
      <xdr:col>12</xdr:col>
      <xdr:colOff>435860</xdr:colOff>
      <xdr:row>18</xdr:row>
      <xdr:rowOff>18680</xdr:rowOff>
    </xdr:to>
    <xdr:cxnSp macro="">
      <xdr:nvCxnSpPr>
        <xdr:cNvPr id="23" name="直接连接符 22">
          <a:extLst>
            <a:ext uri="{FF2B5EF4-FFF2-40B4-BE49-F238E27FC236}">
              <a16:creationId xmlns:a16="http://schemas.microsoft.com/office/drawing/2014/main" id="{B907B76E-57C7-4308-99BB-595A27B15ED9}"/>
            </a:ext>
          </a:extLst>
        </xdr:cNvPr>
        <xdr:cNvCxnSpPr/>
      </xdr:nvCxnSpPr>
      <xdr:spPr>
        <a:xfrm flipV="1">
          <a:off x="7373998" y="3938585"/>
          <a:ext cx="2315766" cy="7326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42494</xdr:colOff>
      <xdr:row>18</xdr:row>
      <xdr:rowOff>137747</xdr:rowOff>
    </xdr:from>
    <xdr:to>
      <xdr:col>10</xdr:col>
      <xdr:colOff>291610</xdr:colOff>
      <xdr:row>19</xdr:row>
      <xdr:rowOff>192243</xdr:rowOff>
    </xdr:to>
    <xdr:sp macro="" textlink="">
      <xdr:nvSpPr>
        <xdr:cNvPr id="25" name="等腰三角形 24">
          <a:extLst>
            <a:ext uri="{FF2B5EF4-FFF2-40B4-BE49-F238E27FC236}">
              <a16:creationId xmlns:a16="http://schemas.microsoft.com/office/drawing/2014/main" id="{4431EEAE-37F6-479C-B7E5-546E619FF63B}"/>
            </a:ext>
          </a:extLst>
        </xdr:cNvPr>
        <xdr:cNvSpPr/>
      </xdr:nvSpPr>
      <xdr:spPr>
        <a:xfrm>
          <a:off x="7772398" y="4064978"/>
          <a:ext cx="249116" cy="266977"/>
        </a:xfrm>
        <a:prstGeom prst="triangle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523783</xdr:colOff>
      <xdr:row>18</xdr:row>
      <xdr:rowOff>33794</xdr:rowOff>
    </xdr:from>
    <xdr:to>
      <xdr:col>6</xdr:col>
      <xdr:colOff>267341</xdr:colOff>
      <xdr:row>18</xdr:row>
      <xdr:rowOff>41120</xdr:rowOff>
    </xdr:to>
    <xdr:cxnSp macro="">
      <xdr:nvCxnSpPr>
        <xdr:cNvPr id="26" name="直接连接符 25">
          <a:extLst>
            <a:ext uri="{FF2B5EF4-FFF2-40B4-BE49-F238E27FC236}">
              <a16:creationId xmlns:a16="http://schemas.microsoft.com/office/drawing/2014/main" id="{C71374C9-335F-4645-B9BD-9232B43FC15C}"/>
            </a:ext>
          </a:extLst>
        </xdr:cNvPr>
        <xdr:cNvCxnSpPr/>
      </xdr:nvCxnSpPr>
      <xdr:spPr>
        <a:xfrm flipV="1">
          <a:off x="2494725" y="3961025"/>
          <a:ext cx="2454520" cy="7326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420749</xdr:colOff>
      <xdr:row>18</xdr:row>
      <xdr:rowOff>155147</xdr:rowOff>
    </xdr:from>
    <xdr:to>
      <xdr:col>5</xdr:col>
      <xdr:colOff>670323</xdr:colOff>
      <xdr:row>19</xdr:row>
      <xdr:rowOff>209643</xdr:rowOff>
    </xdr:to>
    <xdr:sp macro="" textlink="">
      <xdr:nvSpPr>
        <xdr:cNvPr id="27" name="等腰三角形 26">
          <a:extLst>
            <a:ext uri="{FF2B5EF4-FFF2-40B4-BE49-F238E27FC236}">
              <a16:creationId xmlns:a16="http://schemas.microsoft.com/office/drawing/2014/main" id="{C12321EA-85C3-40C3-BC44-BAEF4F87B19C}"/>
            </a:ext>
          </a:extLst>
        </xdr:cNvPr>
        <xdr:cNvSpPr/>
      </xdr:nvSpPr>
      <xdr:spPr>
        <a:xfrm>
          <a:off x="4399268" y="4082378"/>
          <a:ext cx="249574" cy="266977"/>
        </a:xfrm>
        <a:prstGeom prst="triangle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511419</xdr:colOff>
      <xdr:row>17</xdr:row>
      <xdr:rowOff>143607</xdr:rowOff>
    </xdr:from>
    <xdr:to>
      <xdr:col>6</xdr:col>
      <xdr:colOff>253511</xdr:colOff>
      <xdr:row>17</xdr:row>
      <xdr:rowOff>145072</xdr:rowOff>
    </xdr:to>
    <xdr:cxnSp macro="">
      <xdr:nvCxnSpPr>
        <xdr:cNvPr id="28" name="直接连接符 27">
          <a:extLst>
            <a:ext uri="{FF2B5EF4-FFF2-40B4-BE49-F238E27FC236}">
              <a16:creationId xmlns:a16="http://schemas.microsoft.com/office/drawing/2014/main" id="{EF59E7C1-E779-4BE0-9C2E-FCC3A87456E5}"/>
            </a:ext>
          </a:extLst>
        </xdr:cNvPr>
        <xdr:cNvCxnSpPr/>
      </xdr:nvCxnSpPr>
      <xdr:spPr>
        <a:xfrm flipV="1">
          <a:off x="4489938" y="3858357"/>
          <a:ext cx="445477" cy="1465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408842</xdr:colOff>
      <xdr:row>17</xdr:row>
      <xdr:rowOff>120163</xdr:rowOff>
    </xdr:from>
    <xdr:to>
      <xdr:col>10</xdr:col>
      <xdr:colOff>178777</xdr:colOff>
      <xdr:row>17</xdr:row>
      <xdr:rowOff>123092</xdr:rowOff>
    </xdr:to>
    <xdr:cxnSp macro="">
      <xdr:nvCxnSpPr>
        <xdr:cNvPr id="29" name="直接连接符 28">
          <a:extLst>
            <a:ext uri="{FF2B5EF4-FFF2-40B4-BE49-F238E27FC236}">
              <a16:creationId xmlns:a16="http://schemas.microsoft.com/office/drawing/2014/main" id="{3803EDF0-54C4-4E32-82FC-9CE56689A30F}"/>
            </a:ext>
          </a:extLst>
        </xdr:cNvPr>
        <xdr:cNvCxnSpPr/>
      </xdr:nvCxnSpPr>
      <xdr:spPr>
        <a:xfrm flipV="1">
          <a:off x="7376746" y="3834913"/>
          <a:ext cx="531935" cy="2929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325498</xdr:colOff>
      <xdr:row>18</xdr:row>
      <xdr:rowOff>26008</xdr:rowOff>
    </xdr:from>
    <xdr:to>
      <xdr:col>9</xdr:col>
      <xdr:colOff>355264</xdr:colOff>
      <xdr:row>18</xdr:row>
      <xdr:rowOff>33334</xdr:rowOff>
    </xdr:to>
    <xdr:cxnSp macro="">
      <xdr:nvCxnSpPr>
        <xdr:cNvPr id="30" name="直接连接符 29">
          <a:extLst>
            <a:ext uri="{FF2B5EF4-FFF2-40B4-BE49-F238E27FC236}">
              <a16:creationId xmlns:a16="http://schemas.microsoft.com/office/drawing/2014/main" id="{A62253DB-30FD-49E8-B217-0111EA6FB1E8}"/>
            </a:ext>
          </a:extLst>
        </xdr:cNvPr>
        <xdr:cNvCxnSpPr/>
      </xdr:nvCxnSpPr>
      <xdr:spPr>
        <a:xfrm flipV="1">
          <a:off x="5007402" y="3953239"/>
          <a:ext cx="2315766" cy="7326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324032</xdr:colOff>
      <xdr:row>17</xdr:row>
      <xdr:rowOff>134446</xdr:rowOff>
    </xdr:from>
    <xdr:to>
      <xdr:col>9</xdr:col>
      <xdr:colOff>353798</xdr:colOff>
      <xdr:row>17</xdr:row>
      <xdr:rowOff>141772</xdr:rowOff>
    </xdr:to>
    <xdr:cxnSp macro="">
      <xdr:nvCxnSpPr>
        <xdr:cNvPr id="31" name="直接连接符 30">
          <a:extLst>
            <a:ext uri="{FF2B5EF4-FFF2-40B4-BE49-F238E27FC236}">
              <a16:creationId xmlns:a16="http://schemas.microsoft.com/office/drawing/2014/main" id="{99AF4552-AC35-4579-8DB6-108B525C2928}"/>
            </a:ext>
          </a:extLst>
        </xdr:cNvPr>
        <xdr:cNvCxnSpPr/>
      </xdr:nvCxnSpPr>
      <xdr:spPr>
        <a:xfrm flipV="1">
          <a:off x="5005936" y="3849196"/>
          <a:ext cx="2315766" cy="7326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A45D3-894E-49CF-8EF2-4FD3A8A81C37}">
  <dimension ref="A2:E10"/>
  <sheetViews>
    <sheetView zoomScale="145" zoomScaleNormal="145" workbookViewId="0">
      <selection activeCell="G5" sqref="G5"/>
    </sheetView>
  </sheetViews>
  <sheetFormatPr defaultRowHeight="16.5" x14ac:dyDescent="0.3"/>
  <cols>
    <col min="1" max="2" width="17.21875" bestFit="1" customWidth="1"/>
  </cols>
  <sheetData>
    <row r="2" spans="1:5" x14ac:dyDescent="0.3">
      <c r="A2" s="50" t="s">
        <v>53</v>
      </c>
      <c r="B2" s="50" t="s">
        <v>52</v>
      </c>
      <c r="C2" s="50" t="s">
        <v>54</v>
      </c>
      <c r="D2" s="50" t="s">
        <v>55</v>
      </c>
    </row>
    <row r="4" spans="1:5" x14ac:dyDescent="0.3">
      <c r="A4" s="17">
        <v>43466</v>
      </c>
      <c r="B4" s="13">
        <f>A4</f>
        <v>43466</v>
      </c>
      <c r="C4">
        <v>1</v>
      </c>
      <c r="D4" s="13"/>
    </row>
    <row r="5" spans="1:5" x14ac:dyDescent="0.3">
      <c r="A5" s="17">
        <v>43467</v>
      </c>
      <c r="B5" s="13">
        <f t="shared" ref="B5:B7" si="0">A5</f>
        <v>43467</v>
      </c>
      <c r="D5" s="12">
        <f>C4/24</f>
        <v>4.1666666666666664E-2</v>
      </c>
      <c r="E5">
        <f>C4/24</f>
        <v>4.1666666666666664E-2</v>
      </c>
    </row>
    <row r="6" spans="1:5" x14ac:dyDescent="0.3">
      <c r="A6" s="17">
        <v>43468</v>
      </c>
      <c r="B6" s="13">
        <f t="shared" si="0"/>
        <v>43468</v>
      </c>
      <c r="C6" s="17"/>
      <c r="E6" s="12">
        <f>E5*8</f>
        <v>0.33333333333333331</v>
      </c>
    </row>
    <row r="7" spans="1:5" x14ac:dyDescent="0.3">
      <c r="A7" s="17">
        <v>43469</v>
      </c>
      <c r="B7" s="13">
        <f t="shared" si="0"/>
        <v>43469</v>
      </c>
      <c r="C7">
        <f>A7-A6</f>
        <v>1</v>
      </c>
      <c r="D7" s="12">
        <f>C4/24*6</f>
        <v>0.25</v>
      </c>
    </row>
    <row r="8" spans="1:5" x14ac:dyDescent="0.3">
      <c r="B8" s="17"/>
    </row>
    <row r="9" spans="1:5" x14ac:dyDescent="0.3">
      <c r="A9" s="17"/>
      <c r="B9" s="17"/>
    </row>
    <row r="10" spans="1:5" x14ac:dyDescent="0.3">
      <c r="B10" s="17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0001C-CFAD-4A3A-919D-E230180915F7}">
  <dimension ref="A1:H16"/>
  <sheetViews>
    <sheetView showGridLines="0" topLeftCell="A2" zoomScale="130" zoomScaleNormal="130" workbookViewId="0">
      <selection activeCell="I7" sqref="I7"/>
    </sheetView>
  </sheetViews>
  <sheetFormatPr defaultRowHeight="16.5" x14ac:dyDescent="0.3"/>
  <cols>
    <col min="1" max="1" width="16" bestFit="1" customWidth="1"/>
    <col min="2" max="3" width="7" bestFit="1" customWidth="1"/>
    <col min="4" max="4" width="11.33203125" customWidth="1"/>
    <col min="5" max="5" width="5" style="4" customWidth="1"/>
    <col min="6" max="6" width="8.21875" style="4" customWidth="1"/>
    <col min="7" max="8" width="8.88671875" style="4"/>
  </cols>
  <sheetData>
    <row r="1" spans="1:8" s="1" customFormat="1" ht="21" x14ac:dyDescent="0.3">
      <c r="A1" s="1" t="s">
        <v>11</v>
      </c>
      <c r="E1" s="2"/>
      <c r="F1" s="2"/>
      <c r="G1" s="2"/>
      <c r="H1" s="2"/>
    </row>
    <row r="2" spans="1:8" s="3" customFormat="1" ht="21" x14ac:dyDescent="0.3">
      <c r="A2" s="57" t="s">
        <v>0</v>
      </c>
      <c r="B2" s="57"/>
      <c r="C2" s="57"/>
      <c r="D2" s="58"/>
      <c r="E2" s="4"/>
      <c r="F2" s="4"/>
      <c r="G2" s="4"/>
      <c r="H2" s="4"/>
    </row>
    <row r="3" spans="1:8" s="3" customFormat="1" x14ac:dyDescent="0.3">
      <c r="A3" s="5" t="s">
        <v>1</v>
      </c>
      <c r="B3" s="5" t="s">
        <v>2</v>
      </c>
      <c r="C3" s="5" t="s">
        <v>3</v>
      </c>
      <c r="D3" s="5" t="s">
        <v>4</v>
      </c>
      <c r="E3" s="51"/>
      <c r="F3" s="5" t="s">
        <v>4</v>
      </c>
      <c r="G3" s="4"/>
      <c r="H3" s="4"/>
    </row>
    <row r="4" spans="1:8" s="3" customFormat="1" x14ac:dyDescent="0.3">
      <c r="A4" s="6" t="s">
        <v>5</v>
      </c>
      <c r="B4" s="7">
        <v>0.33333333333333331</v>
      </c>
      <c r="C4" s="7">
        <v>0.79166666666666663</v>
      </c>
      <c r="D4" s="8">
        <f>C4-B4</f>
        <v>0.45833333333333331</v>
      </c>
      <c r="E4" s="51"/>
      <c r="F4" s="10">
        <f>IF(C4&gt;B4,C4-B4,C4+1-B4)</f>
        <v>0.45833333333333331</v>
      </c>
      <c r="G4" s="52"/>
      <c r="H4" s="4"/>
    </row>
    <row r="5" spans="1:8" s="3" customFormat="1" x14ac:dyDescent="0.3">
      <c r="A5" s="6" t="s">
        <v>6</v>
      </c>
      <c r="B5" s="7">
        <v>0.41666666666666669</v>
      </c>
      <c r="C5" s="7">
        <v>0.75</v>
      </c>
      <c r="D5" s="8">
        <f>C5-B5</f>
        <v>0.33333333333333331</v>
      </c>
      <c r="E5" s="51"/>
      <c r="F5" s="10">
        <f t="shared" ref="F5:F7" si="0">IF(C5&gt;B5,C5-B5,C5+1-B5)</f>
        <v>0.33333333333333331</v>
      </c>
      <c r="G5" s="4"/>
      <c r="H5" s="4"/>
    </row>
    <row r="6" spans="1:8" s="3" customFormat="1" x14ac:dyDescent="0.3">
      <c r="A6" s="6" t="s">
        <v>7</v>
      </c>
      <c r="B6" s="7">
        <v>0.54166666666666663</v>
      </c>
      <c r="C6" s="7">
        <v>0.91666666666666663</v>
      </c>
      <c r="D6" s="8">
        <f t="shared" ref="D6:D9" si="1">C6-B6</f>
        <v>0.375</v>
      </c>
      <c r="E6" s="51"/>
      <c r="F6" s="10">
        <f t="shared" si="0"/>
        <v>0.375</v>
      </c>
      <c r="G6" s="4"/>
      <c r="H6" s="4"/>
    </row>
    <row r="7" spans="1:8" s="3" customFormat="1" x14ac:dyDescent="0.3">
      <c r="A7" s="6" t="s">
        <v>8</v>
      </c>
      <c r="B7" s="7">
        <v>0.875</v>
      </c>
      <c r="C7" s="7">
        <v>0.20833333333333334</v>
      </c>
      <c r="D7" s="8">
        <f>C7-B7</f>
        <v>-0.66666666666666663</v>
      </c>
      <c r="E7" s="8">
        <f>C7+1-B7</f>
        <v>0.33333333333333326</v>
      </c>
      <c r="F7" s="10">
        <f t="shared" si="0"/>
        <v>0.33333333333333326</v>
      </c>
      <c r="G7" s="52"/>
      <c r="H7" s="4"/>
    </row>
    <row r="8" spans="1:8" s="3" customFormat="1" x14ac:dyDescent="0.3">
      <c r="A8" s="6" t="s">
        <v>9</v>
      </c>
      <c r="B8" s="7">
        <v>0.95833333333333337</v>
      </c>
      <c r="C8" s="7">
        <v>0.375</v>
      </c>
      <c r="D8" s="8">
        <f t="shared" si="1"/>
        <v>-0.58333333333333337</v>
      </c>
      <c r="E8" s="8">
        <f t="shared" ref="E8:E9" si="2">C8+1-B8</f>
        <v>0.41666666666666663</v>
      </c>
      <c r="F8" s="10">
        <f>IF(C8&gt;B8,C8-B8,C8+1-B8)</f>
        <v>0.41666666666666663</v>
      </c>
      <c r="G8" s="52"/>
      <c r="H8" s="4"/>
    </row>
    <row r="9" spans="1:8" s="3" customFormat="1" x14ac:dyDescent="0.3">
      <c r="A9" s="6" t="s">
        <v>10</v>
      </c>
      <c r="B9" s="7">
        <v>0.83333333333333337</v>
      </c>
      <c r="C9" s="7">
        <v>0.16666666666666666</v>
      </c>
      <c r="D9" s="8">
        <f t="shared" si="1"/>
        <v>-0.66666666666666674</v>
      </c>
      <c r="E9" s="8">
        <f t="shared" si="2"/>
        <v>0.33333333333333337</v>
      </c>
      <c r="F9" s="10">
        <f>IF(C9&gt;B9,C9-B9,C9+1-B9)</f>
        <v>0.33333333333333337</v>
      </c>
      <c r="G9" s="52"/>
      <c r="H9" s="4"/>
    </row>
    <row r="10" spans="1:8" s="3" customFormat="1" x14ac:dyDescent="0.3">
      <c r="E10" s="4"/>
      <c r="F10" s="4"/>
      <c r="G10" s="4"/>
      <c r="H10" s="4"/>
    </row>
    <row r="11" spans="1:8" s="3" customFormat="1" x14ac:dyDescent="0.3">
      <c r="B11"/>
      <c r="C11"/>
      <c r="D11"/>
      <c r="E11" s="4"/>
    </row>
    <row r="12" spans="1:8" s="3" customFormat="1" x14ac:dyDescent="0.3">
      <c r="B12" s="14"/>
      <c r="C12" s="14"/>
      <c r="D12"/>
      <c r="E12" s="4"/>
    </row>
    <row r="13" spans="1:8" s="3" customFormat="1" x14ac:dyDescent="0.3">
      <c r="A13"/>
      <c r="B13"/>
      <c r="C13"/>
      <c r="D13"/>
      <c r="E13" s="4"/>
    </row>
    <row r="14" spans="1:8" s="3" customFormat="1" x14ac:dyDescent="0.3">
      <c r="A14"/>
      <c r="B14"/>
      <c r="C14"/>
      <c r="D14"/>
      <c r="E14" s="4"/>
    </row>
    <row r="15" spans="1:8" s="3" customFormat="1" x14ac:dyDescent="0.3">
      <c r="A15"/>
      <c r="B15"/>
      <c r="C15"/>
      <c r="D15"/>
      <c r="E15" s="4"/>
    </row>
    <row r="16" spans="1:8" x14ac:dyDescent="0.3">
      <c r="F16"/>
      <c r="G16"/>
      <c r="H16"/>
    </row>
  </sheetData>
  <mergeCells count="1">
    <mergeCell ref="A2:D2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E1F12-96A6-44FF-997C-3C38A701E286}">
  <dimension ref="A1:G12"/>
  <sheetViews>
    <sheetView showGridLines="0" zoomScale="145" zoomScaleNormal="145" workbookViewId="0">
      <selection activeCell="F13" sqref="F13"/>
    </sheetView>
  </sheetViews>
  <sheetFormatPr defaultRowHeight="16.5" x14ac:dyDescent="0.3"/>
  <cols>
    <col min="1" max="1" width="7.21875" customWidth="1"/>
    <col min="3" max="3" width="10" customWidth="1"/>
    <col min="4" max="4" width="11" bestFit="1" customWidth="1"/>
    <col min="5" max="6" width="10.21875" bestFit="1" customWidth="1"/>
    <col min="7" max="7" width="19.33203125" bestFit="1" customWidth="1"/>
  </cols>
  <sheetData>
    <row r="1" spans="1:7" ht="21" x14ac:dyDescent="0.3">
      <c r="A1" s="60" t="s">
        <v>56</v>
      </c>
      <c r="B1" s="60"/>
      <c r="C1" s="53" t="s">
        <v>67</v>
      </c>
    </row>
    <row r="3" spans="1:7" x14ac:dyDescent="0.3">
      <c r="A3" s="59" t="s">
        <v>57</v>
      </c>
      <c r="B3" s="59"/>
      <c r="D3" s="50" t="s">
        <v>59</v>
      </c>
      <c r="E3" s="50" t="s">
        <v>64</v>
      </c>
      <c r="F3" s="50" t="s">
        <v>65</v>
      </c>
      <c r="G3" s="50" t="s">
        <v>66</v>
      </c>
    </row>
    <row r="4" spans="1:7" x14ac:dyDescent="0.3">
      <c r="A4" s="54">
        <v>23</v>
      </c>
      <c r="B4" s="54" t="str">
        <f>IF(MOD(A4,2)=0,"偶数","奇数")</f>
        <v>奇数</v>
      </c>
      <c r="D4" s="54" t="s">
        <v>58</v>
      </c>
      <c r="E4" s="54">
        <v>54</v>
      </c>
      <c r="F4" s="54">
        <v>5</v>
      </c>
      <c r="G4" s="54">
        <f>MOD(E4,F4)</f>
        <v>4</v>
      </c>
    </row>
    <row r="5" spans="1:7" x14ac:dyDescent="0.3">
      <c r="A5" s="54">
        <v>22</v>
      </c>
      <c r="B5" s="54" t="str">
        <f t="shared" ref="B5:B8" si="0">IF(MOD(A5,2)=0,"偶数","奇数")</f>
        <v>偶数</v>
      </c>
      <c r="D5" s="54" t="s">
        <v>60</v>
      </c>
      <c r="E5" s="54">
        <v>47</v>
      </c>
      <c r="F5" s="54">
        <v>5</v>
      </c>
      <c r="G5" s="54">
        <f t="shared" ref="G5:G8" si="1">MOD(E5,F5)</f>
        <v>2</v>
      </c>
    </row>
    <row r="6" spans="1:7" x14ac:dyDescent="0.3">
      <c r="A6" s="54">
        <v>21</v>
      </c>
      <c r="B6" s="54" t="str">
        <f t="shared" si="0"/>
        <v>奇数</v>
      </c>
      <c r="D6" s="54" t="s">
        <v>61</v>
      </c>
      <c r="E6" s="54">
        <v>35</v>
      </c>
      <c r="F6" s="54">
        <v>5</v>
      </c>
      <c r="G6" s="54">
        <f t="shared" si="1"/>
        <v>0</v>
      </c>
    </row>
    <row r="7" spans="1:7" x14ac:dyDescent="0.3">
      <c r="A7" s="54">
        <v>38</v>
      </c>
      <c r="B7" s="54" t="str">
        <f t="shared" si="0"/>
        <v>偶数</v>
      </c>
      <c r="D7" s="54" t="s">
        <v>62</v>
      </c>
      <c r="E7" s="54">
        <v>25</v>
      </c>
      <c r="F7" s="54">
        <v>5</v>
      </c>
      <c r="G7" s="54">
        <f t="shared" si="1"/>
        <v>0</v>
      </c>
    </row>
    <row r="8" spans="1:7" x14ac:dyDescent="0.3">
      <c r="A8" s="54">
        <v>35</v>
      </c>
      <c r="B8" s="54" t="str">
        <f t="shared" si="0"/>
        <v>奇数</v>
      </c>
      <c r="D8" s="54" t="s">
        <v>63</v>
      </c>
      <c r="E8" s="54">
        <v>45</v>
      </c>
      <c r="F8" s="54">
        <v>5</v>
      </c>
      <c r="G8" s="54">
        <f t="shared" si="1"/>
        <v>0</v>
      </c>
    </row>
    <row r="10" spans="1:7" x14ac:dyDescent="0.3">
      <c r="C10">
        <v>2</v>
      </c>
    </row>
    <row r="11" spans="1:7" x14ac:dyDescent="0.3">
      <c r="C11">
        <v>2</v>
      </c>
      <c r="D11">
        <f>MOD(2,2)</f>
        <v>0</v>
      </c>
      <c r="F11">
        <f>MOD(1,3)</f>
        <v>1</v>
      </c>
    </row>
    <row r="12" spans="1:7" x14ac:dyDescent="0.3">
      <c r="C12" s="13"/>
      <c r="F12">
        <f>MOD(2,3)</f>
        <v>2</v>
      </c>
    </row>
  </sheetData>
  <mergeCells count="2">
    <mergeCell ref="A3:B3"/>
    <mergeCell ref="A1:B1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21075-AC2A-466B-B7EF-2E921590B26D}">
  <dimension ref="A1:L17"/>
  <sheetViews>
    <sheetView showGridLines="0" zoomScale="130" zoomScaleNormal="130" workbookViewId="0">
      <selection activeCell="E14" sqref="E14"/>
    </sheetView>
  </sheetViews>
  <sheetFormatPr defaultRowHeight="16.5" x14ac:dyDescent="0.3"/>
  <cols>
    <col min="1" max="1" width="16" bestFit="1" customWidth="1"/>
    <col min="2" max="3" width="7" bestFit="1" customWidth="1"/>
    <col min="4" max="4" width="11.33203125" customWidth="1"/>
    <col min="5" max="5" width="5" style="4" customWidth="1"/>
    <col min="6" max="6" width="8.21875" style="4" customWidth="1"/>
    <col min="7" max="8" width="8.88671875" style="4"/>
  </cols>
  <sheetData>
    <row r="1" spans="1:12" s="1" customFormat="1" ht="21" x14ac:dyDescent="0.3">
      <c r="A1" s="1" t="s">
        <v>11</v>
      </c>
      <c r="E1" s="2"/>
      <c r="F1" s="2"/>
      <c r="G1" s="2"/>
      <c r="H1" s="2" t="s">
        <v>70</v>
      </c>
    </row>
    <row r="2" spans="1:12" s="3" customFormat="1" ht="21" x14ac:dyDescent="0.3">
      <c r="A2" s="57" t="s">
        <v>0</v>
      </c>
      <c r="B2" s="57"/>
      <c r="C2" s="57"/>
      <c r="D2" s="58"/>
      <c r="E2" s="4"/>
      <c r="F2" s="4"/>
      <c r="G2" s="4"/>
      <c r="H2" s="4" t="s">
        <v>71</v>
      </c>
      <c r="J2" s="3">
        <v>0</v>
      </c>
    </row>
    <row r="3" spans="1:12" s="3" customFormat="1" x14ac:dyDescent="0.3">
      <c r="A3" s="5" t="s">
        <v>1</v>
      </c>
      <c r="B3" s="5" t="s">
        <v>2</v>
      </c>
      <c r="C3" s="5" t="s">
        <v>3</v>
      </c>
      <c r="D3" s="5" t="s">
        <v>4</v>
      </c>
      <c r="E3" s="51"/>
      <c r="F3" s="5" t="s">
        <v>4</v>
      </c>
      <c r="G3" s="3" t="s">
        <v>68</v>
      </c>
      <c r="H3" s="3" t="s">
        <v>69</v>
      </c>
      <c r="J3" s="3">
        <v>0.45833333329999998</v>
      </c>
    </row>
    <row r="4" spans="1:12" s="3" customFormat="1" x14ac:dyDescent="0.3">
      <c r="A4" s="6" t="s">
        <v>5</v>
      </c>
      <c r="B4" s="7">
        <v>0.33333333333333331</v>
      </c>
      <c r="C4" s="7">
        <v>0.79166666666666663</v>
      </c>
      <c r="D4" s="8">
        <f>C4-B4</f>
        <v>0.45833333333333331</v>
      </c>
      <c r="E4" s="51"/>
      <c r="F4" s="10">
        <f>IF(C4&gt;B4,C4-B4,C4+1-B4)</f>
        <v>0.45833333333333331</v>
      </c>
      <c r="G4" s="55">
        <f>C4-B4</f>
        <v>0.45833333333333331</v>
      </c>
      <c r="H4" s="56">
        <f>MOD(G4,1)</f>
        <v>0.45833333333333331</v>
      </c>
    </row>
    <row r="5" spans="1:12" s="3" customFormat="1" x14ac:dyDescent="0.3">
      <c r="A5" s="6" t="s">
        <v>6</v>
      </c>
      <c r="B5" s="7">
        <v>0.41666666666666669</v>
      </c>
      <c r="C5" s="7">
        <v>0.75</v>
      </c>
      <c r="D5" s="8">
        <f>C5-B5</f>
        <v>0.33333333333333331</v>
      </c>
      <c r="E5" s="51"/>
      <c r="F5" s="10">
        <f>IF(C5&gt;B5,C5-B5,C5+1-B5)</f>
        <v>0.33333333333333331</v>
      </c>
      <c r="G5" s="55">
        <f t="shared" ref="G5:G9" si="0">C5-B5</f>
        <v>0.33333333333333331</v>
      </c>
      <c r="H5" s="55">
        <f t="shared" ref="H5:H9" si="1">MOD(G5,1)</f>
        <v>0.33333333333333331</v>
      </c>
    </row>
    <row r="6" spans="1:12" s="3" customFormat="1" x14ac:dyDescent="0.3">
      <c r="A6" s="6" t="s">
        <v>7</v>
      </c>
      <c r="B6" s="7">
        <v>0.54166666666666663</v>
      </c>
      <c r="C6" s="7">
        <v>0.91666666666666663</v>
      </c>
      <c r="D6" s="8">
        <f t="shared" ref="D6:D9" si="2">C6-B6</f>
        <v>0.375</v>
      </c>
      <c r="E6" s="51"/>
      <c r="F6" s="10">
        <f t="shared" ref="F6:F7" si="3">IF(C6&gt;B6,C6-B6,C6+1-B6)</f>
        <v>0.375</v>
      </c>
      <c r="G6" s="55">
        <f t="shared" si="0"/>
        <v>0.375</v>
      </c>
      <c r="H6" s="55">
        <f t="shared" si="1"/>
        <v>0.375</v>
      </c>
    </row>
    <row r="7" spans="1:12" s="3" customFormat="1" x14ac:dyDescent="0.3">
      <c r="A7" s="64" t="s">
        <v>8</v>
      </c>
      <c r="B7" s="65">
        <v>0.875</v>
      </c>
      <c r="C7" s="65">
        <v>0.20833333333333334</v>
      </c>
      <c r="D7" s="66">
        <f>C7-B7</f>
        <v>-0.66666666666666663</v>
      </c>
      <c r="E7" s="66">
        <f>C7+1-B7</f>
        <v>0.33333333333333326</v>
      </c>
      <c r="F7" s="67">
        <f t="shared" si="3"/>
        <v>0.33333333333333326</v>
      </c>
      <c r="G7" s="56">
        <f t="shared" si="0"/>
        <v>-0.66666666666666663</v>
      </c>
      <c r="H7" s="56">
        <f>MOD(G7,1)</f>
        <v>0.33333333333333337</v>
      </c>
      <c r="J7" s="3" t="s">
        <v>73</v>
      </c>
    </row>
    <row r="8" spans="1:12" s="3" customFormat="1" x14ac:dyDescent="0.3">
      <c r="A8" s="6" t="s">
        <v>9</v>
      </c>
      <c r="B8" s="7">
        <v>0.95833333333333337</v>
      </c>
      <c r="C8" s="7">
        <v>0.375</v>
      </c>
      <c r="D8" s="8">
        <f t="shared" si="2"/>
        <v>-0.58333333333333337</v>
      </c>
      <c r="E8" s="8">
        <f t="shared" ref="E8:E9" si="4">C8+1-B8</f>
        <v>0.41666666666666663</v>
      </c>
      <c r="F8" s="10">
        <f>IF(C8&gt;B8,C8-B8,C8+1-B8)</f>
        <v>0.41666666666666663</v>
      </c>
      <c r="G8" s="55">
        <f t="shared" si="0"/>
        <v>-0.58333333333333337</v>
      </c>
      <c r="H8" s="55">
        <f t="shared" si="1"/>
        <v>0.41666666666666663</v>
      </c>
      <c r="J8" s="3" t="s">
        <v>74</v>
      </c>
    </row>
    <row r="9" spans="1:12" s="3" customFormat="1" x14ac:dyDescent="0.3">
      <c r="A9" s="6" t="s">
        <v>10</v>
      </c>
      <c r="B9" s="7">
        <v>0.83333333333333337</v>
      </c>
      <c r="C9" s="7">
        <v>0.16666666666666666</v>
      </c>
      <c r="D9" s="8">
        <f t="shared" si="2"/>
        <v>-0.66666666666666674</v>
      </c>
      <c r="E9" s="8">
        <f t="shared" si="4"/>
        <v>0.33333333333333337</v>
      </c>
      <c r="F9" s="10">
        <f>IF(C9&gt;B9,C9-B9,C9+1-B9)</f>
        <v>0.33333333333333337</v>
      </c>
      <c r="G9" s="55">
        <f t="shared" si="0"/>
        <v>-0.66666666666666674</v>
      </c>
      <c r="H9" s="55">
        <f t="shared" si="1"/>
        <v>0.33333333333333326</v>
      </c>
      <c r="J9" s="3">
        <v>1</v>
      </c>
      <c r="K9" s="3">
        <v>0.66600000000000004</v>
      </c>
      <c r="L9" s="3">
        <f>J9-K9</f>
        <v>0.33399999999999996</v>
      </c>
    </row>
    <row r="10" spans="1:12" s="3" customFormat="1" x14ac:dyDescent="0.3">
      <c r="E10" s="4"/>
      <c r="F10" s="4"/>
      <c r="G10" s="4"/>
      <c r="H10" s="4"/>
    </row>
    <row r="11" spans="1:12" s="3" customFormat="1" x14ac:dyDescent="0.3">
      <c r="B11"/>
      <c r="C11"/>
      <c r="D11"/>
      <c r="E11" s="4"/>
    </row>
    <row r="12" spans="1:12" s="3" customFormat="1" x14ac:dyDescent="0.3">
      <c r="B12" s="14"/>
      <c r="C12" s="14"/>
      <c r="D12"/>
      <c r="E12" s="4"/>
    </row>
    <row r="13" spans="1:12" s="3" customFormat="1" x14ac:dyDescent="0.3">
      <c r="A13"/>
      <c r="B13"/>
      <c r="C13"/>
      <c r="D13"/>
      <c r="E13" s="4"/>
    </row>
    <row r="14" spans="1:12" s="3" customFormat="1" x14ac:dyDescent="0.3">
      <c r="A14"/>
      <c r="B14"/>
      <c r="C14"/>
      <c r="D14"/>
      <c r="E14" s="4"/>
    </row>
    <row r="15" spans="1:12" s="3" customFormat="1" x14ac:dyDescent="0.3">
      <c r="A15" s="63" t="s">
        <v>72</v>
      </c>
      <c r="B15"/>
      <c r="C15" s="4">
        <v>21</v>
      </c>
      <c r="D15"/>
      <c r="E15" s="4"/>
      <c r="G15" s="68">
        <v>21</v>
      </c>
      <c r="I15" s="4">
        <v>5</v>
      </c>
    </row>
    <row r="16" spans="1:12" x14ac:dyDescent="0.3">
      <c r="A16" s="13">
        <f>A15-C15</f>
        <v>-16</v>
      </c>
      <c r="F16"/>
      <c r="G16"/>
      <c r="H16"/>
    </row>
    <row r="17" spans="1:1" x14ac:dyDescent="0.3">
      <c r="A17">
        <f>C15-A15</f>
        <v>16</v>
      </c>
    </row>
  </sheetData>
  <mergeCells count="1">
    <mergeCell ref="A2:D2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A01B0-A0C4-4F8F-98DF-835C709480EC}">
  <dimension ref="A1:D8"/>
  <sheetViews>
    <sheetView zoomScale="175" zoomScaleNormal="175" workbookViewId="0">
      <selection activeCell="D4" sqref="D4"/>
    </sheetView>
  </sheetViews>
  <sheetFormatPr defaultRowHeight="16.5" x14ac:dyDescent="0.3"/>
  <sheetData>
    <row r="1" spans="1:4" ht="21" x14ac:dyDescent="0.3">
      <c r="A1" s="57" t="s">
        <v>0</v>
      </c>
      <c r="B1" s="57"/>
      <c r="C1" s="57"/>
      <c r="D1" s="58"/>
    </row>
    <row r="2" spans="1:4" x14ac:dyDescent="0.3">
      <c r="A2" s="5" t="s">
        <v>1</v>
      </c>
      <c r="B2" s="5" t="s">
        <v>2</v>
      </c>
      <c r="C2" s="5" t="s">
        <v>3</v>
      </c>
      <c r="D2" s="5" t="s">
        <v>4</v>
      </c>
    </row>
    <row r="3" spans="1:4" x14ac:dyDescent="0.3">
      <c r="A3" s="6" t="s">
        <v>5</v>
      </c>
      <c r="B3" s="7">
        <v>0.33333333333333331</v>
      </c>
      <c r="C3" s="7">
        <v>0.79166666666666663</v>
      </c>
      <c r="D3" s="8">
        <f>MOD(C3-B3,1)</f>
        <v>0.45833333333333331</v>
      </c>
    </row>
    <row r="4" spans="1:4" x14ac:dyDescent="0.3">
      <c r="A4" s="6" t="s">
        <v>6</v>
      </c>
      <c r="B4" s="7">
        <v>0.41666666666666669</v>
      </c>
      <c r="C4" s="7">
        <v>0.75</v>
      </c>
      <c r="D4" s="8">
        <f t="shared" ref="D4:D8" si="0">MOD(C4-B4,1)</f>
        <v>0.33333333333333331</v>
      </c>
    </row>
    <row r="5" spans="1:4" x14ac:dyDescent="0.3">
      <c r="A5" s="6" t="s">
        <v>7</v>
      </c>
      <c r="B5" s="7">
        <v>0.54166666666666663</v>
      </c>
      <c r="C5" s="7">
        <v>0.91666666666666663</v>
      </c>
      <c r="D5" s="8">
        <f t="shared" si="0"/>
        <v>0.375</v>
      </c>
    </row>
    <row r="6" spans="1:4" x14ac:dyDescent="0.3">
      <c r="A6" s="6" t="s">
        <v>8</v>
      </c>
      <c r="B6" s="7">
        <v>0.875</v>
      </c>
      <c r="C6" s="7">
        <v>0.20833333333333334</v>
      </c>
      <c r="D6" s="8">
        <f t="shared" si="0"/>
        <v>0.33333333333333337</v>
      </c>
    </row>
    <row r="7" spans="1:4" x14ac:dyDescent="0.3">
      <c r="A7" s="6" t="s">
        <v>9</v>
      </c>
      <c r="B7" s="7">
        <v>0.95833333333333337</v>
      </c>
      <c r="C7" s="7">
        <v>0.375</v>
      </c>
      <c r="D7" s="8">
        <f t="shared" si="0"/>
        <v>0.41666666666666663</v>
      </c>
    </row>
    <row r="8" spans="1:4" x14ac:dyDescent="0.3">
      <c r="A8" s="6" t="s">
        <v>10</v>
      </c>
      <c r="B8" s="7">
        <v>0.83333333333333337</v>
      </c>
      <c r="C8" s="7">
        <v>0.16666666666666666</v>
      </c>
      <c r="D8" s="8">
        <f t="shared" si="0"/>
        <v>0.33333333333333326</v>
      </c>
    </row>
  </sheetData>
  <mergeCells count="1">
    <mergeCell ref="A1:D1"/>
  </mergeCells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B3716-D290-4BBA-A68C-20130E0A6F6C}">
  <dimension ref="A1:L188"/>
  <sheetViews>
    <sheetView topLeftCell="A4" zoomScale="115" zoomScaleNormal="115" workbookViewId="0">
      <selection activeCell="A3" sqref="A3"/>
    </sheetView>
  </sheetViews>
  <sheetFormatPr defaultRowHeight="16.5" x14ac:dyDescent="0.3"/>
  <cols>
    <col min="1" max="1" width="9.6640625" customWidth="1"/>
    <col min="2" max="2" width="9.88671875" bestFit="1" customWidth="1"/>
    <col min="3" max="3" width="9.88671875" style="12" bestFit="1" customWidth="1"/>
    <col min="4" max="4" width="12.77734375" style="12" bestFit="1" customWidth="1"/>
    <col min="5" max="6" width="9.88671875" style="12" bestFit="1" customWidth="1"/>
    <col min="7" max="7" width="8.21875" style="12" bestFit="1" customWidth="1"/>
    <col min="8" max="8" width="8.21875" style="11" bestFit="1" customWidth="1"/>
    <col min="9" max="9" width="11.6640625" style="11" bestFit="1" customWidth="1"/>
    <col min="10" max="10" width="12.88671875" style="4" bestFit="1" customWidth="1"/>
    <col min="11" max="11" width="11.6640625" style="4" bestFit="1" customWidth="1"/>
    <col min="12" max="12" width="12.88671875" bestFit="1" customWidth="1"/>
  </cols>
  <sheetData>
    <row r="1" spans="1:12" s="3" customFormat="1" ht="21" x14ac:dyDescent="0.3">
      <c r="A1" s="16" t="s">
        <v>29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12" s="3" customFormat="1" x14ac:dyDescent="0.3">
      <c r="A2" s="5" t="s">
        <v>28</v>
      </c>
      <c r="B2" s="5" t="s">
        <v>19</v>
      </c>
      <c r="C2" s="5" t="s">
        <v>12</v>
      </c>
      <c r="D2" s="9" t="s">
        <v>13</v>
      </c>
      <c r="E2" s="9" t="s">
        <v>14</v>
      </c>
      <c r="F2" s="9" t="s">
        <v>15</v>
      </c>
      <c r="G2" s="9" t="s">
        <v>4</v>
      </c>
      <c r="H2" s="9" t="s">
        <v>18</v>
      </c>
      <c r="I2" s="9" t="s">
        <v>16</v>
      </c>
      <c r="J2" s="9" t="s">
        <v>17</v>
      </c>
      <c r="K2" s="5" t="s">
        <v>75</v>
      </c>
    </row>
    <row r="3" spans="1:12" s="3" customFormat="1" x14ac:dyDescent="0.3">
      <c r="A3" s="48">
        <v>43101</v>
      </c>
      <c r="B3" s="44" t="s">
        <v>20</v>
      </c>
      <c r="C3" s="45">
        <v>0.33888888888888885</v>
      </c>
      <c r="D3" s="45">
        <v>0.50555555555555554</v>
      </c>
      <c r="E3" s="45">
        <v>0.58680555555555558</v>
      </c>
      <c r="F3" s="45">
        <v>0.83680555555555547</v>
      </c>
      <c r="G3" s="46">
        <f>MOD(D3-C3,1)+MOD(F3-E3,1)</f>
        <v>0.41666666666666657</v>
      </c>
      <c r="H3" s="46">
        <f>MOD(E3-D3,1)</f>
        <v>8.1250000000000044E-2</v>
      </c>
      <c r="I3" s="46">
        <v>0.33333333333333331</v>
      </c>
      <c r="J3" s="46">
        <f>IF(G3-I3&lt;0.00000001,"",G3-I3)</f>
        <v>8.3333333333333259E-2</v>
      </c>
      <c r="K3" s="47" t="str">
        <f>IF(G3&lt;I3,I3-G3,"")</f>
        <v/>
      </c>
    </row>
    <row r="4" spans="1:12" s="3" customFormat="1" x14ac:dyDescent="0.3">
      <c r="A4" s="48">
        <v>43101</v>
      </c>
      <c r="B4" s="44" t="s">
        <v>21</v>
      </c>
      <c r="C4" s="45">
        <v>0.43472222222222223</v>
      </c>
      <c r="D4" s="45">
        <v>0.60138888888888886</v>
      </c>
      <c r="E4" s="45">
        <v>0.63333333333333341</v>
      </c>
      <c r="F4" s="45">
        <v>0.82986111111111116</v>
      </c>
      <c r="G4" s="46">
        <f t="shared" ref="G4:G67" si="0">MOD(D4-C4,1)+MOD(F4-E4,1)</f>
        <v>0.36319444444444438</v>
      </c>
      <c r="H4" s="46">
        <f t="shared" ref="H4:H67" si="1">MOD(E4-D4,1)</f>
        <v>3.1944444444444553E-2</v>
      </c>
      <c r="I4" s="46">
        <v>0.33333333333333331</v>
      </c>
      <c r="J4" s="46">
        <f t="shared" ref="J4:J67" si="2">IF(G4-I4&lt;0.00000001,"",G4-I4)</f>
        <v>2.9861111111111061E-2</v>
      </c>
      <c r="K4" s="47" t="str">
        <f t="shared" ref="K4:K67" si="3">IF(G4&lt;I4,I4-G4,"")</f>
        <v/>
      </c>
    </row>
    <row r="5" spans="1:12" s="3" customFormat="1" x14ac:dyDescent="0.3">
      <c r="A5" s="48">
        <v>43101</v>
      </c>
      <c r="B5" s="44" t="s">
        <v>22</v>
      </c>
      <c r="C5" s="45">
        <v>0.55625000000000002</v>
      </c>
      <c r="D5" s="45">
        <v>0.72291666666666665</v>
      </c>
      <c r="E5" s="45">
        <v>0.8</v>
      </c>
      <c r="F5" s="45">
        <v>0.97777777777777775</v>
      </c>
      <c r="G5" s="46">
        <f t="shared" si="0"/>
        <v>0.34444444444444433</v>
      </c>
      <c r="H5" s="46">
        <f t="shared" si="1"/>
        <v>7.7083333333333393E-2</v>
      </c>
      <c r="I5" s="46">
        <v>0.33333333333333298</v>
      </c>
      <c r="J5" s="46">
        <f t="shared" si="2"/>
        <v>1.1111111111111349E-2</v>
      </c>
      <c r="K5" s="47" t="str">
        <f t="shared" si="3"/>
        <v/>
      </c>
    </row>
    <row r="6" spans="1:12" s="3" customFormat="1" x14ac:dyDescent="0.3">
      <c r="A6" s="48">
        <v>43101</v>
      </c>
      <c r="B6" s="44" t="s">
        <v>23</v>
      </c>
      <c r="C6" s="45">
        <v>0.875</v>
      </c>
      <c r="D6" s="45">
        <v>4.1666666666670002E-2</v>
      </c>
      <c r="E6" s="45">
        <v>9.1666666666666702E-2</v>
      </c>
      <c r="F6" s="45">
        <v>0.3833333333333333</v>
      </c>
      <c r="G6" s="46">
        <f t="shared" si="0"/>
        <v>0.45833333333333659</v>
      </c>
      <c r="H6" s="46">
        <f t="shared" si="1"/>
        <v>4.99999999999967E-2</v>
      </c>
      <c r="I6" s="46">
        <v>0.33333333333333298</v>
      </c>
      <c r="J6" s="46">
        <f t="shared" si="2"/>
        <v>0.12500000000000361</v>
      </c>
      <c r="K6" s="47" t="str">
        <f t="shared" si="3"/>
        <v/>
      </c>
    </row>
    <row r="7" spans="1:12" s="3" customFormat="1" x14ac:dyDescent="0.3">
      <c r="A7" s="48">
        <v>43101</v>
      </c>
      <c r="B7" s="44" t="s">
        <v>24</v>
      </c>
      <c r="C7" s="45">
        <v>0.95833333333333337</v>
      </c>
      <c r="D7" s="45">
        <v>0.125</v>
      </c>
      <c r="E7" s="45">
        <v>0.2583333333333333</v>
      </c>
      <c r="F7" s="45">
        <v>0.42499999999999999</v>
      </c>
      <c r="G7" s="46">
        <f t="shared" si="0"/>
        <v>0.33333333333333331</v>
      </c>
      <c r="H7" s="46">
        <f t="shared" si="1"/>
        <v>0.1333333333333333</v>
      </c>
      <c r="I7" s="46">
        <v>0.33333333333333298</v>
      </c>
      <c r="J7" s="46" t="str">
        <f t="shared" si="2"/>
        <v/>
      </c>
      <c r="K7" s="47" t="str">
        <f t="shared" si="3"/>
        <v/>
      </c>
      <c r="L7" s="55"/>
    </row>
    <row r="8" spans="1:12" s="3" customFormat="1" x14ac:dyDescent="0.3">
      <c r="A8" s="48">
        <v>43101</v>
      </c>
      <c r="B8" s="44" t="s">
        <v>25</v>
      </c>
      <c r="C8" s="45">
        <v>0.83333333333333337</v>
      </c>
      <c r="D8" s="45">
        <v>0</v>
      </c>
      <c r="E8" s="45">
        <v>4.9999999999999989E-2</v>
      </c>
      <c r="F8" s="45">
        <v>0.21666666666666665</v>
      </c>
      <c r="G8" s="46">
        <f t="shared" si="0"/>
        <v>0.33333333333333326</v>
      </c>
      <c r="H8" s="46">
        <f t="shared" si="1"/>
        <v>4.9999999999999989E-2</v>
      </c>
      <c r="I8" s="46">
        <v>0.33333333333333298</v>
      </c>
      <c r="J8" s="46" t="str">
        <f t="shared" si="2"/>
        <v/>
      </c>
      <c r="K8" s="47" t="str">
        <f t="shared" si="3"/>
        <v/>
      </c>
    </row>
    <row r="9" spans="1:12" s="3" customFormat="1" x14ac:dyDescent="0.3">
      <c r="A9" s="49">
        <f>A3+1</f>
        <v>43102</v>
      </c>
      <c r="B9" s="44" t="s">
        <v>20</v>
      </c>
      <c r="C9" s="45">
        <v>0.33888888888888885</v>
      </c>
      <c r="D9" s="45">
        <v>0.50555555555555554</v>
      </c>
      <c r="E9" s="45">
        <v>0.58680555555555558</v>
      </c>
      <c r="F9" s="45">
        <v>0.83680555555555547</v>
      </c>
      <c r="G9" s="46">
        <f t="shared" si="0"/>
        <v>0.41666666666666657</v>
      </c>
      <c r="H9" s="46">
        <f t="shared" si="1"/>
        <v>8.1250000000000044E-2</v>
      </c>
      <c r="I9" s="46">
        <v>0.33333333333333298</v>
      </c>
      <c r="J9" s="46">
        <f t="shared" si="2"/>
        <v>8.3333333333333592E-2</v>
      </c>
      <c r="K9" s="47" t="str">
        <f t="shared" si="3"/>
        <v/>
      </c>
    </row>
    <row r="10" spans="1:12" s="3" customFormat="1" x14ac:dyDescent="0.3">
      <c r="A10" s="49">
        <f t="shared" ref="A10:A13" si="4">A4+1</f>
        <v>43102</v>
      </c>
      <c r="B10" s="44" t="s">
        <v>21</v>
      </c>
      <c r="C10" s="45">
        <v>0.43472222222222223</v>
      </c>
      <c r="D10" s="45">
        <v>0.60138888888888886</v>
      </c>
      <c r="E10" s="45">
        <v>0.63333333333333341</v>
      </c>
      <c r="F10" s="45">
        <v>0.75</v>
      </c>
      <c r="G10" s="46">
        <f t="shared" si="0"/>
        <v>0.28333333333333321</v>
      </c>
      <c r="H10" s="46">
        <f t="shared" si="1"/>
        <v>3.1944444444444553E-2</v>
      </c>
      <c r="I10" s="46">
        <v>0.33333333333333298</v>
      </c>
      <c r="J10" s="46" t="str">
        <f t="shared" si="2"/>
        <v/>
      </c>
      <c r="K10" s="47">
        <f t="shared" si="3"/>
        <v>4.9999999999999767E-2</v>
      </c>
    </row>
    <row r="11" spans="1:12" s="3" customFormat="1" x14ac:dyDescent="0.3">
      <c r="A11" s="49">
        <f t="shared" si="4"/>
        <v>43102</v>
      </c>
      <c r="B11" s="44" t="s">
        <v>22</v>
      </c>
      <c r="C11" s="45">
        <v>0.55625000000000002</v>
      </c>
      <c r="D11" s="45">
        <v>0.72291666666666665</v>
      </c>
      <c r="E11" s="45">
        <v>0.8</v>
      </c>
      <c r="F11" s="45">
        <v>0.97777777777777775</v>
      </c>
      <c r="G11" s="46">
        <f t="shared" si="0"/>
        <v>0.34444444444444433</v>
      </c>
      <c r="H11" s="46">
        <f t="shared" si="1"/>
        <v>7.7083333333333393E-2</v>
      </c>
      <c r="I11" s="46">
        <v>0.33333333333333298</v>
      </c>
      <c r="J11" s="46">
        <f t="shared" si="2"/>
        <v>1.1111111111111349E-2</v>
      </c>
      <c r="K11" s="47" t="str">
        <f t="shared" si="3"/>
        <v/>
      </c>
    </row>
    <row r="12" spans="1:12" s="3" customFormat="1" x14ac:dyDescent="0.3">
      <c r="A12" s="49">
        <f t="shared" si="4"/>
        <v>43102</v>
      </c>
      <c r="B12" s="44" t="s">
        <v>23</v>
      </c>
      <c r="C12" s="45">
        <v>0.875</v>
      </c>
      <c r="D12" s="45">
        <v>4.1666666666670002E-2</v>
      </c>
      <c r="E12" s="45">
        <v>9.1666666666666702E-2</v>
      </c>
      <c r="F12" s="45">
        <v>0.3833333333333333</v>
      </c>
      <c r="G12" s="46">
        <f t="shared" si="0"/>
        <v>0.45833333333333659</v>
      </c>
      <c r="H12" s="46">
        <f t="shared" si="1"/>
        <v>4.99999999999967E-2</v>
      </c>
      <c r="I12" s="46">
        <v>0.33333333333333298</v>
      </c>
      <c r="J12" s="46">
        <f t="shared" si="2"/>
        <v>0.12500000000000361</v>
      </c>
      <c r="K12" s="47" t="str">
        <f t="shared" si="3"/>
        <v/>
      </c>
    </row>
    <row r="13" spans="1:12" s="3" customFormat="1" x14ac:dyDescent="0.3">
      <c r="A13" s="49">
        <f t="shared" si="4"/>
        <v>43102</v>
      </c>
      <c r="B13" s="44" t="s">
        <v>24</v>
      </c>
      <c r="C13" s="45">
        <v>0.95833333333333337</v>
      </c>
      <c r="D13" s="45">
        <v>0.125</v>
      </c>
      <c r="E13" s="45">
        <v>0.2583333333333333</v>
      </c>
      <c r="F13" s="45">
        <v>0.42499999999999999</v>
      </c>
      <c r="G13" s="46">
        <f t="shared" si="0"/>
        <v>0.33333333333333331</v>
      </c>
      <c r="H13" s="46">
        <f t="shared" si="1"/>
        <v>0.1333333333333333</v>
      </c>
      <c r="I13" s="46">
        <v>0.33333333333333298</v>
      </c>
      <c r="J13" s="46" t="str">
        <f t="shared" si="2"/>
        <v/>
      </c>
      <c r="K13" s="47" t="str">
        <f t="shared" si="3"/>
        <v/>
      </c>
    </row>
    <row r="14" spans="1:12" x14ac:dyDescent="0.3">
      <c r="A14" s="49">
        <f>A8+1</f>
        <v>43102</v>
      </c>
      <c r="B14" s="44" t="s">
        <v>25</v>
      </c>
      <c r="C14" s="45">
        <v>0.83333333333333337</v>
      </c>
      <c r="D14" s="45">
        <v>0</v>
      </c>
      <c r="E14" s="45">
        <v>4.9999999999999989E-2</v>
      </c>
      <c r="F14" s="45">
        <v>0.21666666666666665</v>
      </c>
      <c r="G14" s="46">
        <f t="shared" si="0"/>
        <v>0.33333333333333326</v>
      </c>
      <c r="H14" s="46">
        <f t="shared" si="1"/>
        <v>4.9999999999999989E-2</v>
      </c>
      <c r="I14" s="46">
        <v>0.33333333333333298</v>
      </c>
      <c r="J14" s="46" t="str">
        <f t="shared" si="2"/>
        <v/>
      </c>
      <c r="K14" s="47" t="str">
        <f t="shared" si="3"/>
        <v/>
      </c>
    </row>
    <row r="15" spans="1:12" x14ac:dyDescent="0.3">
      <c r="A15" s="48">
        <f t="shared" ref="A15:A78" si="5">A9+1</f>
        <v>43103</v>
      </c>
      <c r="B15" s="44" t="s">
        <v>20</v>
      </c>
      <c r="C15" s="45">
        <v>0.33888888888888885</v>
      </c>
      <c r="D15" s="45">
        <v>0.50555555555555554</v>
      </c>
      <c r="E15" s="45">
        <v>0.58680555555555558</v>
      </c>
      <c r="F15" s="45">
        <v>0.83680555555555547</v>
      </c>
      <c r="G15" s="46">
        <f t="shared" si="0"/>
        <v>0.41666666666666657</v>
      </c>
      <c r="H15" s="46">
        <f t="shared" si="1"/>
        <v>8.1250000000000044E-2</v>
      </c>
      <c r="I15" s="46">
        <v>0.33333333333333298</v>
      </c>
      <c r="J15" s="46">
        <f t="shared" si="2"/>
        <v>8.3333333333333592E-2</v>
      </c>
      <c r="K15" s="47" t="str">
        <f t="shared" si="3"/>
        <v/>
      </c>
    </row>
    <row r="16" spans="1:12" x14ac:dyDescent="0.3">
      <c r="A16" s="48">
        <f t="shared" si="5"/>
        <v>43103</v>
      </c>
      <c r="B16" s="44" t="s">
        <v>21</v>
      </c>
      <c r="C16" s="45">
        <v>0.43472222222222223</v>
      </c>
      <c r="D16" s="45">
        <v>0.60138888888888886</v>
      </c>
      <c r="E16" s="45">
        <v>0.63333333333333341</v>
      </c>
      <c r="F16" s="45">
        <v>0.82986111111111116</v>
      </c>
      <c r="G16" s="46">
        <f t="shared" si="0"/>
        <v>0.36319444444444438</v>
      </c>
      <c r="H16" s="46">
        <f t="shared" si="1"/>
        <v>3.1944444444444553E-2</v>
      </c>
      <c r="I16" s="46">
        <v>0.33333333333333298</v>
      </c>
      <c r="J16" s="46">
        <f t="shared" si="2"/>
        <v>2.9861111111111394E-2</v>
      </c>
      <c r="K16" s="47" t="str">
        <f t="shared" si="3"/>
        <v/>
      </c>
    </row>
    <row r="17" spans="1:11" x14ac:dyDescent="0.3">
      <c r="A17" s="48">
        <f t="shared" si="5"/>
        <v>43103</v>
      </c>
      <c r="B17" s="44" t="s">
        <v>22</v>
      </c>
      <c r="C17" s="45">
        <v>0.55625000000000002</v>
      </c>
      <c r="D17" s="45">
        <v>0.72291666666666665</v>
      </c>
      <c r="E17" s="45">
        <v>0.8</v>
      </c>
      <c r="F17" s="45">
        <v>0.97777777777777775</v>
      </c>
      <c r="G17" s="46">
        <f t="shared" si="0"/>
        <v>0.34444444444444433</v>
      </c>
      <c r="H17" s="46">
        <f t="shared" si="1"/>
        <v>7.7083333333333393E-2</v>
      </c>
      <c r="I17" s="46">
        <v>0.33333333333333298</v>
      </c>
      <c r="J17" s="46">
        <f t="shared" si="2"/>
        <v>1.1111111111111349E-2</v>
      </c>
      <c r="K17" s="47" t="str">
        <f t="shared" si="3"/>
        <v/>
      </c>
    </row>
    <row r="18" spans="1:11" x14ac:dyDescent="0.3">
      <c r="A18" s="48">
        <f t="shared" si="5"/>
        <v>43103</v>
      </c>
      <c r="B18" s="44" t="s">
        <v>23</v>
      </c>
      <c r="C18" s="45">
        <v>0.875</v>
      </c>
      <c r="D18" s="45">
        <v>4.1666666666670002E-2</v>
      </c>
      <c r="E18" s="45">
        <v>9.1666666666666702E-2</v>
      </c>
      <c r="F18" s="45">
        <v>0.3833333333333333</v>
      </c>
      <c r="G18" s="46">
        <f t="shared" si="0"/>
        <v>0.45833333333333659</v>
      </c>
      <c r="H18" s="46">
        <f t="shared" si="1"/>
        <v>4.99999999999967E-2</v>
      </c>
      <c r="I18" s="46">
        <v>0.33333333333333298</v>
      </c>
      <c r="J18" s="46">
        <f t="shared" si="2"/>
        <v>0.12500000000000361</v>
      </c>
      <c r="K18" s="47" t="str">
        <f t="shared" si="3"/>
        <v/>
      </c>
    </row>
    <row r="19" spans="1:11" x14ac:dyDescent="0.3">
      <c r="A19" s="48">
        <f t="shared" si="5"/>
        <v>43103</v>
      </c>
      <c r="B19" s="44" t="s">
        <v>24</v>
      </c>
      <c r="C19" s="45">
        <v>0.95833333333333337</v>
      </c>
      <c r="D19" s="45">
        <v>0.125</v>
      </c>
      <c r="E19" s="45">
        <v>0.2583333333333333</v>
      </c>
      <c r="F19" s="45">
        <v>0.42499999999999999</v>
      </c>
      <c r="G19" s="46">
        <f t="shared" si="0"/>
        <v>0.33333333333333331</v>
      </c>
      <c r="H19" s="46">
        <f t="shared" si="1"/>
        <v>0.1333333333333333</v>
      </c>
      <c r="I19" s="46">
        <v>0.33333333333333298</v>
      </c>
      <c r="J19" s="46" t="str">
        <f t="shared" si="2"/>
        <v/>
      </c>
      <c r="K19" s="47" t="str">
        <f t="shared" si="3"/>
        <v/>
      </c>
    </row>
    <row r="20" spans="1:11" x14ac:dyDescent="0.3">
      <c r="A20" s="48">
        <f t="shared" si="5"/>
        <v>43103</v>
      </c>
      <c r="B20" s="44" t="s">
        <v>25</v>
      </c>
      <c r="C20" s="45">
        <v>0.83333333333333337</v>
      </c>
      <c r="D20" s="45">
        <v>0</v>
      </c>
      <c r="E20" s="45">
        <v>4.9999999999999989E-2</v>
      </c>
      <c r="F20" s="45">
        <v>0.21666666666666665</v>
      </c>
      <c r="G20" s="46">
        <f t="shared" si="0"/>
        <v>0.33333333333333326</v>
      </c>
      <c r="H20" s="46">
        <f t="shared" si="1"/>
        <v>4.9999999999999989E-2</v>
      </c>
      <c r="I20" s="46">
        <v>0.33333333333333298</v>
      </c>
      <c r="J20" s="46" t="str">
        <f t="shared" si="2"/>
        <v/>
      </c>
      <c r="K20" s="47" t="str">
        <f t="shared" si="3"/>
        <v/>
      </c>
    </row>
    <row r="21" spans="1:11" x14ac:dyDescent="0.3">
      <c r="A21" s="43">
        <f t="shared" si="5"/>
        <v>43104</v>
      </c>
      <c r="B21" s="44" t="s">
        <v>20</v>
      </c>
      <c r="C21" s="45">
        <v>0.33888888888888885</v>
      </c>
      <c r="D21" s="45">
        <v>0.50555555555555554</v>
      </c>
      <c r="E21" s="45">
        <v>0.58680555555555558</v>
      </c>
      <c r="F21" s="45">
        <v>0.83680555555555547</v>
      </c>
      <c r="G21" s="46">
        <f t="shared" si="0"/>
        <v>0.41666666666666657</v>
      </c>
      <c r="H21" s="46">
        <f t="shared" si="1"/>
        <v>8.1250000000000044E-2</v>
      </c>
      <c r="I21" s="46">
        <v>0.33333333333333298</v>
      </c>
      <c r="J21" s="46">
        <f t="shared" si="2"/>
        <v>8.3333333333333592E-2</v>
      </c>
      <c r="K21" s="47" t="str">
        <f t="shared" si="3"/>
        <v/>
      </c>
    </row>
    <row r="22" spans="1:11" x14ac:dyDescent="0.3">
      <c r="A22" s="43">
        <f t="shared" si="5"/>
        <v>43104</v>
      </c>
      <c r="B22" s="44" t="s">
        <v>21</v>
      </c>
      <c r="C22" s="45">
        <v>0.43472222222222223</v>
      </c>
      <c r="D22" s="45">
        <v>0.60138888888888886</v>
      </c>
      <c r="E22" s="45">
        <v>0.63333333333333341</v>
      </c>
      <c r="F22" s="45">
        <v>0.82986111111111116</v>
      </c>
      <c r="G22" s="46">
        <f t="shared" si="0"/>
        <v>0.36319444444444438</v>
      </c>
      <c r="H22" s="46">
        <f t="shared" si="1"/>
        <v>3.1944444444444553E-2</v>
      </c>
      <c r="I22" s="46">
        <v>0.33333333333333298</v>
      </c>
      <c r="J22" s="46">
        <f t="shared" si="2"/>
        <v>2.9861111111111394E-2</v>
      </c>
      <c r="K22" s="47" t="str">
        <f t="shared" si="3"/>
        <v/>
      </c>
    </row>
    <row r="23" spans="1:11" x14ac:dyDescent="0.3">
      <c r="A23" s="43">
        <f t="shared" si="5"/>
        <v>43104</v>
      </c>
      <c r="B23" s="44" t="s">
        <v>22</v>
      </c>
      <c r="C23" s="45">
        <v>0.55625000000000002</v>
      </c>
      <c r="D23" s="45">
        <v>0.72291666666666665</v>
      </c>
      <c r="E23" s="45">
        <v>0.8</v>
      </c>
      <c r="F23" s="45">
        <v>0.97777777777777775</v>
      </c>
      <c r="G23" s="46">
        <f t="shared" si="0"/>
        <v>0.34444444444444433</v>
      </c>
      <c r="H23" s="46">
        <f t="shared" si="1"/>
        <v>7.7083333333333393E-2</v>
      </c>
      <c r="I23" s="46">
        <v>0.33333333333333298</v>
      </c>
      <c r="J23" s="46">
        <f t="shared" si="2"/>
        <v>1.1111111111111349E-2</v>
      </c>
      <c r="K23" s="47" t="str">
        <f t="shared" si="3"/>
        <v/>
      </c>
    </row>
    <row r="24" spans="1:11" x14ac:dyDescent="0.3">
      <c r="A24" s="43">
        <f t="shared" si="5"/>
        <v>43104</v>
      </c>
      <c r="B24" s="44" t="s">
        <v>23</v>
      </c>
      <c r="C24" s="45">
        <v>0.875</v>
      </c>
      <c r="D24" s="45">
        <v>4.1666666666670002E-2</v>
      </c>
      <c r="E24" s="45">
        <v>9.1666666666666702E-2</v>
      </c>
      <c r="F24" s="45">
        <v>0.3833333333333333</v>
      </c>
      <c r="G24" s="46">
        <f t="shared" si="0"/>
        <v>0.45833333333333659</v>
      </c>
      <c r="H24" s="46">
        <f t="shared" si="1"/>
        <v>4.99999999999967E-2</v>
      </c>
      <c r="I24" s="46">
        <v>0.33333333333333298</v>
      </c>
      <c r="J24" s="46">
        <f t="shared" si="2"/>
        <v>0.12500000000000361</v>
      </c>
      <c r="K24" s="47" t="str">
        <f t="shared" si="3"/>
        <v/>
      </c>
    </row>
    <row r="25" spans="1:11" x14ac:dyDescent="0.3">
      <c r="A25" s="43">
        <f t="shared" si="5"/>
        <v>43104</v>
      </c>
      <c r="B25" s="44" t="s">
        <v>24</v>
      </c>
      <c r="C25" s="45">
        <v>0.95833333333333337</v>
      </c>
      <c r="D25" s="45">
        <v>0.125</v>
      </c>
      <c r="E25" s="45">
        <v>0.2583333333333333</v>
      </c>
      <c r="F25" s="45">
        <v>0.42499999999999999</v>
      </c>
      <c r="G25" s="46">
        <f t="shared" si="0"/>
        <v>0.33333333333333331</v>
      </c>
      <c r="H25" s="46">
        <f t="shared" si="1"/>
        <v>0.1333333333333333</v>
      </c>
      <c r="I25" s="46">
        <v>0.33333333333333298</v>
      </c>
      <c r="J25" s="46" t="str">
        <f t="shared" si="2"/>
        <v/>
      </c>
      <c r="K25" s="47" t="str">
        <f t="shared" si="3"/>
        <v/>
      </c>
    </row>
    <row r="26" spans="1:11" x14ac:dyDescent="0.3">
      <c r="A26" s="43">
        <f t="shared" si="5"/>
        <v>43104</v>
      </c>
      <c r="B26" s="44" t="s">
        <v>25</v>
      </c>
      <c r="C26" s="45">
        <v>0.83333333333333337</v>
      </c>
      <c r="D26" s="45">
        <v>0</v>
      </c>
      <c r="E26" s="45">
        <v>4.9999999999999989E-2</v>
      </c>
      <c r="F26" s="45">
        <v>0.21666666666666665</v>
      </c>
      <c r="G26" s="46">
        <f t="shared" si="0"/>
        <v>0.33333333333333326</v>
      </c>
      <c r="H26" s="46">
        <f t="shared" si="1"/>
        <v>4.9999999999999989E-2</v>
      </c>
      <c r="I26" s="46">
        <v>0.33333333333333298</v>
      </c>
      <c r="J26" s="46" t="str">
        <f t="shared" si="2"/>
        <v/>
      </c>
      <c r="K26" s="47" t="str">
        <f t="shared" si="3"/>
        <v/>
      </c>
    </row>
    <row r="27" spans="1:11" x14ac:dyDescent="0.3">
      <c r="A27" s="43">
        <f t="shared" si="5"/>
        <v>43105</v>
      </c>
      <c r="B27" s="44" t="s">
        <v>20</v>
      </c>
      <c r="C27" s="45">
        <v>0.33888888888888885</v>
      </c>
      <c r="D27" s="45">
        <v>0.50555555555555554</v>
      </c>
      <c r="E27" s="45">
        <v>0.58680555555555558</v>
      </c>
      <c r="F27" s="45">
        <v>0.83680555555555547</v>
      </c>
      <c r="G27" s="46">
        <f t="shared" si="0"/>
        <v>0.41666666666666657</v>
      </c>
      <c r="H27" s="46">
        <f t="shared" si="1"/>
        <v>8.1250000000000044E-2</v>
      </c>
      <c r="I27" s="46">
        <v>0.33333333333333298</v>
      </c>
      <c r="J27" s="46">
        <f t="shared" si="2"/>
        <v>8.3333333333333592E-2</v>
      </c>
      <c r="K27" s="47" t="str">
        <f t="shared" si="3"/>
        <v/>
      </c>
    </row>
    <row r="28" spans="1:11" x14ac:dyDescent="0.3">
      <c r="A28" s="43">
        <f t="shared" si="5"/>
        <v>43105</v>
      </c>
      <c r="B28" s="44" t="s">
        <v>21</v>
      </c>
      <c r="C28" s="45">
        <v>0.43472222222222223</v>
      </c>
      <c r="D28" s="45">
        <v>0.60138888888888886</v>
      </c>
      <c r="E28" s="45">
        <v>0.63333333333333341</v>
      </c>
      <c r="F28" s="45">
        <v>0.82986111111111116</v>
      </c>
      <c r="G28" s="46">
        <f t="shared" si="0"/>
        <v>0.36319444444444438</v>
      </c>
      <c r="H28" s="46">
        <f t="shared" si="1"/>
        <v>3.1944444444444553E-2</v>
      </c>
      <c r="I28" s="46">
        <v>0.33333333333333298</v>
      </c>
      <c r="J28" s="46">
        <f t="shared" si="2"/>
        <v>2.9861111111111394E-2</v>
      </c>
      <c r="K28" s="47" t="str">
        <f t="shared" si="3"/>
        <v/>
      </c>
    </row>
    <row r="29" spans="1:11" x14ac:dyDescent="0.3">
      <c r="A29" s="43">
        <f t="shared" si="5"/>
        <v>43105</v>
      </c>
      <c r="B29" s="44" t="s">
        <v>22</v>
      </c>
      <c r="C29" s="45">
        <v>0.55625000000000002</v>
      </c>
      <c r="D29" s="45">
        <v>0.72291666666666665</v>
      </c>
      <c r="E29" s="45">
        <v>0.8</v>
      </c>
      <c r="F29" s="45">
        <v>0.97777777777777775</v>
      </c>
      <c r="G29" s="46">
        <f t="shared" si="0"/>
        <v>0.34444444444444433</v>
      </c>
      <c r="H29" s="46">
        <f t="shared" si="1"/>
        <v>7.7083333333333393E-2</v>
      </c>
      <c r="I29" s="46">
        <v>0.33333333333333298</v>
      </c>
      <c r="J29" s="46">
        <f t="shared" si="2"/>
        <v>1.1111111111111349E-2</v>
      </c>
      <c r="K29" s="47" t="str">
        <f t="shared" si="3"/>
        <v/>
      </c>
    </row>
    <row r="30" spans="1:11" x14ac:dyDescent="0.3">
      <c r="A30" s="43">
        <f t="shared" si="5"/>
        <v>43105</v>
      </c>
      <c r="B30" s="44" t="s">
        <v>23</v>
      </c>
      <c r="C30" s="45">
        <v>0.875</v>
      </c>
      <c r="D30" s="45">
        <v>4.1666666666670002E-2</v>
      </c>
      <c r="E30" s="45">
        <v>9.1666666666666702E-2</v>
      </c>
      <c r="F30" s="45">
        <v>0.3833333333333333</v>
      </c>
      <c r="G30" s="46">
        <f t="shared" si="0"/>
        <v>0.45833333333333659</v>
      </c>
      <c r="H30" s="46">
        <f t="shared" si="1"/>
        <v>4.99999999999967E-2</v>
      </c>
      <c r="I30" s="46">
        <v>0.33333333333333298</v>
      </c>
      <c r="J30" s="46">
        <f t="shared" si="2"/>
        <v>0.12500000000000361</v>
      </c>
      <c r="K30" s="47" t="str">
        <f t="shared" si="3"/>
        <v/>
      </c>
    </row>
    <row r="31" spans="1:11" x14ac:dyDescent="0.3">
      <c r="A31" s="43">
        <f t="shared" si="5"/>
        <v>43105</v>
      </c>
      <c r="B31" s="44" t="s">
        <v>24</v>
      </c>
      <c r="C31" s="45">
        <v>0.95833333333333337</v>
      </c>
      <c r="D31" s="45">
        <v>0.125</v>
      </c>
      <c r="E31" s="45">
        <v>0.2583333333333333</v>
      </c>
      <c r="F31" s="45">
        <v>0.42499999999999999</v>
      </c>
      <c r="G31" s="46">
        <f t="shared" si="0"/>
        <v>0.33333333333333331</v>
      </c>
      <c r="H31" s="46">
        <f t="shared" si="1"/>
        <v>0.1333333333333333</v>
      </c>
      <c r="I31" s="46">
        <v>0.33333333333333298</v>
      </c>
      <c r="J31" s="46" t="str">
        <f t="shared" si="2"/>
        <v/>
      </c>
      <c r="K31" s="47" t="str">
        <f t="shared" si="3"/>
        <v/>
      </c>
    </row>
    <row r="32" spans="1:11" x14ac:dyDescent="0.3">
      <c r="A32" s="43">
        <f t="shared" si="5"/>
        <v>43105</v>
      </c>
      <c r="B32" s="44" t="s">
        <v>25</v>
      </c>
      <c r="C32" s="45">
        <v>0.83333333333333337</v>
      </c>
      <c r="D32" s="45">
        <v>0</v>
      </c>
      <c r="E32" s="45">
        <v>4.9999999999999989E-2</v>
      </c>
      <c r="F32" s="45">
        <v>0.13333333333333333</v>
      </c>
      <c r="G32" s="46">
        <f t="shared" si="0"/>
        <v>0.24999999999999997</v>
      </c>
      <c r="H32" s="46">
        <f t="shared" si="1"/>
        <v>4.9999999999999989E-2</v>
      </c>
      <c r="I32" s="46">
        <v>0.33333333333333298</v>
      </c>
      <c r="J32" s="46" t="str">
        <f t="shared" si="2"/>
        <v/>
      </c>
      <c r="K32" s="47">
        <f t="shared" si="3"/>
        <v>8.333333333333301E-2</v>
      </c>
    </row>
    <row r="33" spans="1:11" x14ac:dyDescent="0.3">
      <c r="A33" s="43">
        <f t="shared" si="5"/>
        <v>43106</v>
      </c>
      <c r="B33" s="44" t="s">
        <v>20</v>
      </c>
      <c r="C33" s="45">
        <v>0.33888888888888885</v>
      </c>
      <c r="D33" s="45">
        <v>0.50555555555555554</v>
      </c>
      <c r="E33" s="45">
        <v>0.58680555555555558</v>
      </c>
      <c r="F33" s="45">
        <v>0.83680555555555547</v>
      </c>
      <c r="G33" s="46">
        <f t="shared" si="0"/>
        <v>0.41666666666666657</v>
      </c>
      <c r="H33" s="46">
        <f t="shared" si="1"/>
        <v>8.1250000000000044E-2</v>
      </c>
      <c r="I33" s="46">
        <v>0.33333333333333298</v>
      </c>
      <c r="J33" s="46">
        <f t="shared" si="2"/>
        <v>8.3333333333333592E-2</v>
      </c>
      <c r="K33" s="47" t="str">
        <f t="shared" si="3"/>
        <v/>
      </c>
    </row>
    <row r="34" spans="1:11" x14ac:dyDescent="0.3">
      <c r="A34" s="43">
        <f t="shared" si="5"/>
        <v>43106</v>
      </c>
      <c r="B34" s="44" t="s">
        <v>21</v>
      </c>
      <c r="C34" s="45">
        <v>0.43472222222222223</v>
      </c>
      <c r="D34" s="45">
        <v>0.60138888888888886</v>
      </c>
      <c r="E34" s="45">
        <v>0.63333333333333341</v>
      </c>
      <c r="F34" s="45">
        <v>0.82986111111111116</v>
      </c>
      <c r="G34" s="46">
        <f t="shared" si="0"/>
        <v>0.36319444444444438</v>
      </c>
      <c r="H34" s="46">
        <f t="shared" si="1"/>
        <v>3.1944444444444553E-2</v>
      </c>
      <c r="I34" s="46">
        <v>0.33333333333333298</v>
      </c>
      <c r="J34" s="46">
        <f t="shared" si="2"/>
        <v>2.9861111111111394E-2</v>
      </c>
      <c r="K34" s="47" t="str">
        <f t="shared" si="3"/>
        <v/>
      </c>
    </row>
    <row r="35" spans="1:11" x14ac:dyDescent="0.3">
      <c r="A35" s="43">
        <f t="shared" si="5"/>
        <v>43106</v>
      </c>
      <c r="B35" s="44" t="s">
        <v>22</v>
      </c>
      <c r="C35" s="45">
        <v>0.55625000000000002</v>
      </c>
      <c r="D35" s="45">
        <v>0.72291666666666665</v>
      </c>
      <c r="E35" s="45">
        <v>0.8</v>
      </c>
      <c r="F35" s="45">
        <v>0.97777777777777775</v>
      </c>
      <c r="G35" s="46">
        <f t="shared" si="0"/>
        <v>0.34444444444444433</v>
      </c>
      <c r="H35" s="46">
        <f t="shared" si="1"/>
        <v>7.7083333333333393E-2</v>
      </c>
      <c r="I35" s="46">
        <v>0.33333333333333298</v>
      </c>
      <c r="J35" s="46">
        <f t="shared" si="2"/>
        <v>1.1111111111111349E-2</v>
      </c>
      <c r="K35" s="47" t="str">
        <f t="shared" si="3"/>
        <v/>
      </c>
    </row>
    <row r="36" spans="1:11" x14ac:dyDescent="0.3">
      <c r="A36" s="43">
        <f t="shared" si="5"/>
        <v>43106</v>
      </c>
      <c r="B36" s="44" t="s">
        <v>23</v>
      </c>
      <c r="C36" s="45">
        <v>0.875</v>
      </c>
      <c r="D36" s="45">
        <v>4.1666666666670002E-2</v>
      </c>
      <c r="E36" s="45">
        <v>9.1666666666666702E-2</v>
      </c>
      <c r="F36" s="45">
        <v>0.17500000000000002</v>
      </c>
      <c r="G36" s="46">
        <f t="shared" si="0"/>
        <v>0.25000000000000328</v>
      </c>
      <c r="H36" s="46">
        <f t="shared" si="1"/>
        <v>4.99999999999967E-2</v>
      </c>
      <c r="I36" s="46">
        <v>0.33333333333333298</v>
      </c>
      <c r="J36" s="46" t="str">
        <f t="shared" si="2"/>
        <v/>
      </c>
      <c r="K36" s="47">
        <f t="shared" si="3"/>
        <v>8.3333333333329707E-2</v>
      </c>
    </row>
    <row r="37" spans="1:11" x14ac:dyDescent="0.3">
      <c r="A37" s="43">
        <f t="shared" si="5"/>
        <v>43106</v>
      </c>
      <c r="B37" s="44" t="s">
        <v>24</v>
      </c>
      <c r="C37" s="45">
        <v>0.95833333333333337</v>
      </c>
      <c r="D37" s="45">
        <v>0.125</v>
      </c>
      <c r="E37" s="45">
        <v>0.2583333333333333</v>
      </c>
      <c r="F37" s="45">
        <v>0.42499999999999999</v>
      </c>
      <c r="G37" s="46">
        <f t="shared" si="0"/>
        <v>0.33333333333333331</v>
      </c>
      <c r="H37" s="46">
        <f t="shared" si="1"/>
        <v>0.1333333333333333</v>
      </c>
      <c r="I37" s="46">
        <v>0.33333333333333298</v>
      </c>
      <c r="J37" s="46" t="str">
        <f t="shared" si="2"/>
        <v/>
      </c>
      <c r="K37" s="47" t="str">
        <f t="shared" si="3"/>
        <v/>
      </c>
    </row>
    <row r="38" spans="1:11" x14ac:dyDescent="0.3">
      <c r="A38" s="43">
        <f t="shared" si="5"/>
        <v>43106</v>
      </c>
      <c r="B38" s="44" t="s">
        <v>25</v>
      </c>
      <c r="C38" s="45">
        <v>0.83333333333333337</v>
      </c>
      <c r="D38" s="45">
        <v>0</v>
      </c>
      <c r="E38" s="45">
        <v>4.9999999999999989E-2</v>
      </c>
      <c r="F38" s="45">
        <v>0.21666666666666665</v>
      </c>
      <c r="G38" s="46">
        <f t="shared" si="0"/>
        <v>0.33333333333333326</v>
      </c>
      <c r="H38" s="46">
        <f t="shared" si="1"/>
        <v>4.9999999999999989E-2</v>
      </c>
      <c r="I38" s="46">
        <v>0.33333333333333298</v>
      </c>
      <c r="J38" s="46" t="str">
        <f t="shared" si="2"/>
        <v/>
      </c>
      <c r="K38" s="47" t="str">
        <f t="shared" si="3"/>
        <v/>
      </c>
    </row>
    <row r="39" spans="1:11" x14ac:dyDescent="0.3">
      <c r="A39" s="43">
        <f t="shared" si="5"/>
        <v>43107</v>
      </c>
      <c r="B39" s="44" t="s">
        <v>20</v>
      </c>
      <c r="C39" s="45">
        <v>0.33888888888888885</v>
      </c>
      <c r="D39" s="45">
        <v>0.50555555555555554</v>
      </c>
      <c r="E39" s="45">
        <v>0.58680555555555558</v>
      </c>
      <c r="F39" s="45">
        <v>0.83680555555555547</v>
      </c>
      <c r="G39" s="46">
        <f t="shared" si="0"/>
        <v>0.41666666666666657</v>
      </c>
      <c r="H39" s="46">
        <f t="shared" si="1"/>
        <v>8.1250000000000044E-2</v>
      </c>
      <c r="I39" s="46">
        <v>0.33333333333333298</v>
      </c>
      <c r="J39" s="46">
        <f t="shared" si="2"/>
        <v>8.3333333333333592E-2</v>
      </c>
      <c r="K39" s="47" t="str">
        <f t="shared" si="3"/>
        <v/>
      </c>
    </row>
    <row r="40" spans="1:11" x14ac:dyDescent="0.3">
      <c r="A40" s="43">
        <f t="shared" si="5"/>
        <v>43107</v>
      </c>
      <c r="B40" s="44" t="s">
        <v>21</v>
      </c>
      <c r="C40" s="45">
        <v>0.43472222222222223</v>
      </c>
      <c r="D40" s="45">
        <v>0.60138888888888886</v>
      </c>
      <c r="E40" s="45">
        <v>0.63333333333333341</v>
      </c>
      <c r="F40" s="45">
        <v>0.74652777777777779</v>
      </c>
      <c r="G40" s="46">
        <f t="shared" si="0"/>
        <v>0.27986111111111101</v>
      </c>
      <c r="H40" s="46">
        <f t="shared" si="1"/>
        <v>3.1944444444444553E-2</v>
      </c>
      <c r="I40" s="46">
        <v>0.33333333333333298</v>
      </c>
      <c r="J40" s="46" t="str">
        <f t="shared" si="2"/>
        <v/>
      </c>
      <c r="K40" s="47">
        <f t="shared" si="3"/>
        <v>5.3472222222221977E-2</v>
      </c>
    </row>
    <row r="41" spans="1:11" x14ac:dyDescent="0.3">
      <c r="A41" s="43">
        <f t="shared" si="5"/>
        <v>43107</v>
      </c>
      <c r="B41" s="44" t="s">
        <v>22</v>
      </c>
      <c r="C41" s="45">
        <v>0.55625000000000002</v>
      </c>
      <c r="D41" s="45">
        <v>0.72291666666666665</v>
      </c>
      <c r="E41" s="45">
        <v>0.8</v>
      </c>
      <c r="F41" s="45">
        <v>0.97777777777777775</v>
      </c>
      <c r="G41" s="46">
        <f t="shared" si="0"/>
        <v>0.34444444444444433</v>
      </c>
      <c r="H41" s="46">
        <f t="shared" si="1"/>
        <v>7.7083333333333393E-2</v>
      </c>
      <c r="I41" s="46">
        <v>0.33333333333333298</v>
      </c>
      <c r="J41" s="46">
        <f t="shared" si="2"/>
        <v>1.1111111111111349E-2</v>
      </c>
      <c r="K41" s="47" t="str">
        <f t="shared" si="3"/>
        <v/>
      </c>
    </row>
    <row r="42" spans="1:11" x14ac:dyDescent="0.3">
      <c r="A42" s="43">
        <f t="shared" si="5"/>
        <v>43107</v>
      </c>
      <c r="B42" s="44" t="s">
        <v>23</v>
      </c>
      <c r="C42" s="45">
        <v>0.875</v>
      </c>
      <c r="D42" s="45">
        <v>4.1666666666670002E-2</v>
      </c>
      <c r="E42" s="45">
        <v>9.1666666666666702E-2</v>
      </c>
      <c r="F42" s="45">
        <v>0.3833333333333333</v>
      </c>
      <c r="G42" s="46">
        <f t="shared" si="0"/>
        <v>0.45833333333333659</v>
      </c>
      <c r="H42" s="46">
        <f t="shared" si="1"/>
        <v>4.99999999999967E-2</v>
      </c>
      <c r="I42" s="46">
        <v>0.33333333333333298</v>
      </c>
      <c r="J42" s="46">
        <f t="shared" si="2"/>
        <v>0.12500000000000361</v>
      </c>
      <c r="K42" s="47" t="str">
        <f t="shared" si="3"/>
        <v/>
      </c>
    </row>
    <row r="43" spans="1:11" x14ac:dyDescent="0.3">
      <c r="A43" s="43">
        <f t="shared" si="5"/>
        <v>43107</v>
      </c>
      <c r="B43" s="44" t="s">
        <v>24</v>
      </c>
      <c r="C43" s="45">
        <v>0.95833333333333337</v>
      </c>
      <c r="D43" s="45">
        <v>0.125</v>
      </c>
      <c r="E43" s="45">
        <v>0.2583333333333333</v>
      </c>
      <c r="F43" s="45">
        <v>0.42499999999999999</v>
      </c>
      <c r="G43" s="46">
        <f t="shared" si="0"/>
        <v>0.33333333333333331</v>
      </c>
      <c r="H43" s="46">
        <f t="shared" si="1"/>
        <v>0.1333333333333333</v>
      </c>
      <c r="I43" s="46">
        <v>0.33333333333333298</v>
      </c>
      <c r="J43" s="46" t="str">
        <f t="shared" si="2"/>
        <v/>
      </c>
      <c r="K43" s="47" t="str">
        <f t="shared" si="3"/>
        <v/>
      </c>
    </row>
    <row r="44" spans="1:11" x14ac:dyDescent="0.3">
      <c r="A44" s="43">
        <f t="shared" si="5"/>
        <v>43107</v>
      </c>
      <c r="B44" s="44" t="s">
        <v>25</v>
      </c>
      <c r="C44" s="45">
        <v>0.83333333333333337</v>
      </c>
      <c r="D44" s="45">
        <v>0</v>
      </c>
      <c r="E44" s="45">
        <v>4.9999999999999989E-2</v>
      </c>
      <c r="F44" s="45">
        <v>0.21666666666666665</v>
      </c>
      <c r="G44" s="46">
        <f t="shared" si="0"/>
        <v>0.33333333333333326</v>
      </c>
      <c r="H44" s="46">
        <f t="shared" si="1"/>
        <v>4.9999999999999989E-2</v>
      </c>
      <c r="I44" s="46">
        <v>0.33333333333333298</v>
      </c>
      <c r="J44" s="46" t="str">
        <f t="shared" si="2"/>
        <v/>
      </c>
      <c r="K44" s="47" t="str">
        <f t="shared" si="3"/>
        <v/>
      </c>
    </row>
    <row r="45" spans="1:11" x14ac:dyDescent="0.3">
      <c r="A45" s="43">
        <f t="shared" si="5"/>
        <v>43108</v>
      </c>
      <c r="B45" s="44" t="s">
        <v>20</v>
      </c>
      <c r="C45" s="45">
        <v>0.33888888888888885</v>
      </c>
      <c r="D45" s="45">
        <v>0.50555555555555554</v>
      </c>
      <c r="E45" s="45">
        <v>0.58680555555555558</v>
      </c>
      <c r="F45" s="45">
        <v>0.83680555555555547</v>
      </c>
      <c r="G45" s="46">
        <f t="shared" si="0"/>
        <v>0.41666666666666657</v>
      </c>
      <c r="H45" s="46">
        <f t="shared" si="1"/>
        <v>8.1250000000000044E-2</v>
      </c>
      <c r="I45" s="46">
        <v>0.33333333333333298</v>
      </c>
      <c r="J45" s="46">
        <f t="shared" si="2"/>
        <v>8.3333333333333592E-2</v>
      </c>
      <c r="K45" s="47" t="str">
        <f t="shared" si="3"/>
        <v/>
      </c>
    </row>
    <row r="46" spans="1:11" x14ac:dyDescent="0.3">
      <c r="A46" s="43">
        <f t="shared" si="5"/>
        <v>43108</v>
      </c>
      <c r="B46" s="44" t="s">
        <v>21</v>
      </c>
      <c r="C46" s="45">
        <v>0.43472222222222223</v>
      </c>
      <c r="D46" s="45">
        <v>0.60138888888888886</v>
      </c>
      <c r="E46" s="45">
        <v>0.63333333333333341</v>
      </c>
      <c r="F46" s="45">
        <v>0.82986111111111116</v>
      </c>
      <c r="G46" s="46">
        <f t="shared" si="0"/>
        <v>0.36319444444444438</v>
      </c>
      <c r="H46" s="46">
        <f t="shared" si="1"/>
        <v>3.1944444444444553E-2</v>
      </c>
      <c r="I46" s="46">
        <v>0.33333333333333298</v>
      </c>
      <c r="J46" s="46">
        <f t="shared" si="2"/>
        <v>2.9861111111111394E-2</v>
      </c>
      <c r="K46" s="47" t="str">
        <f t="shared" si="3"/>
        <v/>
      </c>
    </row>
    <row r="47" spans="1:11" x14ac:dyDescent="0.3">
      <c r="A47" s="43">
        <f t="shared" si="5"/>
        <v>43108</v>
      </c>
      <c r="B47" s="44" t="s">
        <v>22</v>
      </c>
      <c r="C47" s="45">
        <v>0.55625000000000002</v>
      </c>
      <c r="D47" s="45">
        <v>0.72291666666666665</v>
      </c>
      <c r="E47" s="45">
        <v>0.8</v>
      </c>
      <c r="F47" s="45">
        <v>0.97777777777777775</v>
      </c>
      <c r="G47" s="46">
        <f t="shared" si="0"/>
        <v>0.34444444444444433</v>
      </c>
      <c r="H47" s="46">
        <f t="shared" si="1"/>
        <v>7.7083333333333393E-2</v>
      </c>
      <c r="I47" s="46">
        <v>0.33333333333333298</v>
      </c>
      <c r="J47" s="46">
        <f t="shared" si="2"/>
        <v>1.1111111111111349E-2</v>
      </c>
      <c r="K47" s="47" t="str">
        <f t="shared" si="3"/>
        <v/>
      </c>
    </row>
    <row r="48" spans="1:11" x14ac:dyDescent="0.3">
      <c r="A48" s="43">
        <f t="shared" si="5"/>
        <v>43108</v>
      </c>
      <c r="B48" s="44" t="s">
        <v>23</v>
      </c>
      <c r="C48" s="45">
        <v>0.875</v>
      </c>
      <c r="D48" s="45">
        <v>4.1666666666670002E-2</v>
      </c>
      <c r="E48" s="45">
        <v>9.1666666666666702E-2</v>
      </c>
      <c r="F48" s="45">
        <v>0.3833333333333333</v>
      </c>
      <c r="G48" s="46">
        <f t="shared" si="0"/>
        <v>0.45833333333333659</v>
      </c>
      <c r="H48" s="46">
        <f t="shared" si="1"/>
        <v>4.99999999999967E-2</v>
      </c>
      <c r="I48" s="46">
        <v>0.33333333333333298</v>
      </c>
      <c r="J48" s="46">
        <f t="shared" si="2"/>
        <v>0.12500000000000361</v>
      </c>
      <c r="K48" s="47" t="str">
        <f t="shared" si="3"/>
        <v/>
      </c>
    </row>
    <row r="49" spans="1:11" x14ac:dyDescent="0.3">
      <c r="A49" s="43">
        <f t="shared" si="5"/>
        <v>43108</v>
      </c>
      <c r="B49" s="44" t="s">
        <v>24</v>
      </c>
      <c r="C49" s="45">
        <v>0.95833333333333337</v>
      </c>
      <c r="D49" s="45">
        <v>0.125</v>
      </c>
      <c r="E49" s="45">
        <v>0.2583333333333333</v>
      </c>
      <c r="F49" s="45">
        <v>0.42499999999999999</v>
      </c>
      <c r="G49" s="46">
        <f t="shared" si="0"/>
        <v>0.33333333333333331</v>
      </c>
      <c r="H49" s="46">
        <f t="shared" si="1"/>
        <v>0.1333333333333333</v>
      </c>
      <c r="I49" s="46">
        <v>0.33333333333333298</v>
      </c>
      <c r="J49" s="46" t="str">
        <f t="shared" si="2"/>
        <v/>
      </c>
      <c r="K49" s="47" t="str">
        <f t="shared" si="3"/>
        <v/>
      </c>
    </row>
    <row r="50" spans="1:11" x14ac:dyDescent="0.3">
      <c r="A50" s="43">
        <f t="shared" si="5"/>
        <v>43108</v>
      </c>
      <c r="B50" s="44" t="s">
        <v>25</v>
      </c>
      <c r="C50" s="45">
        <v>0.83333333333333337</v>
      </c>
      <c r="D50" s="45">
        <v>0</v>
      </c>
      <c r="E50" s="45">
        <v>4.9999999999999989E-2</v>
      </c>
      <c r="F50" s="45">
        <v>0.13333333333333333</v>
      </c>
      <c r="G50" s="46">
        <f t="shared" si="0"/>
        <v>0.24999999999999997</v>
      </c>
      <c r="H50" s="46">
        <f t="shared" si="1"/>
        <v>4.9999999999999989E-2</v>
      </c>
      <c r="I50" s="46">
        <v>0.33333333333333298</v>
      </c>
      <c r="J50" s="46" t="str">
        <f t="shared" si="2"/>
        <v/>
      </c>
      <c r="K50" s="47">
        <f t="shared" si="3"/>
        <v>8.333333333333301E-2</v>
      </c>
    </row>
    <row r="51" spans="1:11" x14ac:dyDescent="0.3">
      <c r="A51" s="43">
        <f t="shared" si="5"/>
        <v>43109</v>
      </c>
      <c r="B51" s="44" t="s">
        <v>20</v>
      </c>
      <c r="C51" s="45">
        <v>0.33888888888888885</v>
      </c>
      <c r="D51" s="45">
        <v>0.50555555555555554</v>
      </c>
      <c r="E51" s="45">
        <v>0.58680555555555558</v>
      </c>
      <c r="F51" s="45">
        <v>0.83680555555555547</v>
      </c>
      <c r="G51" s="46">
        <f t="shared" si="0"/>
        <v>0.41666666666666657</v>
      </c>
      <c r="H51" s="46">
        <f t="shared" si="1"/>
        <v>8.1250000000000044E-2</v>
      </c>
      <c r="I51" s="46">
        <v>0.33333333333333298</v>
      </c>
      <c r="J51" s="46">
        <f t="shared" si="2"/>
        <v>8.3333333333333592E-2</v>
      </c>
      <c r="K51" s="47" t="str">
        <f t="shared" si="3"/>
        <v/>
      </c>
    </row>
    <row r="52" spans="1:11" x14ac:dyDescent="0.3">
      <c r="A52" s="43">
        <f t="shared" si="5"/>
        <v>43109</v>
      </c>
      <c r="B52" s="44" t="s">
        <v>21</v>
      </c>
      <c r="C52" s="45">
        <v>0.43472222222222223</v>
      </c>
      <c r="D52" s="45">
        <v>0.60138888888888886</v>
      </c>
      <c r="E52" s="45">
        <v>0.63333333333333341</v>
      </c>
      <c r="F52" s="45">
        <v>0.82986111111111116</v>
      </c>
      <c r="G52" s="46">
        <f t="shared" si="0"/>
        <v>0.36319444444444438</v>
      </c>
      <c r="H52" s="46">
        <f t="shared" si="1"/>
        <v>3.1944444444444553E-2</v>
      </c>
      <c r="I52" s="46">
        <v>0.33333333333333298</v>
      </c>
      <c r="J52" s="46">
        <f t="shared" si="2"/>
        <v>2.9861111111111394E-2</v>
      </c>
      <c r="K52" s="47" t="str">
        <f t="shared" si="3"/>
        <v/>
      </c>
    </row>
    <row r="53" spans="1:11" x14ac:dyDescent="0.3">
      <c r="A53" s="43">
        <f t="shared" si="5"/>
        <v>43109</v>
      </c>
      <c r="B53" s="44" t="s">
        <v>22</v>
      </c>
      <c r="C53" s="45">
        <v>0.55625000000000002</v>
      </c>
      <c r="D53" s="45">
        <v>0.72291666666666665</v>
      </c>
      <c r="E53" s="45">
        <v>0.8</v>
      </c>
      <c r="F53" s="45">
        <v>0.97777777777777775</v>
      </c>
      <c r="G53" s="46">
        <f t="shared" si="0"/>
        <v>0.34444444444444433</v>
      </c>
      <c r="H53" s="46">
        <f t="shared" si="1"/>
        <v>7.7083333333333393E-2</v>
      </c>
      <c r="I53" s="46">
        <v>0.33333333333333298</v>
      </c>
      <c r="J53" s="46">
        <f t="shared" si="2"/>
        <v>1.1111111111111349E-2</v>
      </c>
      <c r="K53" s="47" t="str">
        <f t="shared" si="3"/>
        <v/>
      </c>
    </row>
    <row r="54" spans="1:11" x14ac:dyDescent="0.3">
      <c r="A54" s="43">
        <f t="shared" si="5"/>
        <v>43109</v>
      </c>
      <c r="B54" s="44" t="s">
        <v>23</v>
      </c>
      <c r="C54" s="45">
        <v>0.875</v>
      </c>
      <c r="D54" s="45">
        <v>4.1666666666670002E-2</v>
      </c>
      <c r="E54" s="45">
        <v>9.1666666666666702E-2</v>
      </c>
      <c r="F54" s="45">
        <v>0.3833333333333333</v>
      </c>
      <c r="G54" s="46">
        <f t="shared" si="0"/>
        <v>0.45833333333333659</v>
      </c>
      <c r="H54" s="46">
        <f t="shared" si="1"/>
        <v>4.99999999999967E-2</v>
      </c>
      <c r="I54" s="46">
        <v>0.33333333333333298</v>
      </c>
      <c r="J54" s="46">
        <f t="shared" si="2"/>
        <v>0.12500000000000361</v>
      </c>
      <c r="K54" s="47" t="str">
        <f t="shared" si="3"/>
        <v/>
      </c>
    </row>
    <row r="55" spans="1:11" x14ac:dyDescent="0.3">
      <c r="A55" s="43">
        <f t="shared" si="5"/>
        <v>43109</v>
      </c>
      <c r="B55" s="44" t="s">
        <v>24</v>
      </c>
      <c r="C55" s="45">
        <v>0.95833333333333337</v>
      </c>
      <c r="D55" s="45">
        <v>0.125</v>
      </c>
      <c r="E55" s="45">
        <v>0.2583333333333333</v>
      </c>
      <c r="F55" s="45">
        <v>0.42499999999999999</v>
      </c>
      <c r="G55" s="46">
        <f t="shared" si="0"/>
        <v>0.33333333333333331</v>
      </c>
      <c r="H55" s="46">
        <f t="shared" si="1"/>
        <v>0.1333333333333333</v>
      </c>
      <c r="I55" s="46">
        <v>0.33333333333333298</v>
      </c>
      <c r="J55" s="46" t="str">
        <f t="shared" si="2"/>
        <v/>
      </c>
      <c r="K55" s="47" t="str">
        <f t="shared" si="3"/>
        <v/>
      </c>
    </row>
    <row r="56" spans="1:11" x14ac:dyDescent="0.3">
      <c r="A56" s="43">
        <f t="shared" si="5"/>
        <v>43109</v>
      </c>
      <c r="B56" s="44" t="s">
        <v>25</v>
      </c>
      <c r="C56" s="45">
        <v>0.83333333333333337</v>
      </c>
      <c r="D56" s="45">
        <v>0</v>
      </c>
      <c r="E56" s="45">
        <v>4.9999999999999989E-2</v>
      </c>
      <c r="F56" s="45">
        <v>0.21666666666666665</v>
      </c>
      <c r="G56" s="46">
        <f t="shared" si="0"/>
        <v>0.33333333333333326</v>
      </c>
      <c r="H56" s="46">
        <f t="shared" si="1"/>
        <v>4.9999999999999989E-2</v>
      </c>
      <c r="I56" s="46">
        <v>0.33333333333333298</v>
      </c>
      <c r="J56" s="46" t="str">
        <f t="shared" si="2"/>
        <v/>
      </c>
      <c r="K56" s="47" t="str">
        <f t="shared" si="3"/>
        <v/>
      </c>
    </row>
    <row r="57" spans="1:11" x14ac:dyDescent="0.3">
      <c r="A57" s="43">
        <f t="shared" si="5"/>
        <v>43110</v>
      </c>
      <c r="B57" s="44" t="s">
        <v>20</v>
      </c>
      <c r="C57" s="45">
        <v>0.33888888888888885</v>
      </c>
      <c r="D57" s="45">
        <v>0.50555555555555554</v>
      </c>
      <c r="E57" s="45">
        <v>0.58680555555555558</v>
      </c>
      <c r="F57" s="45">
        <v>0.83680555555555547</v>
      </c>
      <c r="G57" s="46">
        <f t="shared" si="0"/>
        <v>0.41666666666666657</v>
      </c>
      <c r="H57" s="46">
        <f t="shared" si="1"/>
        <v>8.1250000000000044E-2</v>
      </c>
      <c r="I57" s="46">
        <v>0.33333333333333298</v>
      </c>
      <c r="J57" s="46">
        <f t="shared" si="2"/>
        <v>8.3333333333333592E-2</v>
      </c>
      <c r="K57" s="47" t="str">
        <f t="shared" si="3"/>
        <v/>
      </c>
    </row>
    <row r="58" spans="1:11" x14ac:dyDescent="0.3">
      <c r="A58" s="43">
        <f t="shared" si="5"/>
        <v>43110</v>
      </c>
      <c r="B58" s="44" t="s">
        <v>21</v>
      </c>
      <c r="C58" s="45">
        <v>0.43472222222222223</v>
      </c>
      <c r="D58" s="45">
        <v>0.60138888888888886</v>
      </c>
      <c r="E58" s="45">
        <v>0.63333333333333341</v>
      </c>
      <c r="F58" s="45">
        <v>0.82986111111111116</v>
      </c>
      <c r="G58" s="46">
        <f t="shared" si="0"/>
        <v>0.36319444444444438</v>
      </c>
      <c r="H58" s="46">
        <f t="shared" si="1"/>
        <v>3.1944444444444553E-2</v>
      </c>
      <c r="I58" s="46">
        <v>0.33333333333333298</v>
      </c>
      <c r="J58" s="46">
        <f t="shared" si="2"/>
        <v>2.9861111111111394E-2</v>
      </c>
      <c r="K58" s="47" t="str">
        <f t="shared" si="3"/>
        <v/>
      </c>
    </row>
    <row r="59" spans="1:11" x14ac:dyDescent="0.3">
      <c r="A59" s="43">
        <f t="shared" si="5"/>
        <v>43110</v>
      </c>
      <c r="B59" s="44" t="s">
        <v>22</v>
      </c>
      <c r="C59" s="45">
        <v>0.55625000000000002</v>
      </c>
      <c r="D59" s="45">
        <v>0.72291666666666665</v>
      </c>
      <c r="E59" s="45">
        <v>0.8</v>
      </c>
      <c r="F59" s="45">
        <v>0.97777777777777775</v>
      </c>
      <c r="G59" s="46">
        <f t="shared" si="0"/>
        <v>0.34444444444444433</v>
      </c>
      <c r="H59" s="46">
        <f t="shared" si="1"/>
        <v>7.7083333333333393E-2</v>
      </c>
      <c r="I59" s="46">
        <v>0.33333333333333298</v>
      </c>
      <c r="J59" s="46">
        <f t="shared" si="2"/>
        <v>1.1111111111111349E-2</v>
      </c>
      <c r="K59" s="47" t="str">
        <f t="shared" si="3"/>
        <v/>
      </c>
    </row>
    <row r="60" spans="1:11" x14ac:dyDescent="0.3">
      <c r="A60" s="43">
        <f t="shared" si="5"/>
        <v>43110</v>
      </c>
      <c r="B60" s="44" t="s">
        <v>23</v>
      </c>
      <c r="C60" s="45">
        <v>0.875</v>
      </c>
      <c r="D60" s="45">
        <v>4.1666666666670002E-2</v>
      </c>
      <c r="E60" s="45">
        <v>9.1666666666666702E-2</v>
      </c>
      <c r="F60" s="45">
        <v>0.3833333333333333</v>
      </c>
      <c r="G60" s="46">
        <f t="shared" si="0"/>
        <v>0.45833333333333659</v>
      </c>
      <c r="H60" s="46">
        <f t="shared" si="1"/>
        <v>4.99999999999967E-2</v>
      </c>
      <c r="I60" s="46">
        <v>0.33333333333333298</v>
      </c>
      <c r="J60" s="46">
        <f t="shared" si="2"/>
        <v>0.12500000000000361</v>
      </c>
      <c r="K60" s="47" t="str">
        <f t="shared" si="3"/>
        <v/>
      </c>
    </row>
    <row r="61" spans="1:11" x14ac:dyDescent="0.3">
      <c r="A61" s="43">
        <f t="shared" si="5"/>
        <v>43110</v>
      </c>
      <c r="B61" s="44" t="s">
        <v>24</v>
      </c>
      <c r="C61" s="45">
        <v>0.95833333333333337</v>
      </c>
      <c r="D61" s="45">
        <v>0.125</v>
      </c>
      <c r="E61" s="45">
        <v>0.2583333333333333</v>
      </c>
      <c r="F61" s="45">
        <v>0.42499999999999999</v>
      </c>
      <c r="G61" s="46">
        <f t="shared" si="0"/>
        <v>0.33333333333333331</v>
      </c>
      <c r="H61" s="46">
        <f t="shared" si="1"/>
        <v>0.1333333333333333</v>
      </c>
      <c r="I61" s="46">
        <v>0.33333333333333298</v>
      </c>
      <c r="J61" s="46" t="str">
        <f t="shared" si="2"/>
        <v/>
      </c>
      <c r="K61" s="47" t="str">
        <f t="shared" si="3"/>
        <v/>
      </c>
    </row>
    <row r="62" spans="1:11" x14ac:dyDescent="0.3">
      <c r="A62" s="43">
        <f t="shared" si="5"/>
        <v>43110</v>
      </c>
      <c r="B62" s="44" t="s">
        <v>25</v>
      </c>
      <c r="C62" s="45">
        <v>0.83333333333333337</v>
      </c>
      <c r="D62" s="45">
        <v>0</v>
      </c>
      <c r="E62" s="45">
        <v>4.9999999999999989E-2</v>
      </c>
      <c r="F62" s="45">
        <v>0.21666666666666665</v>
      </c>
      <c r="G62" s="46">
        <f t="shared" si="0"/>
        <v>0.33333333333333326</v>
      </c>
      <c r="H62" s="46">
        <f t="shared" si="1"/>
        <v>4.9999999999999989E-2</v>
      </c>
      <c r="I62" s="46">
        <v>0.33333333333333298</v>
      </c>
      <c r="J62" s="46" t="str">
        <f t="shared" si="2"/>
        <v/>
      </c>
      <c r="K62" s="47" t="str">
        <f t="shared" si="3"/>
        <v/>
      </c>
    </row>
    <row r="63" spans="1:11" x14ac:dyDescent="0.3">
      <c r="A63" s="43">
        <f t="shared" si="5"/>
        <v>43111</v>
      </c>
      <c r="B63" s="44" t="s">
        <v>20</v>
      </c>
      <c r="C63" s="45">
        <v>0.33888888888888885</v>
      </c>
      <c r="D63" s="45">
        <v>0.50555555555555554</v>
      </c>
      <c r="E63" s="45">
        <v>0.58680555555555558</v>
      </c>
      <c r="F63" s="45">
        <v>0.83680555555555547</v>
      </c>
      <c r="G63" s="46">
        <f t="shared" si="0"/>
        <v>0.41666666666666657</v>
      </c>
      <c r="H63" s="46">
        <f t="shared" si="1"/>
        <v>8.1250000000000044E-2</v>
      </c>
      <c r="I63" s="46">
        <v>0.33333333333333298</v>
      </c>
      <c r="J63" s="46">
        <f t="shared" si="2"/>
        <v>8.3333333333333592E-2</v>
      </c>
      <c r="K63" s="47" t="str">
        <f t="shared" si="3"/>
        <v/>
      </c>
    </row>
    <row r="64" spans="1:11" x14ac:dyDescent="0.3">
      <c r="A64" s="43">
        <f t="shared" si="5"/>
        <v>43111</v>
      </c>
      <c r="B64" s="44" t="s">
        <v>21</v>
      </c>
      <c r="C64" s="45">
        <v>0.43472222222222223</v>
      </c>
      <c r="D64" s="45">
        <v>0.60138888888888886</v>
      </c>
      <c r="E64" s="45">
        <v>0.63333333333333341</v>
      </c>
      <c r="F64" s="45">
        <v>0.82986111111111116</v>
      </c>
      <c r="G64" s="46">
        <f t="shared" si="0"/>
        <v>0.36319444444444438</v>
      </c>
      <c r="H64" s="46">
        <f t="shared" si="1"/>
        <v>3.1944444444444553E-2</v>
      </c>
      <c r="I64" s="46">
        <v>0.33333333333333298</v>
      </c>
      <c r="J64" s="46">
        <f t="shared" si="2"/>
        <v>2.9861111111111394E-2</v>
      </c>
      <c r="K64" s="47" t="str">
        <f t="shared" si="3"/>
        <v/>
      </c>
    </row>
    <row r="65" spans="1:11" x14ac:dyDescent="0.3">
      <c r="A65" s="43">
        <f t="shared" si="5"/>
        <v>43111</v>
      </c>
      <c r="B65" s="44" t="s">
        <v>22</v>
      </c>
      <c r="C65" s="45">
        <v>0.55625000000000002</v>
      </c>
      <c r="D65" s="45">
        <v>0.72291666666666665</v>
      </c>
      <c r="E65" s="45">
        <v>0.8</v>
      </c>
      <c r="F65" s="45">
        <v>0.97777777777777775</v>
      </c>
      <c r="G65" s="46">
        <f t="shared" si="0"/>
        <v>0.34444444444444433</v>
      </c>
      <c r="H65" s="46">
        <f t="shared" si="1"/>
        <v>7.7083333333333393E-2</v>
      </c>
      <c r="I65" s="46">
        <v>0.33333333333333298</v>
      </c>
      <c r="J65" s="46">
        <f t="shared" si="2"/>
        <v>1.1111111111111349E-2</v>
      </c>
      <c r="K65" s="47" t="str">
        <f t="shared" si="3"/>
        <v/>
      </c>
    </row>
    <row r="66" spans="1:11" x14ac:dyDescent="0.3">
      <c r="A66" s="43">
        <f t="shared" si="5"/>
        <v>43111</v>
      </c>
      <c r="B66" s="44" t="s">
        <v>23</v>
      </c>
      <c r="C66" s="45">
        <v>0.875</v>
      </c>
      <c r="D66" s="45">
        <v>4.1666666666670002E-2</v>
      </c>
      <c r="E66" s="45">
        <v>9.1666666666666702E-2</v>
      </c>
      <c r="F66" s="45">
        <v>0.3833333333333333</v>
      </c>
      <c r="G66" s="46">
        <f t="shared" si="0"/>
        <v>0.45833333333333659</v>
      </c>
      <c r="H66" s="46">
        <f t="shared" si="1"/>
        <v>4.99999999999967E-2</v>
      </c>
      <c r="I66" s="46">
        <v>0.33333333333333298</v>
      </c>
      <c r="J66" s="46">
        <f t="shared" si="2"/>
        <v>0.12500000000000361</v>
      </c>
      <c r="K66" s="47" t="str">
        <f t="shared" si="3"/>
        <v/>
      </c>
    </row>
    <row r="67" spans="1:11" x14ac:dyDescent="0.3">
      <c r="A67" s="43">
        <f t="shared" si="5"/>
        <v>43111</v>
      </c>
      <c r="B67" s="44" t="s">
        <v>24</v>
      </c>
      <c r="C67" s="45">
        <v>0.95833333333333337</v>
      </c>
      <c r="D67" s="45">
        <v>0.125</v>
      </c>
      <c r="E67" s="45">
        <v>0.2583333333333333</v>
      </c>
      <c r="F67" s="45">
        <v>0.42499999999999999</v>
      </c>
      <c r="G67" s="46">
        <f t="shared" si="0"/>
        <v>0.33333333333333331</v>
      </c>
      <c r="H67" s="46">
        <f t="shared" si="1"/>
        <v>0.1333333333333333</v>
      </c>
      <c r="I67" s="46">
        <v>0.33333333333333298</v>
      </c>
      <c r="J67" s="46" t="str">
        <f t="shared" si="2"/>
        <v/>
      </c>
      <c r="K67" s="47" t="str">
        <f t="shared" si="3"/>
        <v/>
      </c>
    </row>
    <row r="68" spans="1:11" x14ac:dyDescent="0.3">
      <c r="A68" s="43">
        <f t="shared" si="5"/>
        <v>43111</v>
      </c>
      <c r="B68" s="44" t="s">
        <v>25</v>
      </c>
      <c r="C68" s="45">
        <v>0.83333333333333337</v>
      </c>
      <c r="D68" s="45">
        <v>0</v>
      </c>
      <c r="E68" s="45">
        <v>4.9999999999999989E-2</v>
      </c>
      <c r="F68" s="45">
        <v>0.21666666666666665</v>
      </c>
      <c r="G68" s="46">
        <f t="shared" ref="G68:G131" si="6">MOD(D68-C68,1)+MOD(F68-E68,1)</f>
        <v>0.33333333333333326</v>
      </c>
      <c r="H68" s="46">
        <f t="shared" ref="H68:H131" si="7">MOD(E68-D68,1)</f>
        <v>4.9999999999999989E-2</v>
      </c>
      <c r="I68" s="46">
        <v>0.33333333333333298</v>
      </c>
      <c r="J68" s="46" t="str">
        <f t="shared" ref="J68:J131" si="8">IF(G68-I68&lt;0.00000001,"",G68-I68)</f>
        <v/>
      </c>
      <c r="K68" s="47" t="str">
        <f t="shared" ref="K68:K131" si="9">IF(G68&lt;I68,I68-G68,"")</f>
        <v/>
      </c>
    </row>
    <row r="69" spans="1:11" x14ac:dyDescent="0.3">
      <c r="A69" s="43">
        <f t="shared" si="5"/>
        <v>43112</v>
      </c>
      <c r="B69" s="44" t="s">
        <v>20</v>
      </c>
      <c r="C69" s="45">
        <v>0.33888888888888885</v>
      </c>
      <c r="D69" s="45">
        <v>0.50555555555555554</v>
      </c>
      <c r="E69" s="45">
        <v>0.58680555555555558</v>
      </c>
      <c r="F69" s="45">
        <v>0.83680555555555547</v>
      </c>
      <c r="G69" s="46">
        <f t="shared" si="6"/>
        <v>0.41666666666666657</v>
      </c>
      <c r="H69" s="46">
        <f t="shared" si="7"/>
        <v>8.1250000000000044E-2</v>
      </c>
      <c r="I69" s="46">
        <v>0.33333333333333298</v>
      </c>
      <c r="J69" s="46">
        <f t="shared" si="8"/>
        <v>8.3333333333333592E-2</v>
      </c>
      <c r="K69" s="47" t="str">
        <f t="shared" si="9"/>
        <v/>
      </c>
    </row>
    <row r="70" spans="1:11" x14ac:dyDescent="0.3">
      <c r="A70" s="43">
        <f t="shared" si="5"/>
        <v>43112</v>
      </c>
      <c r="B70" s="44" t="s">
        <v>21</v>
      </c>
      <c r="C70" s="45">
        <v>0.43472222222222223</v>
      </c>
      <c r="D70" s="45">
        <v>0.60138888888888886</v>
      </c>
      <c r="E70" s="45">
        <v>0.63333333333333341</v>
      </c>
      <c r="F70" s="45">
        <v>0.82986111111111116</v>
      </c>
      <c r="G70" s="46">
        <f t="shared" si="6"/>
        <v>0.36319444444444438</v>
      </c>
      <c r="H70" s="46">
        <f t="shared" si="7"/>
        <v>3.1944444444444553E-2</v>
      </c>
      <c r="I70" s="46">
        <v>0.33333333333333298</v>
      </c>
      <c r="J70" s="46">
        <f t="shared" si="8"/>
        <v>2.9861111111111394E-2</v>
      </c>
      <c r="K70" s="47" t="str">
        <f t="shared" si="9"/>
        <v/>
      </c>
    </row>
    <row r="71" spans="1:11" x14ac:dyDescent="0.3">
      <c r="A71" s="43">
        <f t="shared" si="5"/>
        <v>43112</v>
      </c>
      <c r="B71" s="44" t="s">
        <v>22</v>
      </c>
      <c r="C71" s="45">
        <v>0.55625000000000002</v>
      </c>
      <c r="D71" s="45">
        <v>0.72291666666666665</v>
      </c>
      <c r="E71" s="45">
        <v>0.8</v>
      </c>
      <c r="F71" s="45">
        <v>0.97777777777777775</v>
      </c>
      <c r="G71" s="46">
        <f t="shared" si="6"/>
        <v>0.34444444444444433</v>
      </c>
      <c r="H71" s="46">
        <f t="shared" si="7"/>
        <v>7.7083333333333393E-2</v>
      </c>
      <c r="I71" s="46">
        <v>0.33333333333333298</v>
      </c>
      <c r="J71" s="46">
        <f t="shared" si="8"/>
        <v>1.1111111111111349E-2</v>
      </c>
      <c r="K71" s="47" t="str">
        <f t="shared" si="9"/>
        <v/>
      </c>
    </row>
    <row r="72" spans="1:11" x14ac:dyDescent="0.3">
      <c r="A72" s="43">
        <f t="shared" si="5"/>
        <v>43112</v>
      </c>
      <c r="B72" s="44" t="s">
        <v>23</v>
      </c>
      <c r="C72" s="45">
        <v>0.875</v>
      </c>
      <c r="D72" s="45">
        <v>4.1666666666670002E-2</v>
      </c>
      <c r="E72" s="45">
        <v>9.1666666666666702E-2</v>
      </c>
      <c r="F72" s="45">
        <v>0.21666666666666667</v>
      </c>
      <c r="G72" s="46">
        <f t="shared" si="6"/>
        <v>0.29166666666666996</v>
      </c>
      <c r="H72" s="46">
        <f t="shared" si="7"/>
        <v>4.99999999999967E-2</v>
      </c>
      <c r="I72" s="46">
        <v>0.33333333333333298</v>
      </c>
      <c r="J72" s="46" t="str">
        <f t="shared" si="8"/>
        <v/>
      </c>
      <c r="K72" s="47">
        <f t="shared" si="9"/>
        <v>4.1666666666663021E-2</v>
      </c>
    </row>
    <row r="73" spans="1:11" x14ac:dyDescent="0.3">
      <c r="A73" s="43">
        <f t="shared" si="5"/>
        <v>43112</v>
      </c>
      <c r="B73" s="44" t="s">
        <v>24</v>
      </c>
      <c r="C73" s="45">
        <v>0.95833333333333337</v>
      </c>
      <c r="D73" s="45">
        <v>0.125</v>
      </c>
      <c r="E73" s="45">
        <v>0.2583333333333333</v>
      </c>
      <c r="F73" s="45">
        <v>0.42499999999999999</v>
      </c>
      <c r="G73" s="46">
        <f t="shared" si="6"/>
        <v>0.33333333333333331</v>
      </c>
      <c r="H73" s="46">
        <f t="shared" si="7"/>
        <v>0.1333333333333333</v>
      </c>
      <c r="I73" s="46">
        <v>0.33333333333333298</v>
      </c>
      <c r="J73" s="46" t="str">
        <f t="shared" si="8"/>
        <v/>
      </c>
      <c r="K73" s="47" t="str">
        <f t="shared" si="9"/>
        <v/>
      </c>
    </row>
    <row r="74" spans="1:11" x14ac:dyDescent="0.3">
      <c r="A74" s="43">
        <f t="shared" si="5"/>
        <v>43112</v>
      </c>
      <c r="B74" s="44" t="s">
        <v>25</v>
      </c>
      <c r="C74" s="45">
        <v>0.83333333333333337</v>
      </c>
      <c r="D74" s="45">
        <v>0</v>
      </c>
      <c r="E74" s="45">
        <v>4.9999999999999989E-2</v>
      </c>
      <c r="F74" s="45">
        <v>0.21666666666666665</v>
      </c>
      <c r="G74" s="46">
        <f t="shared" si="6"/>
        <v>0.33333333333333326</v>
      </c>
      <c r="H74" s="46">
        <f t="shared" si="7"/>
        <v>4.9999999999999989E-2</v>
      </c>
      <c r="I74" s="46">
        <v>0.33333333333333298</v>
      </c>
      <c r="J74" s="46" t="str">
        <f t="shared" si="8"/>
        <v/>
      </c>
      <c r="K74" s="47" t="str">
        <f t="shared" si="9"/>
        <v/>
      </c>
    </row>
    <row r="75" spans="1:11" x14ac:dyDescent="0.3">
      <c r="A75" s="43">
        <f t="shared" si="5"/>
        <v>43113</v>
      </c>
      <c r="B75" s="44" t="s">
        <v>20</v>
      </c>
      <c r="C75" s="45">
        <v>0.33888888888888885</v>
      </c>
      <c r="D75" s="45">
        <v>0.50555555555555554</v>
      </c>
      <c r="E75" s="45">
        <v>0.58680555555555558</v>
      </c>
      <c r="F75" s="45">
        <v>0.83680555555555547</v>
      </c>
      <c r="G75" s="46">
        <f t="shared" si="6"/>
        <v>0.41666666666666657</v>
      </c>
      <c r="H75" s="46">
        <f t="shared" si="7"/>
        <v>8.1250000000000044E-2</v>
      </c>
      <c r="I75" s="46">
        <v>0.33333333333333298</v>
      </c>
      <c r="J75" s="46">
        <f t="shared" si="8"/>
        <v>8.3333333333333592E-2</v>
      </c>
      <c r="K75" s="47" t="str">
        <f t="shared" si="9"/>
        <v/>
      </c>
    </row>
    <row r="76" spans="1:11" x14ac:dyDescent="0.3">
      <c r="A76" s="43">
        <f t="shared" si="5"/>
        <v>43113</v>
      </c>
      <c r="B76" s="44" t="s">
        <v>21</v>
      </c>
      <c r="C76" s="45">
        <v>0.43472222222222223</v>
      </c>
      <c r="D76" s="45">
        <v>0.60138888888888886</v>
      </c>
      <c r="E76" s="45">
        <v>0.63333333333333341</v>
      </c>
      <c r="F76" s="45">
        <v>0.82986111111111116</v>
      </c>
      <c r="G76" s="46">
        <f t="shared" si="6"/>
        <v>0.36319444444444438</v>
      </c>
      <c r="H76" s="46">
        <f t="shared" si="7"/>
        <v>3.1944444444444553E-2</v>
      </c>
      <c r="I76" s="46">
        <v>0.33333333333333298</v>
      </c>
      <c r="J76" s="46">
        <f t="shared" si="8"/>
        <v>2.9861111111111394E-2</v>
      </c>
      <c r="K76" s="47" t="str">
        <f t="shared" si="9"/>
        <v/>
      </c>
    </row>
    <row r="77" spans="1:11" x14ac:dyDescent="0.3">
      <c r="A77" s="43">
        <f t="shared" si="5"/>
        <v>43113</v>
      </c>
      <c r="B77" s="44" t="s">
        <v>22</v>
      </c>
      <c r="C77" s="45">
        <v>0.55625000000000002</v>
      </c>
      <c r="D77" s="45">
        <v>0.72291666666666665</v>
      </c>
      <c r="E77" s="45">
        <v>0.8</v>
      </c>
      <c r="F77" s="45">
        <v>0.97777777777777775</v>
      </c>
      <c r="G77" s="46">
        <f t="shared" si="6"/>
        <v>0.34444444444444433</v>
      </c>
      <c r="H77" s="46">
        <f t="shared" si="7"/>
        <v>7.7083333333333393E-2</v>
      </c>
      <c r="I77" s="46">
        <v>0.33333333333333298</v>
      </c>
      <c r="J77" s="46">
        <f t="shared" si="8"/>
        <v>1.1111111111111349E-2</v>
      </c>
      <c r="K77" s="47" t="str">
        <f t="shared" si="9"/>
        <v/>
      </c>
    </row>
    <row r="78" spans="1:11" x14ac:dyDescent="0.3">
      <c r="A78" s="43">
        <f t="shared" si="5"/>
        <v>43113</v>
      </c>
      <c r="B78" s="44" t="s">
        <v>23</v>
      </c>
      <c r="C78" s="45">
        <v>0.875</v>
      </c>
      <c r="D78" s="45">
        <v>4.1666666666670002E-2</v>
      </c>
      <c r="E78" s="45">
        <v>9.1666666666666702E-2</v>
      </c>
      <c r="F78" s="45">
        <v>0.3833333333333333</v>
      </c>
      <c r="G78" s="46">
        <f t="shared" si="6"/>
        <v>0.45833333333333659</v>
      </c>
      <c r="H78" s="46">
        <f t="shared" si="7"/>
        <v>4.99999999999967E-2</v>
      </c>
      <c r="I78" s="46">
        <v>0.33333333333333298</v>
      </c>
      <c r="J78" s="46">
        <f t="shared" si="8"/>
        <v>0.12500000000000361</v>
      </c>
      <c r="K78" s="47" t="str">
        <f t="shared" si="9"/>
        <v/>
      </c>
    </row>
    <row r="79" spans="1:11" x14ac:dyDescent="0.3">
      <c r="A79" s="43">
        <f t="shared" ref="A79:A142" si="10">A73+1</f>
        <v>43113</v>
      </c>
      <c r="B79" s="44" t="s">
        <v>24</v>
      </c>
      <c r="C79" s="45">
        <v>0.95833333333333337</v>
      </c>
      <c r="D79" s="45">
        <v>0.125</v>
      </c>
      <c r="E79" s="45">
        <v>0.2583333333333333</v>
      </c>
      <c r="F79" s="45">
        <v>0.42499999999999999</v>
      </c>
      <c r="G79" s="46">
        <f t="shared" si="6"/>
        <v>0.33333333333333331</v>
      </c>
      <c r="H79" s="46">
        <f t="shared" si="7"/>
        <v>0.1333333333333333</v>
      </c>
      <c r="I79" s="46">
        <v>0.33333333333333298</v>
      </c>
      <c r="J79" s="46" t="str">
        <f t="shared" si="8"/>
        <v/>
      </c>
      <c r="K79" s="47" t="str">
        <f t="shared" si="9"/>
        <v/>
      </c>
    </row>
    <row r="80" spans="1:11" x14ac:dyDescent="0.3">
      <c r="A80" s="43">
        <f t="shared" si="10"/>
        <v>43113</v>
      </c>
      <c r="B80" s="44" t="s">
        <v>25</v>
      </c>
      <c r="C80" s="45">
        <v>0.83333333333333337</v>
      </c>
      <c r="D80" s="45">
        <v>0</v>
      </c>
      <c r="E80" s="45">
        <v>4.9999999999999989E-2</v>
      </c>
      <c r="F80" s="45">
        <v>0.21666666666666665</v>
      </c>
      <c r="G80" s="46">
        <f t="shared" si="6"/>
        <v>0.33333333333333326</v>
      </c>
      <c r="H80" s="46">
        <f t="shared" si="7"/>
        <v>4.9999999999999989E-2</v>
      </c>
      <c r="I80" s="46">
        <v>0.33333333333333298</v>
      </c>
      <c r="J80" s="46" t="str">
        <f t="shared" si="8"/>
        <v/>
      </c>
      <c r="K80" s="47" t="str">
        <f t="shared" si="9"/>
        <v/>
      </c>
    </row>
    <row r="81" spans="1:11" x14ac:dyDescent="0.3">
      <c r="A81" s="43">
        <f t="shared" si="10"/>
        <v>43114</v>
      </c>
      <c r="B81" s="44" t="s">
        <v>20</v>
      </c>
      <c r="C81" s="45">
        <v>0.33888888888888885</v>
      </c>
      <c r="D81" s="45">
        <v>0.50555555555555554</v>
      </c>
      <c r="E81" s="45">
        <v>0.58680555555555558</v>
      </c>
      <c r="F81" s="45">
        <v>0.83680555555555547</v>
      </c>
      <c r="G81" s="46">
        <f t="shared" si="6"/>
        <v>0.41666666666666657</v>
      </c>
      <c r="H81" s="46">
        <f t="shared" si="7"/>
        <v>8.1250000000000044E-2</v>
      </c>
      <c r="I81" s="46">
        <v>0.33333333333333298</v>
      </c>
      <c r="J81" s="46">
        <f t="shared" si="8"/>
        <v>8.3333333333333592E-2</v>
      </c>
      <c r="K81" s="47" t="str">
        <f t="shared" si="9"/>
        <v/>
      </c>
    </row>
    <row r="82" spans="1:11" x14ac:dyDescent="0.3">
      <c r="A82" s="43">
        <f t="shared" si="10"/>
        <v>43114</v>
      </c>
      <c r="B82" s="44" t="s">
        <v>21</v>
      </c>
      <c r="C82" s="45">
        <v>0.43472222222222223</v>
      </c>
      <c r="D82" s="45">
        <v>0.60138888888888886</v>
      </c>
      <c r="E82" s="45">
        <v>0.63333333333333341</v>
      </c>
      <c r="F82" s="45">
        <v>0.82986111111111116</v>
      </c>
      <c r="G82" s="46">
        <f t="shared" si="6"/>
        <v>0.36319444444444438</v>
      </c>
      <c r="H82" s="46">
        <f t="shared" si="7"/>
        <v>3.1944444444444553E-2</v>
      </c>
      <c r="I82" s="46">
        <v>0.33333333333333298</v>
      </c>
      <c r="J82" s="46">
        <f t="shared" si="8"/>
        <v>2.9861111111111394E-2</v>
      </c>
      <c r="K82" s="47" t="str">
        <f t="shared" si="9"/>
        <v/>
      </c>
    </row>
    <row r="83" spans="1:11" x14ac:dyDescent="0.3">
      <c r="A83" s="43">
        <f t="shared" si="10"/>
        <v>43114</v>
      </c>
      <c r="B83" s="44" t="s">
        <v>22</v>
      </c>
      <c r="C83" s="45">
        <v>0.55625000000000002</v>
      </c>
      <c r="D83" s="45">
        <v>0.72291666666666665</v>
      </c>
      <c r="E83" s="45">
        <v>0.8</v>
      </c>
      <c r="F83" s="45">
        <v>0.97777777777777775</v>
      </c>
      <c r="G83" s="46">
        <f t="shared" si="6"/>
        <v>0.34444444444444433</v>
      </c>
      <c r="H83" s="46">
        <f t="shared" si="7"/>
        <v>7.7083333333333393E-2</v>
      </c>
      <c r="I83" s="46">
        <v>0.33333333333333298</v>
      </c>
      <c r="J83" s="46">
        <f t="shared" si="8"/>
        <v>1.1111111111111349E-2</v>
      </c>
      <c r="K83" s="47" t="str">
        <f t="shared" si="9"/>
        <v/>
      </c>
    </row>
    <row r="84" spans="1:11" x14ac:dyDescent="0.3">
      <c r="A84" s="43">
        <f t="shared" si="10"/>
        <v>43114</v>
      </c>
      <c r="B84" s="44" t="s">
        <v>23</v>
      </c>
      <c r="C84" s="45">
        <v>0.875</v>
      </c>
      <c r="D84" s="45">
        <v>4.1666666666670002E-2</v>
      </c>
      <c r="E84" s="45">
        <v>9.1666666666666702E-2</v>
      </c>
      <c r="F84" s="45">
        <v>0.3833333333333333</v>
      </c>
      <c r="G84" s="46">
        <f t="shared" si="6"/>
        <v>0.45833333333333659</v>
      </c>
      <c r="H84" s="46">
        <f t="shared" si="7"/>
        <v>4.99999999999967E-2</v>
      </c>
      <c r="I84" s="46">
        <v>0.33333333333333298</v>
      </c>
      <c r="J84" s="46">
        <f t="shared" si="8"/>
        <v>0.12500000000000361</v>
      </c>
      <c r="K84" s="47" t="str">
        <f t="shared" si="9"/>
        <v/>
      </c>
    </row>
    <row r="85" spans="1:11" x14ac:dyDescent="0.3">
      <c r="A85" s="43">
        <f t="shared" si="10"/>
        <v>43114</v>
      </c>
      <c r="B85" s="44" t="s">
        <v>24</v>
      </c>
      <c r="C85" s="45">
        <v>0.95833333333333337</v>
      </c>
      <c r="D85" s="45">
        <v>0.125</v>
      </c>
      <c r="E85" s="45">
        <v>0.2583333333333333</v>
      </c>
      <c r="F85" s="45">
        <v>0.42499999999999999</v>
      </c>
      <c r="G85" s="46">
        <f t="shared" si="6"/>
        <v>0.33333333333333331</v>
      </c>
      <c r="H85" s="46">
        <f t="shared" si="7"/>
        <v>0.1333333333333333</v>
      </c>
      <c r="I85" s="46">
        <v>0.33333333333333298</v>
      </c>
      <c r="J85" s="46" t="str">
        <f t="shared" si="8"/>
        <v/>
      </c>
      <c r="K85" s="47" t="str">
        <f t="shared" si="9"/>
        <v/>
      </c>
    </row>
    <row r="86" spans="1:11" x14ac:dyDescent="0.3">
      <c r="A86" s="43">
        <f t="shared" si="10"/>
        <v>43114</v>
      </c>
      <c r="B86" s="44" t="s">
        <v>25</v>
      </c>
      <c r="C86" s="45">
        <v>0.83333333333333337</v>
      </c>
      <c r="D86" s="45">
        <v>0</v>
      </c>
      <c r="E86" s="45">
        <v>4.9999999999999989E-2</v>
      </c>
      <c r="F86" s="45">
        <v>0.21666666666666665</v>
      </c>
      <c r="G86" s="46">
        <f t="shared" si="6"/>
        <v>0.33333333333333326</v>
      </c>
      <c r="H86" s="46">
        <f t="shared" si="7"/>
        <v>4.9999999999999989E-2</v>
      </c>
      <c r="I86" s="46">
        <v>0.33333333333333298</v>
      </c>
      <c r="J86" s="46" t="str">
        <f t="shared" si="8"/>
        <v/>
      </c>
      <c r="K86" s="47" t="str">
        <f t="shared" si="9"/>
        <v/>
      </c>
    </row>
    <row r="87" spans="1:11" x14ac:dyDescent="0.3">
      <c r="A87" s="43">
        <f t="shared" si="10"/>
        <v>43115</v>
      </c>
      <c r="B87" s="44" t="s">
        <v>20</v>
      </c>
      <c r="C87" s="45">
        <v>0.33888888888888885</v>
      </c>
      <c r="D87" s="45">
        <v>0.50555555555555554</v>
      </c>
      <c r="E87" s="45">
        <v>0.58680555555555558</v>
      </c>
      <c r="F87" s="45">
        <v>0.83680555555555547</v>
      </c>
      <c r="G87" s="46">
        <f t="shared" si="6"/>
        <v>0.41666666666666657</v>
      </c>
      <c r="H87" s="46">
        <f t="shared" si="7"/>
        <v>8.1250000000000044E-2</v>
      </c>
      <c r="I87" s="46">
        <v>0.33333333333333298</v>
      </c>
      <c r="J87" s="46">
        <f t="shared" si="8"/>
        <v>8.3333333333333592E-2</v>
      </c>
      <c r="K87" s="47" t="str">
        <f t="shared" si="9"/>
        <v/>
      </c>
    </row>
    <row r="88" spans="1:11" x14ac:dyDescent="0.3">
      <c r="A88" s="43">
        <f t="shared" si="10"/>
        <v>43115</v>
      </c>
      <c r="B88" s="44" t="s">
        <v>21</v>
      </c>
      <c r="C88" s="45">
        <v>0.43472222222222223</v>
      </c>
      <c r="D88" s="45">
        <v>0.60138888888888886</v>
      </c>
      <c r="E88" s="45">
        <v>0.63333333333333341</v>
      </c>
      <c r="F88" s="45">
        <v>0.82986111111111116</v>
      </c>
      <c r="G88" s="46">
        <f t="shared" si="6"/>
        <v>0.36319444444444438</v>
      </c>
      <c r="H88" s="46">
        <f t="shared" si="7"/>
        <v>3.1944444444444553E-2</v>
      </c>
      <c r="I88" s="46">
        <v>0.33333333333333298</v>
      </c>
      <c r="J88" s="46">
        <f t="shared" si="8"/>
        <v>2.9861111111111394E-2</v>
      </c>
      <c r="K88" s="47" t="str">
        <f t="shared" si="9"/>
        <v/>
      </c>
    </row>
    <row r="89" spans="1:11" x14ac:dyDescent="0.3">
      <c r="A89" s="43">
        <f t="shared" si="10"/>
        <v>43115</v>
      </c>
      <c r="B89" s="44" t="s">
        <v>22</v>
      </c>
      <c r="C89" s="45">
        <v>0.55625000000000002</v>
      </c>
      <c r="D89" s="45">
        <v>0.72291666666666665</v>
      </c>
      <c r="E89" s="45">
        <v>0.8</v>
      </c>
      <c r="F89" s="45">
        <v>0.97777777777777775</v>
      </c>
      <c r="G89" s="46">
        <f t="shared" si="6"/>
        <v>0.34444444444444433</v>
      </c>
      <c r="H89" s="46">
        <f t="shared" si="7"/>
        <v>7.7083333333333393E-2</v>
      </c>
      <c r="I89" s="46">
        <v>0.33333333333333298</v>
      </c>
      <c r="J89" s="46">
        <f t="shared" si="8"/>
        <v>1.1111111111111349E-2</v>
      </c>
      <c r="K89" s="47" t="str">
        <f t="shared" si="9"/>
        <v/>
      </c>
    </row>
    <row r="90" spans="1:11" x14ac:dyDescent="0.3">
      <c r="A90" s="43">
        <f t="shared" si="10"/>
        <v>43115</v>
      </c>
      <c r="B90" s="44" t="s">
        <v>23</v>
      </c>
      <c r="C90" s="45">
        <v>0.875</v>
      </c>
      <c r="D90" s="45">
        <v>4.1666666666670002E-2</v>
      </c>
      <c r="E90" s="45">
        <v>9.1666666666666702E-2</v>
      </c>
      <c r="F90" s="45">
        <v>0.3833333333333333</v>
      </c>
      <c r="G90" s="46">
        <f t="shared" si="6"/>
        <v>0.45833333333333659</v>
      </c>
      <c r="H90" s="46">
        <f t="shared" si="7"/>
        <v>4.99999999999967E-2</v>
      </c>
      <c r="I90" s="46">
        <v>0.33333333333333298</v>
      </c>
      <c r="J90" s="46">
        <f t="shared" si="8"/>
        <v>0.12500000000000361</v>
      </c>
      <c r="K90" s="47" t="str">
        <f t="shared" si="9"/>
        <v/>
      </c>
    </row>
    <row r="91" spans="1:11" x14ac:dyDescent="0.3">
      <c r="A91" s="43">
        <f t="shared" si="10"/>
        <v>43115</v>
      </c>
      <c r="B91" s="44" t="s">
        <v>24</v>
      </c>
      <c r="C91" s="45">
        <v>0.95833333333333337</v>
      </c>
      <c r="D91" s="45">
        <v>0.125</v>
      </c>
      <c r="E91" s="45">
        <v>0.2583333333333333</v>
      </c>
      <c r="F91" s="45">
        <v>0.42499999999999999</v>
      </c>
      <c r="G91" s="46">
        <f t="shared" si="6"/>
        <v>0.33333333333333331</v>
      </c>
      <c r="H91" s="46">
        <f t="shared" si="7"/>
        <v>0.1333333333333333</v>
      </c>
      <c r="I91" s="46">
        <v>0.33333333333333298</v>
      </c>
      <c r="J91" s="46" t="str">
        <f t="shared" si="8"/>
        <v/>
      </c>
      <c r="K91" s="47" t="str">
        <f t="shared" si="9"/>
        <v/>
      </c>
    </row>
    <row r="92" spans="1:11" x14ac:dyDescent="0.3">
      <c r="A92" s="43">
        <f t="shared" si="10"/>
        <v>43115</v>
      </c>
      <c r="B92" s="44" t="s">
        <v>25</v>
      </c>
      <c r="C92" s="45">
        <v>0.83333333333333337</v>
      </c>
      <c r="D92" s="45">
        <v>0</v>
      </c>
      <c r="E92" s="45">
        <v>4.9999999999999989E-2</v>
      </c>
      <c r="F92" s="45">
        <v>0.21666666666666665</v>
      </c>
      <c r="G92" s="46">
        <f t="shared" si="6"/>
        <v>0.33333333333333326</v>
      </c>
      <c r="H92" s="46">
        <f t="shared" si="7"/>
        <v>4.9999999999999989E-2</v>
      </c>
      <c r="I92" s="46">
        <v>0.33333333333333298</v>
      </c>
      <c r="J92" s="46" t="str">
        <f t="shared" si="8"/>
        <v/>
      </c>
      <c r="K92" s="47" t="str">
        <f t="shared" si="9"/>
        <v/>
      </c>
    </row>
    <row r="93" spans="1:11" x14ac:dyDescent="0.3">
      <c r="A93" s="43">
        <f t="shared" si="10"/>
        <v>43116</v>
      </c>
      <c r="B93" s="44" t="s">
        <v>20</v>
      </c>
      <c r="C93" s="45">
        <v>0.33888888888888885</v>
      </c>
      <c r="D93" s="45">
        <v>0.50555555555555554</v>
      </c>
      <c r="E93" s="45">
        <v>0.58680555555555558</v>
      </c>
      <c r="F93" s="45">
        <v>0.83680555555555547</v>
      </c>
      <c r="G93" s="46">
        <f t="shared" si="6"/>
        <v>0.41666666666666657</v>
      </c>
      <c r="H93" s="46">
        <f t="shared" si="7"/>
        <v>8.1250000000000044E-2</v>
      </c>
      <c r="I93" s="46">
        <v>0.33333333333333298</v>
      </c>
      <c r="J93" s="46">
        <f t="shared" si="8"/>
        <v>8.3333333333333592E-2</v>
      </c>
      <c r="K93" s="47" t="str">
        <f t="shared" si="9"/>
        <v/>
      </c>
    </row>
    <row r="94" spans="1:11" x14ac:dyDescent="0.3">
      <c r="A94" s="43">
        <f t="shared" si="10"/>
        <v>43116</v>
      </c>
      <c r="B94" s="44" t="s">
        <v>21</v>
      </c>
      <c r="C94" s="45">
        <v>0.43472222222222223</v>
      </c>
      <c r="D94" s="45">
        <v>0.60138888888888886</v>
      </c>
      <c r="E94" s="45">
        <v>0.63333333333333341</v>
      </c>
      <c r="F94" s="45">
        <v>0.82986111111111116</v>
      </c>
      <c r="G94" s="46">
        <f t="shared" si="6"/>
        <v>0.36319444444444438</v>
      </c>
      <c r="H94" s="46">
        <f t="shared" si="7"/>
        <v>3.1944444444444553E-2</v>
      </c>
      <c r="I94" s="46">
        <v>0.33333333333333298</v>
      </c>
      <c r="J94" s="46">
        <f t="shared" si="8"/>
        <v>2.9861111111111394E-2</v>
      </c>
      <c r="K94" s="47" t="str">
        <f t="shared" si="9"/>
        <v/>
      </c>
    </row>
    <row r="95" spans="1:11" x14ac:dyDescent="0.3">
      <c r="A95" s="43">
        <f t="shared" si="10"/>
        <v>43116</v>
      </c>
      <c r="B95" s="44" t="s">
        <v>22</v>
      </c>
      <c r="C95" s="45">
        <v>0.55625000000000002</v>
      </c>
      <c r="D95" s="45">
        <v>0.72291666666666665</v>
      </c>
      <c r="E95" s="45">
        <v>0.8</v>
      </c>
      <c r="F95" s="45">
        <v>0.97777777777777775</v>
      </c>
      <c r="G95" s="46">
        <f t="shared" si="6"/>
        <v>0.34444444444444433</v>
      </c>
      <c r="H95" s="46">
        <f t="shared" si="7"/>
        <v>7.7083333333333393E-2</v>
      </c>
      <c r="I95" s="46">
        <v>0.33333333333333298</v>
      </c>
      <c r="J95" s="46">
        <f t="shared" si="8"/>
        <v>1.1111111111111349E-2</v>
      </c>
      <c r="K95" s="47" t="str">
        <f t="shared" si="9"/>
        <v/>
      </c>
    </row>
    <row r="96" spans="1:11" x14ac:dyDescent="0.3">
      <c r="A96" s="43">
        <f t="shared" si="10"/>
        <v>43116</v>
      </c>
      <c r="B96" s="44" t="s">
        <v>23</v>
      </c>
      <c r="C96" s="45">
        <v>0.875</v>
      </c>
      <c r="D96" s="45">
        <v>4.1666666666670002E-2</v>
      </c>
      <c r="E96" s="45">
        <v>9.1666666666666702E-2</v>
      </c>
      <c r="F96" s="45">
        <v>0.3833333333333333</v>
      </c>
      <c r="G96" s="46">
        <f t="shared" si="6"/>
        <v>0.45833333333333659</v>
      </c>
      <c r="H96" s="46">
        <f t="shared" si="7"/>
        <v>4.99999999999967E-2</v>
      </c>
      <c r="I96" s="46">
        <v>0.33333333333333298</v>
      </c>
      <c r="J96" s="46">
        <f t="shared" si="8"/>
        <v>0.12500000000000361</v>
      </c>
      <c r="K96" s="47" t="str">
        <f t="shared" si="9"/>
        <v/>
      </c>
    </row>
    <row r="97" spans="1:11" x14ac:dyDescent="0.3">
      <c r="A97" s="43">
        <f t="shared" si="10"/>
        <v>43116</v>
      </c>
      <c r="B97" s="44" t="s">
        <v>24</v>
      </c>
      <c r="C97" s="45">
        <v>0.95833333333333337</v>
      </c>
      <c r="D97" s="45">
        <v>0.125</v>
      </c>
      <c r="E97" s="45">
        <v>0.2583333333333333</v>
      </c>
      <c r="F97" s="45">
        <v>0.42499999999999999</v>
      </c>
      <c r="G97" s="46">
        <f t="shared" si="6"/>
        <v>0.33333333333333331</v>
      </c>
      <c r="H97" s="46">
        <f t="shared" si="7"/>
        <v>0.1333333333333333</v>
      </c>
      <c r="I97" s="46">
        <v>0.33333333333333298</v>
      </c>
      <c r="J97" s="46" t="str">
        <f t="shared" si="8"/>
        <v/>
      </c>
      <c r="K97" s="47" t="str">
        <f t="shared" si="9"/>
        <v/>
      </c>
    </row>
    <row r="98" spans="1:11" x14ac:dyDescent="0.3">
      <c r="A98" s="43">
        <f t="shared" si="10"/>
        <v>43116</v>
      </c>
      <c r="B98" s="44" t="s">
        <v>25</v>
      </c>
      <c r="C98" s="45">
        <v>0.83333333333333337</v>
      </c>
      <c r="D98" s="45">
        <v>0</v>
      </c>
      <c r="E98" s="45">
        <v>4.9999999999999989E-2</v>
      </c>
      <c r="F98" s="45">
        <v>0.21666666666666665</v>
      </c>
      <c r="G98" s="46">
        <f t="shared" si="6"/>
        <v>0.33333333333333326</v>
      </c>
      <c r="H98" s="46">
        <f t="shared" si="7"/>
        <v>4.9999999999999989E-2</v>
      </c>
      <c r="I98" s="46">
        <v>0.33333333333333298</v>
      </c>
      <c r="J98" s="46" t="str">
        <f t="shared" si="8"/>
        <v/>
      </c>
      <c r="K98" s="47" t="str">
        <f t="shared" si="9"/>
        <v/>
      </c>
    </row>
    <row r="99" spans="1:11" x14ac:dyDescent="0.3">
      <c r="A99" s="43">
        <f t="shared" si="10"/>
        <v>43117</v>
      </c>
      <c r="B99" s="44" t="s">
        <v>20</v>
      </c>
      <c r="C99" s="45">
        <v>0.33888888888888885</v>
      </c>
      <c r="D99" s="45">
        <v>0.50555555555555554</v>
      </c>
      <c r="E99" s="45">
        <v>0.58680555555555558</v>
      </c>
      <c r="F99" s="45">
        <v>0.83680555555555547</v>
      </c>
      <c r="G99" s="46">
        <f t="shared" si="6"/>
        <v>0.41666666666666657</v>
      </c>
      <c r="H99" s="46">
        <f t="shared" si="7"/>
        <v>8.1250000000000044E-2</v>
      </c>
      <c r="I99" s="46">
        <v>0.33333333333333298</v>
      </c>
      <c r="J99" s="46">
        <f t="shared" si="8"/>
        <v>8.3333333333333592E-2</v>
      </c>
      <c r="K99" s="47" t="str">
        <f t="shared" si="9"/>
        <v/>
      </c>
    </row>
    <row r="100" spans="1:11" x14ac:dyDescent="0.3">
      <c r="A100" s="43">
        <f t="shared" si="10"/>
        <v>43117</v>
      </c>
      <c r="B100" s="44" t="s">
        <v>21</v>
      </c>
      <c r="C100" s="45">
        <v>0.43472222222222223</v>
      </c>
      <c r="D100" s="45">
        <v>0.60138888888888886</v>
      </c>
      <c r="E100" s="45">
        <v>0.63333333333333341</v>
      </c>
      <c r="F100" s="45">
        <v>0.82986111111111116</v>
      </c>
      <c r="G100" s="46">
        <f t="shared" si="6"/>
        <v>0.36319444444444438</v>
      </c>
      <c r="H100" s="46">
        <f t="shared" si="7"/>
        <v>3.1944444444444553E-2</v>
      </c>
      <c r="I100" s="46">
        <v>0.33333333333333298</v>
      </c>
      <c r="J100" s="46">
        <f t="shared" si="8"/>
        <v>2.9861111111111394E-2</v>
      </c>
      <c r="K100" s="47" t="str">
        <f t="shared" si="9"/>
        <v/>
      </c>
    </row>
    <row r="101" spans="1:11" x14ac:dyDescent="0.3">
      <c r="A101" s="43">
        <f t="shared" si="10"/>
        <v>43117</v>
      </c>
      <c r="B101" s="44" t="s">
        <v>22</v>
      </c>
      <c r="C101" s="45">
        <v>0.55625000000000002</v>
      </c>
      <c r="D101" s="45">
        <v>0.72291666666666665</v>
      </c>
      <c r="E101" s="45">
        <v>0.8</v>
      </c>
      <c r="F101" s="45">
        <v>0.97777777777777775</v>
      </c>
      <c r="G101" s="46">
        <f t="shared" si="6"/>
        <v>0.34444444444444433</v>
      </c>
      <c r="H101" s="46">
        <f t="shared" si="7"/>
        <v>7.7083333333333393E-2</v>
      </c>
      <c r="I101" s="46">
        <v>0.33333333333333298</v>
      </c>
      <c r="J101" s="46">
        <f t="shared" si="8"/>
        <v>1.1111111111111349E-2</v>
      </c>
      <c r="K101" s="47" t="str">
        <f t="shared" si="9"/>
        <v/>
      </c>
    </row>
    <row r="102" spans="1:11" x14ac:dyDescent="0.3">
      <c r="A102" s="43">
        <f t="shared" si="10"/>
        <v>43117</v>
      </c>
      <c r="B102" s="44" t="s">
        <v>23</v>
      </c>
      <c r="C102" s="45">
        <v>0.875</v>
      </c>
      <c r="D102" s="45">
        <v>4.1666666666670002E-2</v>
      </c>
      <c r="E102" s="45">
        <v>9.1666666666666702E-2</v>
      </c>
      <c r="F102" s="45">
        <v>0.3833333333333333</v>
      </c>
      <c r="G102" s="46">
        <f t="shared" si="6"/>
        <v>0.45833333333333659</v>
      </c>
      <c r="H102" s="46">
        <f t="shared" si="7"/>
        <v>4.99999999999967E-2</v>
      </c>
      <c r="I102" s="46">
        <v>0.33333333333333298</v>
      </c>
      <c r="J102" s="46">
        <f t="shared" si="8"/>
        <v>0.12500000000000361</v>
      </c>
      <c r="K102" s="47" t="str">
        <f t="shared" si="9"/>
        <v/>
      </c>
    </row>
    <row r="103" spans="1:11" x14ac:dyDescent="0.3">
      <c r="A103" s="43">
        <f t="shared" si="10"/>
        <v>43117</v>
      </c>
      <c r="B103" s="44" t="s">
        <v>24</v>
      </c>
      <c r="C103" s="45">
        <v>0.95833333333333337</v>
      </c>
      <c r="D103" s="45">
        <v>0.125</v>
      </c>
      <c r="E103" s="45">
        <v>0.2583333333333333</v>
      </c>
      <c r="F103" s="45">
        <v>0.42499999999999999</v>
      </c>
      <c r="G103" s="46">
        <f t="shared" si="6"/>
        <v>0.33333333333333331</v>
      </c>
      <c r="H103" s="46">
        <f t="shared" si="7"/>
        <v>0.1333333333333333</v>
      </c>
      <c r="I103" s="46">
        <v>0.33333333333333298</v>
      </c>
      <c r="J103" s="46" t="str">
        <f t="shared" si="8"/>
        <v/>
      </c>
      <c r="K103" s="47" t="str">
        <f t="shared" si="9"/>
        <v/>
      </c>
    </row>
    <row r="104" spans="1:11" x14ac:dyDescent="0.3">
      <c r="A104" s="43">
        <f t="shared" si="10"/>
        <v>43117</v>
      </c>
      <c r="B104" s="44" t="s">
        <v>25</v>
      </c>
      <c r="C104" s="45">
        <v>0.83333333333333337</v>
      </c>
      <c r="D104" s="45">
        <v>0</v>
      </c>
      <c r="E104" s="45">
        <v>4.9999999999999989E-2</v>
      </c>
      <c r="F104" s="45">
        <v>0.21666666666666665</v>
      </c>
      <c r="G104" s="46">
        <f t="shared" si="6"/>
        <v>0.33333333333333326</v>
      </c>
      <c r="H104" s="46">
        <f t="shared" si="7"/>
        <v>4.9999999999999989E-2</v>
      </c>
      <c r="I104" s="46">
        <v>0.33333333333333298</v>
      </c>
      <c r="J104" s="46" t="str">
        <f t="shared" si="8"/>
        <v/>
      </c>
      <c r="K104" s="47" t="str">
        <f t="shared" si="9"/>
        <v/>
      </c>
    </row>
    <row r="105" spans="1:11" x14ac:dyDescent="0.3">
      <c r="A105" s="43">
        <f t="shared" si="10"/>
        <v>43118</v>
      </c>
      <c r="B105" s="44" t="s">
        <v>20</v>
      </c>
      <c r="C105" s="45">
        <v>0.33888888888888885</v>
      </c>
      <c r="D105" s="45">
        <v>0.50555555555555554</v>
      </c>
      <c r="E105" s="45">
        <v>0.58680555555555558</v>
      </c>
      <c r="F105" s="45">
        <v>0.83680555555555547</v>
      </c>
      <c r="G105" s="46">
        <f t="shared" si="6"/>
        <v>0.41666666666666657</v>
      </c>
      <c r="H105" s="46">
        <f t="shared" si="7"/>
        <v>8.1250000000000044E-2</v>
      </c>
      <c r="I105" s="46">
        <v>0.33333333333333298</v>
      </c>
      <c r="J105" s="46">
        <f t="shared" si="8"/>
        <v>8.3333333333333592E-2</v>
      </c>
      <c r="K105" s="47" t="str">
        <f t="shared" si="9"/>
        <v/>
      </c>
    </row>
    <row r="106" spans="1:11" x14ac:dyDescent="0.3">
      <c r="A106" s="43">
        <f t="shared" si="10"/>
        <v>43118</v>
      </c>
      <c r="B106" s="44" t="s">
        <v>21</v>
      </c>
      <c r="C106" s="45">
        <v>0.43472222222222223</v>
      </c>
      <c r="D106" s="45">
        <v>0.60138888888888886</v>
      </c>
      <c r="E106" s="45">
        <v>0.63333333333333341</v>
      </c>
      <c r="F106" s="45">
        <v>0.82986111111111116</v>
      </c>
      <c r="G106" s="46">
        <f t="shared" si="6"/>
        <v>0.36319444444444438</v>
      </c>
      <c r="H106" s="46">
        <f t="shared" si="7"/>
        <v>3.1944444444444553E-2</v>
      </c>
      <c r="I106" s="46">
        <v>0.33333333333333298</v>
      </c>
      <c r="J106" s="46">
        <f t="shared" si="8"/>
        <v>2.9861111111111394E-2</v>
      </c>
      <c r="K106" s="47" t="str">
        <f t="shared" si="9"/>
        <v/>
      </c>
    </row>
    <row r="107" spans="1:11" x14ac:dyDescent="0.3">
      <c r="A107" s="43">
        <f t="shared" si="10"/>
        <v>43118</v>
      </c>
      <c r="B107" s="44" t="s">
        <v>22</v>
      </c>
      <c r="C107" s="45">
        <v>0.55625000000000002</v>
      </c>
      <c r="D107" s="45">
        <v>0.72291666666666665</v>
      </c>
      <c r="E107" s="45">
        <v>0.8</v>
      </c>
      <c r="F107" s="45">
        <v>0.97777777777777775</v>
      </c>
      <c r="G107" s="46">
        <f t="shared" si="6"/>
        <v>0.34444444444444433</v>
      </c>
      <c r="H107" s="46">
        <f t="shared" si="7"/>
        <v>7.7083333333333393E-2</v>
      </c>
      <c r="I107" s="46">
        <v>0.33333333333333298</v>
      </c>
      <c r="J107" s="46">
        <f t="shared" si="8"/>
        <v>1.1111111111111349E-2</v>
      </c>
      <c r="K107" s="47" t="str">
        <f t="shared" si="9"/>
        <v/>
      </c>
    </row>
    <row r="108" spans="1:11" x14ac:dyDescent="0.3">
      <c r="A108" s="43">
        <f t="shared" si="10"/>
        <v>43118</v>
      </c>
      <c r="B108" s="44" t="s">
        <v>23</v>
      </c>
      <c r="C108" s="45">
        <v>0.875</v>
      </c>
      <c r="D108" s="45">
        <v>4.1666666666670002E-2</v>
      </c>
      <c r="E108" s="45">
        <v>9.1666666666666702E-2</v>
      </c>
      <c r="F108" s="45">
        <v>0.3833333333333333</v>
      </c>
      <c r="G108" s="46">
        <f t="shared" si="6"/>
        <v>0.45833333333333659</v>
      </c>
      <c r="H108" s="46">
        <f t="shared" si="7"/>
        <v>4.99999999999967E-2</v>
      </c>
      <c r="I108" s="46">
        <v>0.33333333333333298</v>
      </c>
      <c r="J108" s="46">
        <f t="shared" si="8"/>
        <v>0.12500000000000361</v>
      </c>
      <c r="K108" s="47" t="str">
        <f t="shared" si="9"/>
        <v/>
      </c>
    </row>
    <row r="109" spans="1:11" x14ac:dyDescent="0.3">
      <c r="A109" s="43">
        <f t="shared" si="10"/>
        <v>43118</v>
      </c>
      <c r="B109" s="44" t="s">
        <v>24</v>
      </c>
      <c r="C109" s="45">
        <v>0.95833333333333337</v>
      </c>
      <c r="D109" s="45">
        <v>0.125</v>
      </c>
      <c r="E109" s="45">
        <v>0.2583333333333333</v>
      </c>
      <c r="F109" s="45">
        <v>0.42499999999999999</v>
      </c>
      <c r="G109" s="46">
        <f t="shared" si="6"/>
        <v>0.33333333333333331</v>
      </c>
      <c r="H109" s="46">
        <f t="shared" si="7"/>
        <v>0.1333333333333333</v>
      </c>
      <c r="I109" s="46">
        <v>0.33333333333333298</v>
      </c>
      <c r="J109" s="46" t="str">
        <f t="shared" si="8"/>
        <v/>
      </c>
      <c r="K109" s="47" t="str">
        <f t="shared" si="9"/>
        <v/>
      </c>
    </row>
    <row r="110" spans="1:11" x14ac:dyDescent="0.3">
      <c r="A110" s="43">
        <f t="shared" si="10"/>
        <v>43118</v>
      </c>
      <c r="B110" s="44" t="s">
        <v>25</v>
      </c>
      <c r="C110" s="45">
        <v>0.83333333333333337</v>
      </c>
      <c r="D110" s="45">
        <v>0</v>
      </c>
      <c r="E110" s="45">
        <v>4.9999999999999989E-2</v>
      </c>
      <c r="F110" s="45">
        <v>0.21666666666666665</v>
      </c>
      <c r="G110" s="46">
        <f t="shared" si="6"/>
        <v>0.33333333333333326</v>
      </c>
      <c r="H110" s="46">
        <f t="shared" si="7"/>
        <v>4.9999999999999989E-2</v>
      </c>
      <c r="I110" s="46">
        <v>0.33333333333333298</v>
      </c>
      <c r="J110" s="46" t="str">
        <f t="shared" si="8"/>
        <v/>
      </c>
      <c r="K110" s="47" t="str">
        <f t="shared" si="9"/>
        <v/>
      </c>
    </row>
    <row r="111" spans="1:11" x14ac:dyDescent="0.3">
      <c r="A111" s="43">
        <f t="shared" si="10"/>
        <v>43119</v>
      </c>
      <c r="B111" s="44" t="s">
        <v>20</v>
      </c>
      <c r="C111" s="45">
        <v>0.33888888888888885</v>
      </c>
      <c r="D111" s="45">
        <v>0.50555555555555554</v>
      </c>
      <c r="E111" s="45">
        <v>0.58680555555555558</v>
      </c>
      <c r="F111" s="45">
        <v>0.83680555555555547</v>
      </c>
      <c r="G111" s="46">
        <f t="shared" si="6"/>
        <v>0.41666666666666657</v>
      </c>
      <c r="H111" s="46">
        <f t="shared" si="7"/>
        <v>8.1250000000000044E-2</v>
      </c>
      <c r="I111" s="46">
        <v>0.33333333333333298</v>
      </c>
      <c r="J111" s="46">
        <f t="shared" si="8"/>
        <v>8.3333333333333592E-2</v>
      </c>
      <c r="K111" s="47" t="str">
        <f t="shared" si="9"/>
        <v/>
      </c>
    </row>
    <row r="112" spans="1:11" x14ac:dyDescent="0.3">
      <c r="A112" s="43">
        <f t="shared" si="10"/>
        <v>43119</v>
      </c>
      <c r="B112" s="44" t="s">
        <v>21</v>
      </c>
      <c r="C112" s="45">
        <v>0.43472222222222223</v>
      </c>
      <c r="D112" s="45">
        <v>0.60138888888888886</v>
      </c>
      <c r="E112" s="45">
        <v>0.63333333333333341</v>
      </c>
      <c r="F112" s="45">
        <v>0.82986111111111116</v>
      </c>
      <c r="G112" s="46">
        <f t="shared" si="6"/>
        <v>0.36319444444444438</v>
      </c>
      <c r="H112" s="46">
        <f t="shared" si="7"/>
        <v>3.1944444444444553E-2</v>
      </c>
      <c r="I112" s="46">
        <v>0.33333333333333298</v>
      </c>
      <c r="J112" s="46">
        <f t="shared" si="8"/>
        <v>2.9861111111111394E-2</v>
      </c>
      <c r="K112" s="47" t="str">
        <f t="shared" si="9"/>
        <v/>
      </c>
    </row>
    <row r="113" spans="1:11" x14ac:dyDescent="0.3">
      <c r="A113" s="43">
        <f t="shared" si="10"/>
        <v>43119</v>
      </c>
      <c r="B113" s="44" t="s">
        <v>22</v>
      </c>
      <c r="C113" s="45">
        <v>0.55625000000000002</v>
      </c>
      <c r="D113" s="45">
        <v>0.72291666666666665</v>
      </c>
      <c r="E113" s="45">
        <v>0.8</v>
      </c>
      <c r="F113" s="45">
        <v>0.97777777777777775</v>
      </c>
      <c r="G113" s="46">
        <f t="shared" si="6"/>
        <v>0.34444444444444433</v>
      </c>
      <c r="H113" s="46">
        <f t="shared" si="7"/>
        <v>7.7083333333333393E-2</v>
      </c>
      <c r="I113" s="46">
        <v>0.33333333333333298</v>
      </c>
      <c r="J113" s="46">
        <f t="shared" si="8"/>
        <v>1.1111111111111349E-2</v>
      </c>
      <c r="K113" s="47" t="str">
        <f t="shared" si="9"/>
        <v/>
      </c>
    </row>
    <row r="114" spans="1:11" x14ac:dyDescent="0.3">
      <c r="A114" s="43">
        <f t="shared" si="10"/>
        <v>43119</v>
      </c>
      <c r="B114" s="44" t="s">
        <v>23</v>
      </c>
      <c r="C114" s="45">
        <v>0.875</v>
      </c>
      <c r="D114" s="45">
        <v>4.1666666666670002E-2</v>
      </c>
      <c r="E114" s="45">
        <v>9.1666666666666702E-2</v>
      </c>
      <c r="F114" s="45">
        <v>0.3833333333333333</v>
      </c>
      <c r="G114" s="46">
        <f t="shared" si="6"/>
        <v>0.45833333333333659</v>
      </c>
      <c r="H114" s="46">
        <f t="shared" si="7"/>
        <v>4.99999999999967E-2</v>
      </c>
      <c r="I114" s="46">
        <v>0.33333333333333298</v>
      </c>
      <c r="J114" s="46">
        <f t="shared" si="8"/>
        <v>0.12500000000000361</v>
      </c>
      <c r="K114" s="47" t="str">
        <f t="shared" si="9"/>
        <v/>
      </c>
    </row>
    <row r="115" spans="1:11" x14ac:dyDescent="0.3">
      <c r="A115" s="43">
        <f t="shared" si="10"/>
        <v>43119</v>
      </c>
      <c r="B115" s="44" t="s">
        <v>24</v>
      </c>
      <c r="C115" s="45">
        <v>0.95833333333333337</v>
      </c>
      <c r="D115" s="45">
        <v>0.125</v>
      </c>
      <c r="E115" s="45">
        <v>0.2583333333333333</v>
      </c>
      <c r="F115" s="45">
        <v>0.42499999999999999</v>
      </c>
      <c r="G115" s="46">
        <f t="shared" si="6"/>
        <v>0.33333333333333331</v>
      </c>
      <c r="H115" s="46">
        <f t="shared" si="7"/>
        <v>0.1333333333333333</v>
      </c>
      <c r="I115" s="46">
        <v>0.33333333333333298</v>
      </c>
      <c r="J115" s="46" t="str">
        <f t="shared" si="8"/>
        <v/>
      </c>
      <c r="K115" s="47" t="str">
        <f t="shared" si="9"/>
        <v/>
      </c>
    </row>
    <row r="116" spans="1:11" x14ac:dyDescent="0.3">
      <c r="A116" s="43">
        <f t="shared" si="10"/>
        <v>43119</v>
      </c>
      <c r="B116" s="44" t="s">
        <v>25</v>
      </c>
      <c r="C116" s="45">
        <v>0.83333333333333337</v>
      </c>
      <c r="D116" s="45">
        <v>0</v>
      </c>
      <c r="E116" s="45">
        <v>4.9999999999999989E-2</v>
      </c>
      <c r="F116" s="45">
        <v>0.21666666666666665</v>
      </c>
      <c r="G116" s="46">
        <f t="shared" si="6"/>
        <v>0.33333333333333326</v>
      </c>
      <c r="H116" s="46">
        <f t="shared" si="7"/>
        <v>4.9999999999999989E-2</v>
      </c>
      <c r="I116" s="46">
        <v>0.33333333333333298</v>
      </c>
      <c r="J116" s="46" t="str">
        <f t="shared" si="8"/>
        <v/>
      </c>
      <c r="K116" s="47" t="str">
        <f t="shared" si="9"/>
        <v/>
      </c>
    </row>
    <row r="117" spans="1:11" x14ac:dyDescent="0.3">
      <c r="A117" s="43">
        <f t="shared" si="10"/>
        <v>43120</v>
      </c>
      <c r="B117" s="44" t="s">
        <v>20</v>
      </c>
      <c r="C117" s="45">
        <v>0.33888888888888885</v>
      </c>
      <c r="D117" s="45">
        <v>0.50555555555555554</v>
      </c>
      <c r="E117" s="45">
        <v>0.58680555555555558</v>
      </c>
      <c r="F117" s="45">
        <v>0.83680555555555547</v>
      </c>
      <c r="G117" s="46">
        <f t="shared" si="6"/>
        <v>0.41666666666666657</v>
      </c>
      <c r="H117" s="46">
        <f t="shared" si="7"/>
        <v>8.1250000000000044E-2</v>
      </c>
      <c r="I117" s="46">
        <v>0.33333333333333298</v>
      </c>
      <c r="J117" s="46">
        <f t="shared" si="8"/>
        <v>8.3333333333333592E-2</v>
      </c>
      <c r="K117" s="47" t="str">
        <f t="shared" si="9"/>
        <v/>
      </c>
    </row>
    <row r="118" spans="1:11" x14ac:dyDescent="0.3">
      <c r="A118" s="43">
        <f t="shared" si="10"/>
        <v>43120</v>
      </c>
      <c r="B118" s="44" t="s">
        <v>21</v>
      </c>
      <c r="C118" s="45">
        <v>0.43472222222222223</v>
      </c>
      <c r="D118" s="45">
        <v>0.60138888888888886</v>
      </c>
      <c r="E118" s="45">
        <v>0.63333333333333341</v>
      </c>
      <c r="F118" s="45">
        <v>0.82986111111111116</v>
      </c>
      <c r="G118" s="46">
        <f t="shared" si="6"/>
        <v>0.36319444444444438</v>
      </c>
      <c r="H118" s="46">
        <f t="shared" si="7"/>
        <v>3.1944444444444553E-2</v>
      </c>
      <c r="I118" s="46">
        <v>0.33333333333333298</v>
      </c>
      <c r="J118" s="46">
        <f t="shared" si="8"/>
        <v>2.9861111111111394E-2</v>
      </c>
      <c r="K118" s="47" t="str">
        <f t="shared" si="9"/>
        <v/>
      </c>
    </row>
    <row r="119" spans="1:11" x14ac:dyDescent="0.3">
      <c r="A119" s="43">
        <f t="shared" si="10"/>
        <v>43120</v>
      </c>
      <c r="B119" s="44" t="s">
        <v>22</v>
      </c>
      <c r="C119" s="45">
        <v>0.55625000000000002</v>
      </c>
      <c r="D119" s="45">
        <v>0.72291666666666665</v>
      </c>
      <c r="E119" s="45">
        <v>0.8</v>
      </c>
      <c r="F119" s="45">
        <v>0.97777777777777775</v>
      </c>
      <c r="G119" s="46">
        <f t="shared" si="6"/>
        <v>0.34444444444444433</v>
      </c>
      <c r="H119" s="46">
        <f t="shared" si="7"/>
        <v>7.7083333333333393E-2</v>
      </c>
      <c r="I119" s="46">
        <v>0.33333333333333298</v>
      </c>
      <c r="J119" s="46">
        <f t="shared" si="8"/>
        <v>1.1111111111111349E-2</v>
      </c>
      <c r="K119" s="47" t="str">
        <f t="shared" si="9"/>
        <v/>
      </c>
    </row>
    <row r="120" spans="1:11" x14ac:dyDescent="0.3">
      <c r="A120" s="43">
        <f t="shared" si="10"/>
        <v>43120</v>
      </c>
      <c r="B120" s="44" t="s">
        <v>23</v>
      </c>
      <c r="C120" s="45">
        <v>0.875</v>
      </c>
      <c r="D120" s="45">
        <v>4.1666666666670002E-2</v>
      </c>
      <c r="E120" s="45">
        <v>9.1666666666666702E-2</v>
      </c>
      <c r="F120" s="45">
        <v>0.3833333333333333</v>
      </c>
      <c r="G120" s="46">
        <f t="shared" si="6"/>
        <v>0.45833333333333659</v>
      </c>
      <c r="H120" s="46">
        <f t="shared" si="7"/>
        <v>4.99999999999967E-2</v>
      </c>
      <c r="I120" s="46">
        <v>0.33333333333333298</v>
      </c>
      <c r="J120" s="46">
        <f t="shared" si="8"/>
        <v>0.12500000000000361</v>
      </c>
      <c r="K120" s="47" t="str">
        <f t="shared" si="9"/>
        <v/>
      </c>
    </row>
    <row r="121" spans="1:11" x14ac:dyDescent="0.3">
      <c r="A121" s="43">
        <f t="shared" si="10"/>
        <v>43120</v>
      </c>
      <c r="B121" s="44" t="s">
        <v>24</v>
      </c>
      <c r="C121" s="45">
        <v>0.95833333333333337</v>
      </c>
      <c r="D121" s="45">
        <v>0.125</v>
      </c>
      <c r="E121" s="45">
        <v>0.2583333333333333</v>
      </c>
      <c r="F121" s="45">
        <v>0.42499999999999999</v>
      </c>
      <c r="G121" s="46">
        <f t="shared" si="6"/>
        <v>0.33333333333333331</v>
      </c>
      <c r="H121" s="46">
        <f t="shared" si="7"/>
        <v>0.1333333333333333</v>
      </c>
      <c r="I121" s="46">
        <v>0.33333333333333298</v>
      </c>
      <c r="J121" s="46" t="str">
        <f t="shared" si="8"/>
        <v/>
      </c>
      <c r="K121" s="47" t="str">
        <f t="shared" si="9"/>
        <v/>
      </c>
    </row>
    <row r="122" spans="1:11" x14ac:dyDescent="0.3">
      <c r="A122" s="43">
        <f t="shared" si="10"/>
        <v>43120</v>
      </c>
      <c r="B122" s="44" t="s">
        <v>25</v>
      </c>
      <c r="C122" s="45">
        <v>0.83333333333333337</v>
      </c>
      <c r="D122" s="45">
        <v>0</v>
      </c>
      <c r="E122" s="45">
        <v>4.9999999999999989E-2</v>
      </c>
      <c r="F122" s="45">
        <v>0.21666666666666665</v>
      </c>
      <c r="G122" s="46">
        <f t="shared" si="6"/>
        <v>0.33333333333333326</v>
      </c>
      <c r="H122" s="46">
        <f t="shared" si="7"/>
        <v>4.9999999999999989E-2</v>
      </c>
      <c r="I122" s="46">
        <v>0.33333333333333298</v>
      </c>
      <c r="J122" s="46" t="str">
        <f t="shared" si="8"/>
        <v/>
      </c>
      <c r="K122" s="47" t="str">
        <f t="shared" si="9"/>
        <v/>
      </c>
    </row>
    <row r="123" spans="1:11" x14ac:dyDescent="0.3">
      <c r="A123" s="43">
        <f t="shared" si="10"/>
        <v>43121</v>
      </c>
      <c r="B123" s="44" t="s">
        <v>20</v>
      </c>
      <c r="C123" s="45">
        <v>0.33888888888888885</v>
      </c>
      <c r="D123" s="45">
        <v>0.50555555555555554</v>
      </c>
      <c r="E123" s="45">
        <v>0.58680555555555558</v>
      </c>
      <c r="F123" s="45">
        <v>0.83680555555555547</v>
      </c>
      <c r="G123" s="46">
        <f t="shared" si="6"/>
        <v>0.41666666666666657</v>
      </c>
      <c r="H123" s="46">
        <f t="shared" si="7"/>
        <v>8.1250000000000044E-2</v>
      </c>
      <c r="I123" s="46">
        <v>0.33333333333333298</v>
      </c>
      <c r="J123" s="46">
        <f t="shared" si="8"/>
        <v>8.3333333333333592E-2</v>
      </c>
      <c r="K123" s="47" t="str">
        <f t="shared" si="9"/>
        <v/>
      </c>
    </row>
    <row r="124" spans="1:11" x14ac:dyDescent="0.3">
      <c r="A124" s="43">
        <f t="shared" si="10"/>
        <v>43121</v>
      </c>
      <c r="B124" s="44" t="s">
        <v>21</v>
      </c>
      <c r="C124" s="45">
        <v>0.43472222222222223</v>
      </c>
      <c r="D124" s="45">
        <v>0.60138888888888886</v>
      </c>
      <c r="E124" s="45">
        <v>0.63333333333333341</v>
      </c>
      <c r="F124" s="45">
        <v>0.82986111111111116</v>
      </c>
      <c r="G124" s="46">
        <f t="shared" si="6"/>
        <v>0.36319444444444438</v>
      </c>
      <c r="H124" s="46">
        <f t="shared" si="7"/>
        <v>3.1944444444444553E-2</v>
      </c>
      <c r="I124" s="46">
        <v>0.33333333333333298</v>
      </c>
      <c r="J124" s="46">
        <f t="shared" si="8"/>
        <v>2.9861111111111394E-2</v>
      </c>
      <c r="K124" s="47" t="str">
        <f t="shared" si="9"/>
        <v/>
      </c>
    </row>
    <row r="125" spans="1:11" x14ac:dyDescent="0.3">
      <c r="A125" s="43">
        <f t="shared" si="10"/>
        <v>43121</v>
      </c>
      <c r="B125" s="44" t="s">
        <v>22</v>
      </c>
      <c r="C125" s="45">
        <v>0.55625000000000002</v>
      </c>
      <c r="D125" s="45">
        <v>0.72291666666666665</v>
      </c>
      <c r="E125" s="45">
        <v>0.8</v>
      </c>
      <c r="F125" s="45">
        <v>0.97777777777777775</v>
      </c>
      <c r="G125" s="46">
        <f t="shared" si="6"/>
        <v>0.34444444444444433</v>
      </c>
      <c r="H125" s="46">
        <f t="shared" si="7"/>
        <v>7.7083333333333393E-2</v>
      </c>
      <c r="I125" s="46">
        <v>0.33333333333333298</v>
      </c>
      <c r="J125" s="46">
        <f t="shared" si="8"/>
        <v>1.1111111111111349E-2</v>
      </c>
      <c r="K125" s="47" t="str">
        <f t="shared" si="9"/>
        <v/>
      </c>
    </row>
    <row r="126" spans="1:11" x14ac:dyDescent="0.3">
      <c r="A126" s="43">
        <f t="shared" si="10"/>
        <v>43121</v>
      </c>
      <c r="B126" s="44" t="s">
        <v>23</v>
      </c>
      <c r="C126" s="45">
        <v>0.875</v>
      </c>
      <c r="D126" s="45">
        <v>4.1666666666670002E-2</v>
      </c>
      <c r="E126" s="45">
        <v>9.1666666666666702E-2</v>
      </c>
      <c r="F126" s="45">
        <v>0.3833333333333333</v>
      </c>
      <c r="G126" s="46">
        <f t="shared" si="6"/>
        <v>0.45833333333333659</v>
      </c>
      <c r="H126" s="46">
        <f t="shared" si="7"/>
        <v>4.99999999999967E-2</v>
      </c>
      <c r="I126" s="46">
        <v>0.33333333333333298</v>
      </c>
      <c r="J126" s="46">
        <f t="shared" si="8"/>
        <v>0.12500000000000361</v>
      </c>
      <c r="K126" s="47" t="str">
        <f t="shared" si="9"/>
        <v/>
      </c>
    </row>
    <row r="127" spans="1:11" x14ac:dyDescent="0.3">
      <c r="A127" s="43">
        <f t="shared" si="10"/>
        <v>43121</v>
      </c>
      <c r="B127" s="44" t="s">
        <v>24</v>
      </c>
      <c r="C127" s="45">
        <v>0.95833333333333337</v>
      </c>
      <c r="D127" s="45">
        <v>0.125</v>
      </c>
      <c r="E127" s="45">
        <v>0.2583333333333333</v>
      </c>
      <c r="F127" s="45">
        <v>0.42499999999999999</v>
      </c>
      <c r="G127" s="46">
        <f t="shared" si="6"/>
        <v>0.33333333333333331</v>
      </c>
      <c r="H127" s="46">
        <f t="shared" si="7"/>
        <v>0.1333333333333333</v>
      </c>
      <c r="I127" s="46">
        <v>0.33333333333333298</v>
      </c>
      <c r="J127" s="46" t="str">
        <f t="shared" si="8"/>
        <v/>
      </c>
      <c r="K127" s="47" t="str">
        <f t="shared" si="9"/>
        <v/>
      </c>
    </row>
    <row r="128" spans="1:11" x14ac:dyDescent="0.3">
      <c r="A128" s="43">
        <f t="shared" si="10"/>
        <v>43121</v>
      </c>
      <c r="B128" s="44" t="s">
        <v>25</v>
      </c>
      <c r="C128" s="45">
        <v>0.83333333333333337</v>
      </c>
      <c r="D128" s="45">
        <v>0</v>
      </c>
      <c r="E128" s="45">
        <v>4.9999999999999989E-2</v>
      </c>
      <c r="F128" s="45">
        <v>0.21666666666666665</v>
      </c>
      <c r="G128" s="46">
        <f t="shared" si="6"/>
        <v>0.33333333333333326</v>
      </c>
      <c r="H128" s="46">
        <f t="shared" si="7"/>
        <v>4.9999999999999989E-2</v>
      </c>
      <c r="I128" s="46">
        <v>0.33333333333333298</v>
      </c>
      <c r="J128" s="46" t="str">
        <f t="shared" si="8"/>
        <v/>
      </c>
      <c r="K128" s="47" t="str">
        <f t="shared" si="9"/>
        <v/>
      </c>
    </row>
    <row r="129" spans="1:11" x14ac:dyDescent="0.3">
      <c r="A129" s="43">
        <f t="shared" si="10"/>
        <v>43122</v>
      </c>
      <c r="B129" s="44" t="s">
        <v>20</v>
      </c>
      <c r="C129" s="45">
        <v>0.33888888888888885</v>
      </c>
      <c r="D129" s="45">
        <v>0.50555555555555554</v>
      </c>
      <c r="E129" s="45">
        <v>0.58680555555555558</v>
      </c>
      <c r="F129" s="45">
        <v>0.83680555555555547</v>
      </c>
      <c r="G129" s="46">
        <f t="shared" si="6"/>
        <v>0.41666666666666657</v>
      </c>
      <c r="H129" s="46">
        <f t="shared" si="7"/>
        <v>8.1250000000000044E-2</v>
      </c>
      <c r="I129" s="46">
        <v>0.33333333333333298</v>
      </c>
      <c r="J129" s="46">
        <f t="shared" si="8"/>
        <v>8.3333333333333592E-2</v>
      </c>
      <c r="K129" s="47" t="str">
        <f t="shared" si="9"/>
        <v/>
      </c>
    </row>
    <row r="130" spans="1:11" x14ac:dyDescent="0.3">
      <c r="A130" s="43">
        <f t="shared" si="10"/>
        <v>43122</v>
      </c>
      <c r="B130" s="44" t="s">
        <v>21</v>
      </c>
      <c r="C130" s="45">
        <v>0.43472222222222223</v>
      </c>
      <c r="D130" s="45">
        <v>0.60138888888888886</v>
      </c>
      <c r="E130" s="45">
        <v>0.63333333333333341</v>
      </c>
      <c r="F130" s="45">
        <v>0.82986111111111116</v>
      </c>
      <c r="G130" s="46">
        <f t="shared" si="6"/>
        <v>0.36319444444444438</v>
      </c>
      <c r="H130" s="46">
        <f t="shared" si="7"/>
        <v>3.1944444444444553E-2</v>
      </c>
      <c r="I130" s="46">
        <v>0.33333333333333298</v>
      </c>
      <c r="J130" s="46">
        <f t="shared" si="8"/>
        <v>2.9861111111111394E-2</v>
      </c>
      <c r="K130" s="47" t="str">
        <f t="shared" si="9"/>
        <v/>
      </c>
    </row>
    <row r="131" spans="1:11" x14ac:dyDescent="0.3">
      <c r="A131" s="43">
        <f t="shared" si="10"/>
        <v>43122</v>
      </c>
      <c r="B131" s="44" t="s">
        <v>22</v>
      </c>
      <c r="C131" s="45">
        <v>0.55625000000000002</v>
      </c>
      <c r="D131" s="45">
        <v>0.72291666666666665</v>
      </c>
      <c r="E131" s="45">
        <v>0.8</v>
      </c>
      <c r="F131" s="45">
        <v>0.97777777777777775</v>
      </c>
      <c r="G131" s="46">
        <f t="shared" si="6"/>
        <v>0.34444444444444433</v>
      </c>
      <c r="H131" s="46">
        <f t="shared" si="7"/>
        <v>7.7083333333333393E-2</v>
      </c>
      <c r="I131" s="46">
        <v>0.33333333333333298</v>
      </c>
      <c r="J131" s="46">
        <f t="shared" si="8"/>
        <v>1.1111111111111349E-2</v>
      </c>
      <c r="K131" s="47" t="str">
        <f t="shared" si="9"/>
        <v/>
      </c>
    </row>
    <row r="132" spans="1:11" x14ac:dyDescent="0.3">
      <c r="A132" s="43">
        <f t="shared" si="10"/>
        <v>43122</v>
      </c>
      <c r="B132" s="44" t="s">
        <v>23</v>
      </c>
      <c r="C132" s="45">
        <v>0.875</v>
      </c>
      <c r="D132" s="45">
        <v>4.1666666666670002E-2</v>
      </c>
      <c r="E132" s="45">
        <v>9.1666666666666702E-2</v>
      </c>
      <c r="F132" s="45">
        <v>0.3833333333333333</v>
      </c>
      <c r="G132" s="46">
        <f t="shared" ref="G132:G188" si="11">MOD(D132-C132,1)+MOD(F132-E132,1)</f>
        <v>0.45833333333333659</v>
      </c>
      <c r="H132" s="46">
        <f t="shared" ref="H132:H188" si="12">MOD(E132-D132,1)</f>
        <v>4.99999999999967E-2</v>
      </c>
      <c r="I132" s="46">
        <v>0.33333333333333298</v>
      </c>
      <c r="J132" s="46">
        <f t="shared" ref="J132:J188" si="13">IF(G132-I132&lt;0.00000001,"",G132-I132)</f>
        <v>0.12500000000000361</v>
      </c>
      <c r="K132" s="47" t="str">
        <f t="shared" ref="K132:K188" si="14">IF(G132&lt;I132,I132-G132,"")</f>
        <v/>
      </c>
    </row>
    <row r="133" spans="1:11" x14ac:dyDescent="0.3">
      <c r="A133" s="43">
        <f t="shared" si="10"/>
        <v>43122</v>
      </c>
      <c r="B133" s="44" t="s">
        <v>24</v>
      </c>
      <c r="C133" s="45">
        <v>0.95833333333333337</v>
      </c>
      <c r="D133" s="45">
        <v>0.125</v>
      </c>
      <c r="E133" s="45">
        <v>0.2583333333333333</v>
      </c>
      <c r="F133" s="45">
        <v>0.42499999999999999</v>
      </c>
      <c r="G133" s="46">
        <f t="shared" si="11"/>
        <v>0.33333333333333331</v>
      </c>
      <c r="H133" s="46">
        <f t="shared" si="12"/>
        <v>0.1333333333333333</v>
      </c>
      <c r="I133" s="46">
        <v>0.33333333333333298</v>
      </c>
      <c r="J133" s="46" t="str">
        <f t="shared" si="13"/>
        <v/>
      </c>
      <c r="K133" s="47" t="str">
        <f t="shared" si="14"/>
        <v/>
      </c>
    </row>
    <row r="134" spans="1:11" x14ac:dyDescent="0.3">
      <c r="A134" s="43">
        <f t="shared" si="10"/>
        <v>43122</v>
      </c>
      <c r="B134" s="44" t="s">
        <v>25</v>
      </c>
      <c r="C134" s="45">
        <v>0.83333333333333337</v>
      </c>
      <c r="D134" s="45">
        <v>0</v>
      </c>
      <c r="E134" s="45">
        <v>4.9999999999999989E-2</v>
      </c>
      <c r="F134" s="45">
        <v>0.21666666666666665</v>
      </c>
      <c r="G134" s="46">
        <f t="shared" si="11"/>
        <v>0.33333333333333326</v>
      </c>
      <c r="H134" s="46">
        <f t="shared" si="12"/>
        <v>4.9999999999999989E-2</v>
      </c>
      <c r="I134" s="46">
        <v>0.33333333333333298</v>
      </c>
      <c r="J134" s="46" t="str">
        <f t="shared" si="13"/>
        <v/>
      </c>
      <c r="K134" s="47" t="str">
        <f t="shared" si="14"/>
        <v/>
      </c>
    </row>
    <row r="135" spans="1:11" x14ac:dyDescent="0.3">
      <c r="A135" s="43">
        <f t="shared" si="10"/>
        <v>43123</v>
      </c>
      <c r="B135" s="44" t="s">
        <v>20</v>
      </c>
      <c r="C135" s="45">
        <v>0.33888888888888885</v>
      </c>
      <c r="D135" s="45">
        <v>0.50555555555555554</v>
      </c>
      <c r="E135" s="45">
        <v>0.58680555555555558</v>
      </c>
      <c r="F135" s="45">
        <v>0.83680555555555547</v>
      </c>
      <c r="G135" s="46">
        <f t="shared" si="11"/>
        <v>0.41666666666666657</v>
      </c>
      <c r="H135" s="46">
        <f t="shared" si="12"/>
        <v>8.1250000000000044E-2</v>
      </c>
      <c r="I135" s="46">
        <v>0.33333333333333298</v>
      </c>
      <c r="J135" s="46">
        <f t="shared" si="13"/>
        <v>8.3333333333333592E-2</v>
      </c>
      <c r="K135" s="47" t="str">
        <f t="shared" si="14"/>
        <v/>
      </c>
    </row>
    <row r="136" spans="1:11" x14ac:dyDescent="0.3">
      <c r="A136" s="43">
        <f t="shared" si="10"/>
        <v>43123</v>
      </c>
      <c r="B136" s="44" t="s">
        <v>21</v>
      </c>
      <c r="C136" s="45">
        <v>0.43472222222222223</v>
      </c>
      <c r="D136" s="45">
        <v>0.60138888888888886</v>
      </c>
      <c r="E136" s="45">
        <v>0.63333333333333341</v>
      </c>
      <c r="F136" s="45">
        <v>0.82986111111111116</v>
      </c>
      <c r="G136" s="46">
        <f t="shared" si="11"/>
        <v>0.36319444444444438</v>
      </c>
      <c r="H136" s="46">
        <f t="shared" si="12"/>
        <v>3.1944444444444553E-2</v>
      </c>
      <c r="I136" s="46">
        <v>0.33333333333333298</v>
      </c>
      <c r="J136" s="46">
        <f t="shared" si="13"/>
        <v>2.9861111111111394E-2</v>
      </c>
      <c r="K136" s="47" t="str">
        <f t="shared" si="14"/>
        <v/>
      </c>
    </row>
    <row r="137" spans="1:11" x14ac:dyDescent="0.3">
      <c r="A137" s="43">
        <f t="shared" si="10"/>
        <v>43123</v>
      </c>
      <c r="B137" s="44" t="s">
        <v>22</v>
      </c>
      <c r="C137" s="45">
        <v>0.55625000000000002</v>
      </c>
      <c r="D137" s="45">
        <v>0.72291666666666665</v>
      </c>
      <c r="E137" s="45">
        <v>0.8</v>
      </c>
      <c r="F137" s="45">
        <v>0.97777777777777775</v>
      </c>
      <c r="G137" s="46">
        <f t="shared" si="11"/>
        <v>0.34444444444444433</v>
      </c>
      <c r="H137" s="46">
        <f t="shared" si="12"/>
        <v>7.7083333333333393E-2</v>
      </c>
      <c r="I137" s="46">
        <v>0.33333333333333298</v>
      </c>
      <c r="J137" s="46">
        <f t="shared" si="13"/>
        <v>1.1111111111111349E-2</v>
      </c>
      <c r="K137" s="47" t="str">
        <f t="shared" si="14"/>
        <v/>
      </c>
    </row>
    <row r="138" spans="1:11" x14ac:dyDescent="0.3">
      <c r="A138" s="43">
        <f t="shared" si="10"/>
        <v>43123</v>
      </c>
      <c r="B138" s="44" t="s">
        <v>23</v>
      </c>
      <c r="C138" s="45">
        <v>0.875</v>
      </c>
      <c r="D138" s="45">
        <v>4.1666666666670002E-2</v>
      </c>
      <c r="E138" s="45">
        <v>9.1666666666666702E-2</v>
      </c>
      <c r="F138" s="45">
        <v>0.3833333333333333</v>
      </c>
      <c r="G138" s="46">
        <f t="shared" si="11"/>
        <v>0.45833333333333659</v>
      </c>
      <c r="H138" s="46">
        <f t="shared" si="12"/>
        <v>4.99999999999967E-2</v>
      </c>
      <c r="I138" s="46">
        <v>0.33333333333333298</v>
      </c>
      <c r="J138" s="46">
        <f t="shared" si="13"/>
        <v>0.12500000000000361</v>
      </c>
      <c r="K138" s="47" t="str">
        <f t="shared" si="14"/>
        <v/>
      </c>
    </row>
    <row r="139" spans="1:11" x14ac:dyDescent="0.3">
      <c r="A139" s="43">
        <f t="shared" si="10"/>
        <v>43123</v>
      </c>
      <c r="B139" s="44" t="s">
        <v>24</v>
      </c>
      <c r="C139" s="45">
        <v>0.95833333333333337</v>
      </c>
      <c r="D139" s="45">
        <v>0.125</v>
      </c>
      <c r="E139" s="45">
        <v>0.2583333333333333</v>
      </c>
      <c r="F139" s="45">
        <v>0.42499999999999999</v>
      </c>
      <c r="G139" s="46">
        <f t="shared" si="11"/>
        <v>0.33333333333333331</v>
      </c>
      <c r="H139" s="46">
        <f t="shared" si="12"/>
        <v>0.1333333333333333</v>
      </c>
      <c r="I139" s="46">
        <v>0.33333333333333298</v>
      </c>
      <c r="J139" s="46" t="str">
        <f t="shared" si="13"/>
        <v/>
      </c>
      <c r="K139" s="47" t="str">
        <f t="shared" si="14"/>
        <v/>
      </c>
    </row>
    <row r="140" spans="1:11" x14ac:dyDescent="0.3">
      <c r="A140" s="43">
        <f t="shared" si="10"/>
        <v>43123</v>
      </c>
      <c r="B140" s="44" t="s">
        <v>25</v>
      </c>
      <c r="C140" s="45">
        <v>0.83333333333333337</v>
      </c>
      <c r="D140" s="45">
        <v>0</v>
      </c>
      <c r="E140" s="45">
        <v>4.9999999999999989E-2</v>
      </c>
      <c r="F140" s="45">
        <v>0.21666666666666665</v>
      </c>
      <c r="G140" s="46">
        <f t="shared" si="11"/>
        <v>0.33333333333333326</v>
      </c>
      <c r="H140" s="46">
        <f t="shared" si="12"/>
        <v>4.9999999999999989E-2</v>
      </c>
      <c r="I140" s="46">
        <v>0.33333333333333298</v>
      </c>
      <c r="J140" s="46" t="str">
        <f t="shared" si="13"/>
        <v/>
      </c>
      <c r="K140" s="47" t="str">
        <f t="shared" si="14"/>
        <v/>
      </c>
    </row>
    <row r="141" spans="1:11" x14ac:dyDescent="0.3">
      <c r="A141" s="43">
        <f t="shared" si="10"/>
        <v>43124</v>
      </c>
      <c r="B141" s="44" t="s">
        <v>20</v>
      </c>
      <c r="C141" s="45">
        <v>0.33888888888888885</v>
      </c>
      <c r="D141" s="45">
        <v>0.50555555555555554</v>
      </c>
      <c r="E141" s="45">
        <v>0.58680555555555558</v>
      </c>
      <c r="F141" s="45">
        <v>0.83680555555555547</v>
      </c>
      <c r="G141" s="46">
        <f t="shared" si="11"/>
        <v>0.41666666666666657</v>
      </c>
      <c r="H141" s="46">
        <f t="shared" si="12"/>
        <v>8.1250000000000044E-2</v>
      </c>
      <c r="I141" s="46">
        <v>0.33333333333333298</v>
      </c>
      <c r="J141" s="46">
        <f t="shared" si="13"/>
        <v>8.3333333333333592E-2</v>
      </c>
      <c r="K141" s="47" t="str">
        <f t="shared" si="14"/>
        <v/>
      </c>
    </row>
    <row r="142" spans="1:11" x14ac:dyDescent="0.3">
      <c r="A142" s="43">
        <f t="shared" si="10"/>
        <v>43124</v>
      </c>
      <c r="B142" s="44" t="s">
        <v>21</v>
      </c>
      <c r="C142" s="45">
        <v>0.43472222222222223</v>
      </c>
      <c r="D142" s="45">
        <v>0.60138888888888886</v>
      </c>
      <c r="E142" s="45">
        <v>0.63333333333333341</v>
      </c>
      <c r="F142" s="45">
        <v>0.82986111111111116</v>
      </c>
      <c r="G142" s="46">
        <f t="shared" si="11"/>
        <v>0.36319444444444438</v>
      </c>
      <c r="H142" s="46">
        <f t="shared" si="12"/>
        <v>3.1944444444444553E-2</v>
      </c>
      <c r="I142" s="46">
        <v>0.33333333333333298</v>
      </c>
      <c r="J142" s="46">
        <f t="shared" si="13"/>
        <v>2.9861111111111394E-2</v>
      </c>
      <c r="K142" s="47" t="str">
        <f t="shared" si="14"/>
        <v/>
      </c>
    </row>
    <row r="143" spans="1:11" x14ac:dyDescent="0.3">
      <c r="A143" s="43">
        <f t="shared" ref="A143:A188" si="15">A137+1</f>
        <v>43124</v>
      </c>
      <c r="B143" s="44" t="s">
        <v>22</v>
      </c>
      <c r="C143" s="45">
        <v>0.55625000000000002</v>
      </c>
      <c r="D143" s="45">
        <v>0.72291666666666665</v>
      </c>
      <c r="E143" s="45">
        <v>0.8</v>
      </c>
      <c r="F143" s="45">
        <v>0.97777777777777775</v>
      </c>
      <c r="G143" s="46">
        <f t="shared" si="11"/>
        <v>0.34444444444444433</v>
      </c>
      <c r="H143" s="46">
        <f t="shared" si="12"/>
        <v>7.7083333333333393E-2</v>
      </c>
      <c r="I143" s="46">
        <v>0.33333333333333298</v>
      </c>
      <c r="J143" s="46">
        <f t="shared" si="13"/>
        <v>1.1111111111111349E-2</v>
      </c>
      <c r="K143" s="47" t="str">
        <f t="shared" si="14"/>
        <v/>
      </c>
    </row>
    <row r="144" spans="1:11" x14ac:dyDescent="0.3">
      <c r="A144" s="43">
        <f t="shared" si="15"/>
        <v>43124</v>
      </c>
      <c r="B144" s="44" t="s">
        <v>23</v>
      </c>
      <c r="C144" s="45">
        <v>0.875</v>
      </c>
      <c r="D144" s="45">
        <v>4.1666666666670002E-2</v>
      </c>
      <c r="E144" s="45">
        <v>9.1666666666666702E-2</v>
      </c>
      <c r="F144" s="45">
        <v>0.3833333333333333</v>
      </c>
      <c r="G144" s="46">
        <f t="shared" si="11"/>
        <v>0.45833333333333659</v>
      </c>
      <c r="H144" s="46">
        <f t="shared" si="12"/>
        <v>4.99999999999967E-2</v>
      </c>
      <c r="I144" s="46">
        <v>0.33333333333333298</v>
      </c>
      <c r="J144" s="46">
        <f t="shared" si="13"/>
        <v>0.12500000000000361</v>
      </c>
      <c r="K144" s="47" t="str">
        <f t="shared" si="14"/>
        <v/>
      </c>
    </row>
    <row r="145" spans="1:11" x14ac:dyDescent="0.3">
      <c r="A145" s="43">
        <f t="shared" si="15"/>
        <v>43124</v>
      </c>
      <c r="B145" s="44" t="s">
        <v>24</v>
      </c>
      <c r="C145" s="45">
        <v>0.95833333333333337</v>
      </c>
      <c r="D145" s="45">
        <v>0.125</v>
      </c>
      <c r="E145" s="45">
        <v>0.2583333333333333</v>
      </c>
      <c r="F145" s="45">
        <v>0.42499999999999999</v>
      </c>
      <c r="G145" s="46">
        <f t="shared" si="11"/>
        <v>0.33333333333333331</v>
      </c>
      <c r="H145" s="46">
        <f t="shared" si="12"/>
        <v>0.1333333333333333</v>
      </c>
      <c r="I145" s="46">
        <v>0.33333333333333298</v>
      </c>
      <c r="J145" s="46" t="str">
        <f t="shared" si="13"/>
        <v/>
      </c>
      <c r="K145" s="47" t="str">
        <f t="shared" si="14"/>
        <v/>
      </c>
    </row>
    <row r="146" spans="1:11" x14ac:dyDescent="0.3">
      <c r="A146" s="43">
        <f t="shared" si="15"/>
        <v>43124</v>
      </c>
      <c r="B146" s="44" t="s">
        <v>25</v>
      </c>
      <c r="C146" s="45">
        <v>0.83333333333333337</v>
      </c>
      <c r="D146" s="45">
        <v>0</v>
      </c>
      <c r="E146" s="45">
        <v>4.9999999999999989E-2</v>
      </c>
      <c r="F146" s="45">
        <v>0.21666666666666665</v>
      </c>
      <c r="G146" s="46">
        <f t="shared" si="11"/>
        <v>0.33333333333333326</v>
      </c>
      <c r="H146" s="46">
        <f t="shared" si="12"/>
        <v>4.9999999999999989E-2</v>
      </c>
      <c r="I146" s="46">
        <v>0.33333333333333298</v>
      </c>
      <c r="J146" s="46" t="str">
        <f t="shared" si="13"/>
        <v/>
      </c>
      <c r="K146" s="47" t="str">
        <f t="shared" si="14"/>
        <v/>
      </c>
    </row>
    <row r="147" spans="1:11" x14ac:dyDescent="0.3">
      <c r="A147" s="43">
        <f t="shared" si="15"/>
        <v>43125</v>
      </c>
      <c r="B147" s="44" t="s">
        <v>20</v>
      </c>
      <c r="C147" s="45">
        <v>0.33888888888888885</v>
      </c>
      <c r="D147" s="45">
        <v>0.50555555555555554</v>
      </c>
      <c r="E147" s="45">
        <v>0.58680555555555558</v>
      </c>
      <c r="F147" s="45">
        <v>0.83680555555555547</v>
      </c>
      <c r="G147" s="46">
        <f t="shared" si="11"/>
        <v>0.41666666666666657</v>
      </c>
      <c r="H147" s="46">
        <f t="shared" si="12"/>
        <v>8.1250000000000044E-2</v>
      </c>
      <c r="I147" s="46">
        <v>0.33333333333333298</v>
      </c>
      <c r="J147" s="46">
        <f t="shared" si="13"/>
        <v>8.3333333333333592E-2</v>
      </c>
      <c r="K147" s="47" t="str">
        <f t="shared" si="14"/>
        <v/>
      </c>
    </row>
    <row r="148" spans="1:11" x14ac:dyDescent="0.3">
      <c r="A148" s="43">
        <f t="shared" si="15"/>
        <v>43125</v>
      </c>
      <c r="B148" s="44" t="s">
        <v>21</v>
      </c>
      <c r="C148" s="45">
        <v>0.43472222222222223</v>
      </c>
      <c r="D148" s="45">
        <v>0.60138888888888886</v>
      </c>
      <c r="E148" s="45">
        <v>0.63333333333333341</v>
      </c>
      <c r="F148" s="45">
        <v>0.82986111111111116</v>
      </c>
      <c r="G148" s="46">
        <f t="shared" si="11"/>
        <v>0.36319444444444438</v>
      </c>
      <c r="H148" s="46">
        <f t="shared" si="12"/>
        <v>3.1944444444444553E-2</v>
      </c>
      <c r="I148" s="46">
        <v>0.33333333333333298</v>
      </c>
      <c r="J148" s="46">
        <f t="shared" si="13"/>
        <v>2.9861111111111394E-2</v>
      </c>
      <c r="K148" s="47" t="str">
        <f t="shared" si="14"/>
        <v/>
      </c>
    </row>
    <row r="149" spans="1:11" x14ac:dyDescent="0.3">
      <c r="A149" s="43">
        <f t="shared" si="15"/>
        <v>43125</v>
      </c>
      <c r="B149" s="44" t="s">
        <v>22</v>
      </c>
      <c r="C149" s="45">
        <v>0.55625000000000002</v>
      </c>
      <c r="D149" s="45">
        <v>0.72291666666666665</v>
      </c>
      <c r="E149" s="45">
        <v>0.8</v>
      </c>
      <c r="F149" s="45">
        <v>0.97777777777777775</v>
      </c>
      <c r="G149" s="46">
        <f t="shared" si="11"/>
        <v>0.34444444444444433</v>
      </c>
      <c r="H149" s="46">
        <f t="shared" si="12"/>
        <v>7.7083333333333393E-2</v>
      </c>
      <c r="I149" s="46">
        <v>0.33333333333333298</v>
      </c>
      <c r="J149" s="46">
        <f t="shared" si="13"/>
        <v>1.1111111111111349E-2</v>
      </c>
      <c r="K149" s="47" t="str">
        <f t="shared" si="14"/>
        <v/>
      </c>
    </row>
    <row r="150" spans="1:11" x14ac:dyDescent="0.3">
      <c r="A150" s="43">
        <f t="shared" si="15"/>
        <v>43125</v>
      </c>
      <c r="B150" s="44" t="s">
        <v>23</v>
      </c>
      <c r="C150" s="45">
        <v>0.875</v>
      </c>
      <c r="D150" s="45">
        <v>4.1666666666670002E-2</v>
      </c>
      <c r="E150" s="45">
        <v>9.1666666666666702E-2</v>
      </c>
      <c r="F150" s="45">
        <v>0.3833333333333333</v>
      </c>
      <c r="G150" s="46">
        <f t="shared" si="11"/>
        <v>0.45833333333333659</v>
      </c>
      <c r="H150" s="46">
        <f t="shared" si="12"/>
        <v>4.99999999999967E-2</v>
      </c>
      <c r="I150" s="46">
        <v>0.33333333333333298</v>
      </c>
      <c r="J150" s="46">
        <f t="shared" si="13"/>
        <v>0.12500000000000361</v>
      </c>
      <c r="K150" s="47" t="str">
        <f t="shared" si="14"/>
        <v/>
      </c>
    </row>
    <row r="151" spans="1:11" x14ac:dyDescent="0.3">
      <c r="A151" s="43">
        <f t="shared" si="15"/>
        <v>43125</v>
      </c>
      <c r="B151" s="44" t="s">
        <v>24</v>
      </c>
      <c r="C151" s="45">
        <v>0.95833333333333337</v>
      </c>
      <c r="D151" s="45">
        <v>0.125</v>
      </c>
      <c r="E151" s="45">
        <v>0.2583333333333333</v>
      </c>
      <c r="F151" s="45">
        <v>0.42499999999999999</v>
      </c>
      <c r="G151" s="46">
        <f t="shared" si="11"/>
        <v>0.33333333333333331</v>
      </c>
      <c r="H151" s="46">
        <f t="shared" si="12"/>
        <v>0.1333333333333333</v>
      </c>
      <c r="I151" s="46">
        <v>0.33333333333333298</v>
      </c>
      <c r="J151" s="46" t="str">
        <f t="shared" si="13"/>
        <v/>
      </c>
      <c r="K151" s="47" t="str">
        <f t="shared" si="14"/>
        <v/>
      </c>
    </row>
    <row r="152" spans="1:11" x14ac:dyDescent="0.3">
      <c r="A152" s="43">
        <f t="shared" si="15"/>
        <v>43125</v>
      </c>
      <c r="B152" s="44" t="s">
        <v>25</v>
      </c>
      <c r="C152" s="45">
        <v>0.83333333333333337</v>
      </c>
      <c r="D152" s="45">
        <v>0</v>
      </c>
      <c r="E152" s="45">
        <v>4.9999999999999989E-2</v>
      </c>
      <c r="F152" s="45">
        <v>0.21666666666666665</v>
      </c>
      <c r="G152" s="46">
        <f t="shared" si="11"/>
        <v>0.33333333333333326</v>
      </c>
      <c r="H152" s="46">
        <f t="shared" si="12"/>
        <v>4.9999999999999989E-2</v>
      </c>
      <c r="I152" s="46">
        <v>0.33333333333333298</v>
      </c>
      <c r="J152" s="46" t="str">
        <f t="shared" si="13"/>
        <v/>
      </c>
      <c r="K152" s="47" t="str">
        <f t="shared" si="14"/>
        <v/>
      </c>
    </row>
    <row r="153" spans="1:11" x14ac:dyDescent="0.3">
      <c r="A153" s="43">
        <f t="shared" si="15"/>
        <v>43126</v>
      </c>
      <c r="B153" s="44" t="s">
        <v>20</v>
      </c>
      <c r="C153" s="45">
        <v>0.33888888888888885</v>
      </c>
      <c r="D153" s="45">
        <v>0.50555555555555554</v>
      </c>
      <c r="E153" s="45">
        <v>0.58680555555555558</v>
      </c>
      <c r="F153" s="45">
        <v>0.83680555555555547</v>
      </c>
      <c r="G153" s="46">
        <f t="shared" si="11"/>
        <v>0.41666666666666657</v>
      </c>
      <c r="H153" s="46">
        <f t="shared" si="12"/>
        <v>8.1250000000000044E-2</v>
      </c>
      <c r="I153" s="46">
        <v>0.33333333333333298</v>
      </c>
      <c r="J153" s="46">
        <f t="shared" si="13"/>
        <v>8.3333333333333592E-2</v>
      </c>
      <c r="K153" s="47" t="str">
        <f t="shared" si="14"/>
        <v/>
      </c>
    </row>
    <row r="154" spans="1:11" x14ac:dyDescent="0.3">
      <c r="A154" s="43">
        <f t="shared" si="15"/>
        <v>43126</v>
      </c>
      <c r="B154" s="44" t="s">
        <v>21</v>
      </c>
      <c r="C154" s="45">
        <v>0.43472222222222223</v>
      </c>
      <c r="D154" s="45">
        <v>0.60138888888888886</v>
      </c>
      <c r="E154" s="45">
        <v>0.63333333333333341</v>
      </c>
      <c r="F154" s="45">
        <v>0.82986111111111116</v>
      </c>
      <c r="G154" s="46">
        <f t="shared" si="11"/>
        <v>0.36319444444444438</v>
      </c>
      <c r="H154" s="46">
        <f t="shared" si="12"/>
        <v>3.1944444444444553E-2</v>
      </c>
      <c r="I154" s="46">
        <v>0.33333333333333298</v>
      </c>
      <c r="J154" s="46">
        <f t="shared" si="13"/>
        <v>2.9861111111111394E-2</v>
      </c>
      <c r="K154" s="47" t="str">
        <f t="shared" si="14"/>
        <v/>
      </c>
    </row>
    <row r="155" spans="1:11" x14ac:dyDescent="0.3">
      <c r="A155" s="43">
        <f t="shared" si="15"/>
        <v>43126</v>
      </c>
      <c r="B155" s="44" t="s">
        <v>22</v>
      </c>
      <c r="C155" s="45">
        <v>0.55625000000000002</v>
      </c>
      <c r="D155" s="45">
        <v>0.72291666666666665</v>
      </c>
      <c r="E155" s="45">
        <v>0.8</v>
      </c>
      <c r="F155" s="45">
        <v>0.97777777777777775</v>
      </c>
      <c r="G155" s="46">
        <f t="shared" si="11"/>
        <v>0.34444444444444433</v>
      </c>
      <c r="H155" s="46">
        <f t="shared" si="12"/>
        <v>7.7083333333333393E-2</v>
      </c>
      <c r="I155" s="46">
        <v>0.33333333333333298</v>
      </c>
      <c r="J155" s="46">
        <f t="shared" si="13"/>
        <v>1.1111111111111349E-2</v>
      </c>
      <c r="K155" s="47" t="str">
        <f t="shared" si="14"/>
        <v/>
      </c>
    </row>
    <row r="156" spans="1:11" x14ac:dyDescent="0.3">
      <c r="A156" s="43">
        <f t="shared" si="15"/>
        <v>43126</v>
      </c>
      <c r="B156" s="44" t="s">
        <v>23</v>
      </c>
      <c r="C156" s="45">
        <v>0.875</v>
      </c>
      <c r="D156" s="45">
        <v>4.1666666666670002E-2</v>
      </c>
      <c r="E156" s="45">
        <v>9.1666666666666702E-2</v>
      </c>
      <c r="F156" s="45">
        <v>0.3833333333333333</v>
      </c>
      <c r="G156" s="46">
        <f t="shared" si="11"/>
        <v>0.45833333333333659</v>
      </c>
      <c r="H156" s="46">
        <f t="shared" si="12"/>
        <v>4.99999999999967E-2</v>
      </c>
      <c r="I156" s="46">
        <v>0.33333333333333298</v>
      </c>
      <c r="J156" s="46">
        <f t="shared" si="13"/>
        <v>0.12500000000000361</v>
      </c>
      <c r="K156" s="47" t="str">
        <f t="shared" si="14"/>
        <v/>
      </c>
    </row>
    <row r="157" spans="1:11" x14ac:dyDescent="0.3">
      <c r="A157" s="43">
        <f t="shared" si="15"/>
        <v>43126</v>
      </c>
      <c r="B157" s="44" t="s">
        <v>24</v>
      </c>
      <c r="C157" s="45">
        <v>0.95833333333333337</v>
      </c>
      <c r="D157" s="45">
        <v>0.125</v>
      </c>
      <c r="E157" s="45">
        <v>0.2583333333333333</v>
      </c>
      <c r="F157" s="45">
        <v>0.42499999999999999</v>
      </c>
      <c r="G157" s="46">
        <f t="shared" si="11"/>
        <v>0.33333333333333331</v>
      </c>
      <c r="H157" s="46">
        <f t="shared" si="12"/>
        <v>0.1333333333333333</v>
      </c>
      <c r="I157" s="46">
        <v>0.33333333333333298</v>
      </c>
      <c r="J157" s="46" t="str">
        <f t="shared" si="13"/>
        <v/>
      </c>
      <c r="K157" s="47" t="str">
        <f t="shared" si="14"/>
        <v/>
      </c>
    </row>
    <row r="158" spans="1:11" x14ac:dyDescent="0.3">
      <c r="A158" s="43">
        <f t="shared" si="15"/>
        <v>43126</v>
      </c>
      <c r="B158" s="44" t="s">
        <v>25</v>
      </c>
      <c r="C158" s="45">
        <v>0.83333333333333337</v>
      </c>
      <c r="D158" s="45">
        <v>0</v>
      </c>
      <c r="E158" s="45">
        <v>4.9999999999999989E-2</v>
      </c>
      <c r="F158" s="45">
        <v>0.21666666666666665</v>
      </c>
      <c r="G158" s="46">
        <f t="shared" si="11"/>
        <v>0.33333333333333326</v>
      </c>
      <c r="H158" s="46">
        <f t="shared" si="12"/>
        <v>4.9999999999999989E-2</v>
      </c>
      <c r="I158" s="46">
        <v>0.33333333333333298</v>
      </c>
      <c r="J158" s="46" t="str">
        <f t="shared" si="13"/>
        <v/>
      </c>
      <c r="K158" s="47" t="str">
        <f t="shared" si="14"/>
        <v/>
      </c>
    </row>
    <row r="159" spans="1:11" x14ac:dyDescent="0.3">
      <c r="A159" s="43">
        <f t="shared" si="15"/>
        <v>43127</v>
      </c>
      <c r="B159" s="44" t="s">
        <v>20</v>
      </c>
      <c r="C159" s="45">
        <v>0.33888888888888885</v>
      </c>
      <c r="D159" s="45">
        <v>0.50555555555555554</v>
      </c>
      <c r="E159" s="45">
        <v>0.58680555555555558</v>
      </c>
      <c r="F159" s="45">
        <v>0.83680555555555547</v>
      </c>
      <c r="G159" s="46">
        <f t="shared" si="11"/>
        <v>0.41666666666666657</v>
      </c>
      <c r="H159" s="46">
        <f t="shared" si="12"/>
        <v>8.1250000000000044E-2</v>
      </c>
      <c r="I159" s="46">
        <v>0.33333333333333298</v>
      </c>
      <c r="J159" s="46">
        <f t="shared" si="13"/>
        <v>8.3333333333333592E-2</v>
      </c>
      <c r="K159" s="47" t="str">
        <f t="shared" si="14"/>
        <v/>
      </c>
    </row>
    <row r="160" spans="1:11" x14ac:dyDescent="0.3">
      <c r="A160" s="43">
        <f t="shared" si="15"/>
        <v>43127</v>
      </c>
      <c r="B160" s="44" t="s">
        <v>21</v>
      </c>
      <c r="C160" s="45">
        <v>0.43472222222222223</v>
      </c>
      <c r="D160" s="45">
        <v>0.60138888888888886</v>
      </c>
      <c r="E160" s="45">
        <v>0.63333333333333341</v>
      </c>
      <c r="F160" s="45">
        <v>0.82986111111111116</v>
      </c>
      <c r="G160" s="46">
        <f t="shared" si="11"/>
        <v>0.36319444444444438</v>
      </c>
      <c r="H160" s="46">
        <f t="shared" si="12"/>
        <v>3.1944444444444553E-2</v>
      </c>
      <c r="I160" s="46">
        <v>0.33333333333333298</v>
      </c>
      <c r="J160" s="46">
        <f t="shared" si="13"/>
        <v>2.9861111111111394E-2</v>
      </c>
      <c r="K160" s="47" t="str">
        <f t="shared" si="14"/>
        <v/>
      </c>
    </row>
    <row r="161" spans="1:11" x14ac:dyDescent="0.3">
      <c r="A161" s="43">
        <f t="shared" si="15"/>
        <v>43127</v>
      </c>
      <c r="B161" s="44" t="s">
        <v>22</v>
      </c>
      <c r="C161" s="45">
        <v>0.55625000000000002</v>
      </c>
      <c r="D161" s="45">
        <v>0.72291666666666665</v>
      </c>
      <c r="E161" s="45">
        <v>0.8</v>
      </c>
      <c r="F161" s="45">
        <v>0.97777777777777775</v>
      </c>
      <c r="G161" s="46">
        <f t="shared" si="11"/>
        <v>0.34444444444444433</v>
      </c>
      <c r="H161" s="46">
        <f t="shared" si="12"/>
        <v>7.7083333333333393E-2</v>
      </c>
      <c r="I161" s="46">
        <v>0.33333333333333298</v>
      </c>
      <c r="J161" s="46">
        <f t="shared" si="13"/>
        <v>1.1111111111111349E-2</v>
      </c>
      <c r="K161" s="47" t="str">
        <f t="shared" si="14"/>
        <v/>
      </c>
    </row>
    <row r="162" spans="1:11" x14ac:dyDescent="0.3">
      <c r="A162" s="43">
        <f t="shared" si="15"/>
        <v>43127</v>
      </c>
      <c r="B162" s="44" t="s">
        <v>23</v>
      </c>
      <c r="C162" s="45">
        <v>0.875</v>
      </c>
      <c r="D162" s="45">
        <v>4.1666666666670002E-2</v>
      </c>
      <c r="E162" s="45">
        <v>9.1666666666666702E-2</v>
      </c>
      <c r="F162" s="45">
        <v>0.3833333333333333</v>
      </c>
      <c r="G162" s="46">
        <f t="shared" si="11"/>
        <v>0.45833333333333659</v>
      </c>
      <c r="H162" s="46">
        <f t="shared" si="12"/>
        <v>4.99999999999967E-2</v>
      </c>
      <c r="I162" s="46">
        <v>0.33333333333333298</v>
      </c>
      <c r="J162" s="46">
        <f t="shared" si="13"/>
        <v>0.12500000000000361</v>
      </c>
      <c r="K162" s="47" t="str">
        <f t="shared" si="14"/>
        <v/>
      </c>
    </row>
    <row r="163" spans="1:11" x14ac:dyDescent="0.3">
      <c r="A163" s="43">
        <f t="shared" si="15"/>
        <v>43127</v>
      </c>
      <c r="B163" s="44" t="s">
        <v>24</v>
      </c>
      <c r="C163" s="45">
        <v>0.95833333333333337</v>
      </c>
      <c r="D163" s="45">
        <v>0.125</v>
      </c>
      <c r="E163" s="45">
        <v>0.2583333333333333</v>
      </c>
      <c r="F163" s="45">
        <v>0.42499999999999999</v>
      </c>
      <c r="G163" s="46">
        <f t="shared" si="11"/>
        <v>0.33333333333333331</v>
      </c>
      <c r="H163" s="46">
        <f t="shared" si="12"/>
        <v>0.1333333333333333</v>
      </c>
      <c r="I163" s="46">
        <v>0.33333333333333298</v>
      </c>
      <c r="J163" s="46" t="str">
        <f t="shared" si="13"/>
        <v/>
      </c>
      <c r="K163" s="47" t="str">
        <f t="shared" si="14"/>
        <v/>
      </c>
    </row>
    <row r="164" spans="1:11" x14ac:dyDescent="0.3">
      <c r="A164" s="43">
        <f t="shared" si="15"/>
        <v>43127</v>
      </c>
      <c r="B164" s="44" t="s">
        <v>25</v>
      </c>
      <c r="C164" s="45">
        <v>0.83333333333333337</v>
      </c>
      <c r="D164" s="45">
        <v>0</v>
      </c>
      <c r="E164" s="45">
        <v>4.9999999999999989E-2</v>
      </c>
      <c r="F164" s="45">
        <v>0.21666666666666665</v>
      </c>
      <c r="G164" s="46">
        <f t="shared" si="11"/>
        <v>0.33333333333333326</v>
      </c>
      <c r="H164" s="46">
        <f t="shared" si="12"/>
        <v>4.9999999999999989E-2</v>
      </c>
      <c r="I164" s="46">
        <v>0.33333333333333298</v>
      </c>
      <c r="J164" s="46" t="str">
        <f t="shared" si="13"/>
        <v/>
      </c>
      <c r="K164" s="47" t="str">
        <f t="shared" si="14"/>
        <v/>
      </c>
    </row>
    <row r="165" spans="1:11" x14ac:dyDescent="0.3">
      <c r="A165" s="43">
        <f t="shared" si="15"/>
        <v>43128</v>
      </c>
      <c r="B165" s="44" t="s">
        <v>20</v>
      </c>
      <c r="C165" s="45">
        <v>0.33888888888888885</v>
      </c>
      <c r="D165" s="45">
        <v>0.50555555555555554</v>
      </c>
      <c r="E165" s="45">
        <v>0.58680555555555558</v>
      </c>
      <c r="F165" s="45">
        <v>0.83680555555555547</v>
      </c>
      <c r="G165" s="46">
        <f t="shared" si="11"/>
        <v>0.41666666666666657</v>
      </c>
      <c r="H165" s="46">
        <f t="shared" si="12"/>
        <v>8.1250000000000044E-2</v>
      </c>
      <c r="I165" s="46">
        <v>0.33333333333333298</v>
      </c>
      <c r="J165" s="46">
        <f t="shared" si="13"/>
        <v>8.3333333333333592E-2</v>
      </c>
      <c r="K165" s="47" t="str">
        <f t="shared" si="14"/>
        <v/>
      </c>
    </row>
    <row r="166" spans="1:11" x14ac:dyDescent="0.3">
      <c r="A166" s="43">
        <f t="shared" si="15"/>
        <v>43128</v>
      </c>
      <c r="B166" s="44" t="s">
        <v>21</v>
      </c>
      <c r="C166" s="45">
        <v>0.43472222222222223</v>
      </c>
      <c r="D166" s="45">
        <v>0.60138888888888886</v>
      </c>
      <c r="E166" s="45">
        <v>0.63333333333333341</v>
      </c>
      <c r="F166" s="45">
        <v>0.82986111111111116</v>
      </c>
      <c r="G166" s="46">
        <f t="shared" si="11"/>
        <v>0.36319444444444438</v>
      </c>
      <c r="H166" s="46">
        <f t="shared" si="12"/>
        <v>3.1944444444444553E-2</v>
      </c>
      <c r="I166" s="46">
        <v>0.33333333333333298</v>
      </c>
      <c r="J166" s="46">
        <f t="shared" si="13"/>
        <v>2.9861111111111394E-2</v>
      </c>
      <c r="K166" s="47" t="str">
        <f t="shared" si="14"/>
        <v/>
      </c>
    </row>
    <row r="167" spans="1:11" x14ac:dyDescent="0.3">
      <c r="A167" s="43">
        <f t="shared" si="15"/>
        <v>43128</v>
      </c>
      <c r="B167" s="44" t="s">
        <v>22</v>
      </c>
      <c r="C167" s="45">
        <v>0.55625000000000002</v>
      </c>
      <c r="D167" s="45">
        <v>0.72291666666666665</v>
      </c>
      <c r="E167" s="45">
        <v>0.8</v>
      </c>
      <c r="F167" s="45">
        <v>0.97777777777777775</v>
      </c>
      <c r="G167" s="46">
        <f t="shared" si="11"/>
        <v>0.34444444444444433</v>
      </c>
      <c r="H167" s="46">
        <f t="shared" si="12"/>
        <v>7.7083333333333393E-2</v>
      </c>
      <c r="I167" s="46">
        <v>0.33333333333333298</v>
      </c>
      <c r="J167" s="46">
        <f t="shared" si="13"/>
        <v>1.1111111111111349E-2</v>
      </c>
      <c r="K167" s="47" t="str">
        <f t="shared" si="14"/>
        <v/>
      </c>
    </row>
    <row r="168" spans="1:11" x14ac:dyDescent="0.3">
      <c r="A168" s="43">
        <f t="shared" si="15"/>
        <v>43128</v>
      </c>
      <c r="B168" s="44" t="s">
        <v>23</v>
      </c>
      <c r="C168" s="45">
        <v>0.875</v>
      </c>
      <c r="D168" s="45">
        <v>4.1666666666670002E-2</v>
      </c>
      <c r="E168" s="45">
        <v>9.1666666666666702E-2</v>
      </c>
      <c r="F168" s="45">
        <v>0.3833333333333333</v>
      </c>
      <c r="G168" s="46">
        <f t="shared" si="11"/>
        <v>0.45833333333333659</v>
      </c>
      <c r="H168" s="46">
        <f t="shared" si="12"/>
        <v>4.99999999999967E-2</v>
      </c>
      <c r="I168" s="46">
        <v>0.33333333333333298</v>
      </c>
      <c r="J168" s="46">
        <f t="shared" si="13"/>
        <v>0.12500000000000361</v>
      </c>
      <c r="K168" s="47" t="str">
        <f t="shared" si="14"/>
        <v/>
      </c>
    </row>
    <row r="169" spans="1:11" x14ac:dyDescent="0.3">
      <c r="A169" s="43">
        <f t="shared" si="15"/>
        <v>43128</v>
      </c>
      <c r="B169" s="44" t="s">
        <v>24</v>
      </c>
      <c r="C169" s="45">
        <v>0.95833333333333337</v>
      </c>
      <c r="D169" s="45">
        <v>0.125</v>
      </c>
      <c r="E169" s="45">
        <v>0.2583333333333333</v>
      </c>
      <c r="F169" s="45">
        <v>0.42499999999999999</v>
      </c>
      <c r="G169" s="46">
        <f t="shared" si="11"/>
        <v>0.33333333333333331</v>
      </c>
      <c r="H169" s="46">
        <f t="shared" si="12"/>
        <v>0.1333333333333333</v>
      </c>
      <c r="I169" s="46">
        <v>0.33333333333333298</v>
      </c>
      <c r="J169" s="46" t="str">
        <f t="shared" si="13"/>
        <v/>
      </c>
      <c r="K169" s="47" t="str">
        <f t="shared" si="14"/>
        <v/>
      </c>
    </row>
    <row r="170" spans="1:11" x14ac:dyDescent="0.3">
      <c r="A170" s="43">
        <f t="shared" si="15"/>
        <v>43128</v>
      </c>
      <c r="B170" s="44" t="s">
        <v>25</v>
      </c>
      <c r="C170" s="45">
        <v>0.83333333333333337</v>
      </c>
      <c r="D170" s="45">
        <v>0</v>
      </c>
      <c r="E170" s="45">
        <v>4.9999999999999989E-2</v>
      </c>
      <c r="F170" s="45">
        <v>0.21666666666666665</v>
      </c>
      <c r="G170" s="46">
        <f t="shared" si="11"/>
        <v>0.33333333333333326</v>
      </c>
      <c r="H170" s="46">
        <f t="shared" si="12"/>
        <v>4.9999999999999989E-2</v>
      </c>
      <c r="I170" s="46">
        <v>0.33333333333333298</v>
      </c>
      <c r="J170" s="46" t="str">
        <f t="shared" si="13"/>
        <v/>
      </c>
      <c r="K170" s="47" t="str">
        <f t="shared" si="14"/>
        <v/>
      </c>
    </row>
    <row r="171" spans="1:11" x14ac:dyDescent="0.3">
      <c r="A171" s="43">
        <f t="shared" si="15"/>
        <v>43129</v>
      </c>
      <c r="B171" s="44" t="s">
        <v>20</v>
      </c>
      <c r="C171" s="45">
        <v>0.33888888888888885</v>
      </c>
      <c r="D171" s="45">
        <v>0.50555555555555554</v>
      </c>
      <c r="E171" s="45">
        <v>0.58680555555555558</v>
      </c>
      <c r="F171" s="45">
        <v>0.83680555555555547</v>
      </c>
      <c r="G171" s="46">
        <f t="shared" si="11"/>
        <v>0.41666666666666657</v>
      </c>
      <c r="H171" s="46">
        <f t="shared" si="12"/>
        <v>8.1250000000000044E-2</v>
      </c>
      <c r="I171" s="46">
        <v>0.33333333333333298</v>
      </c>
      <c r="J171" s="46">
        <f t="shared" si="13"/>
        <v>8.3333333333333592E-2</v>
      </c>
      <c r="K171" s="47" t="str">
        <f t="shared" si="14"/>
        <v/>
      </c>
    </row>
    <row r="172" spans="1:11" x14ac:dyDescent="0.3">
      <c r="A172" s="43">
        <f t="shared" si="15"/>
        <v>43129</v>
      </c>
      <c r="B172" s="44" t="s">
        <v>21</v>
      </c>
      <c r="C172" s="45">
        <v>0.43472222222222223</v>
      </c>
      <c r="D172" s="45">
        <v>0.60138888888888886</v>
      </c>
      <c r="E172" s="45">
        <v>0.63333333333333341</v>
      </c>
      <c r="F172" s="45">
        <v>0.82986111111111116</v>
      </c>
      <c r="G172" s="46">
        <f t="shared" si="11"/>
        <v>0.36319444444444438</v>
      </c>
      <c r="H172" s="46">
        <f t="shared" si="12"/>
        <v>3.1944444444444553E-2</v>
      </c>
      <c r="I172" s="46">
        <v>0.33333333333333298</v>
      </c>
      <c r="J172" s="46">
        <f t="shared" si="13"/>
        <v>2.9861111111111394E-2</v>
      </c>
      <c r="K172" s="47" t="str">
        <f t="shared" si="14"/>
        <v/>
      </c>
    </row>
    <row r="173" spans="1:11" x14ac:dyDescent="0.3">
      <c r="A173" s="43">
        <f t="shared" si="15"/>
        <v>43129</v>
      </c>
      <c r="B173" s="44" t="s">
        <v>22</v>
      </c>
      <c r="C173" s="45">
        <v>0.55625000000000002</v>
      </c>
      <c r="D173" s="45">
        <v>0.72291666666666665</v>
      </c>
      <c r="E173" s="45">
        <v>0.8</v>
      </c>
      <c r="F173" s="45">
        <v>0.97777777777777775</v>
      </c>
      <c r="G173" s="46">
        <f t="shared" si="11"/>
        <v>0.34444444444444433</v>
      </c>
      <c r="H173" s="46">
        <f t="shared" si="12"/>
        <v>7.7083333333333393E-2</v>
      </c>
      <c r="I173" s="46">
        <v>0.33333333333333298</v>
      </c>
      <c r="J173" s="46">
        <f t="shared" si="13"/>
        <v>1.1111111111111349E-2</v>
      </c>
      <c r="K173" s="47" t="str">
        <f t="shared" si="14"/>
        <v/>
      </c>
    </row>
    <row r="174" spans="1:11" x14ac:dyDescent="0.3">
      <c r="A174" s="43">
        <f t="shared" si="15"/>
        <v>43129</v>
      </c>
      <c r="B174" s="44" t="s">
        <v>23</v>
      </c>
      <c r="C174" s="45">
        <v>0.875</v>
      </c>
      <c r="D174" s="45">
        <v>4.1666666666670002E-2</v>
      </c>
      <c r="E174" s="45">
        <v>9.1666666666666702E-2</v>
      </c>
      <c r="F174" s="45">
        <v>0.3833333333333333</v>
      </c>
      <c r="G174" s="46">
        <f t="shared" si="11"/>
        <v>0.45833333333333659</v>
      </c>
      <c r="H174" s="46">
        <f t="shared" si="12"/>
        <v>4.99999999999967E-2</v>
      </c>
      <c r="I174" s="46">
        <v>0.33333333333333298</v>
      </c>
      <c r="J174" s="46">
        <f t="shared" si="13"/>
        <v>0.12500000000000361</v>
      </c>
      <c r="K174" s="47" t="str">
        <f t="shared" si="14"/>
        <v/>
      </c>
    </row>
    <row r="175" spans="1:11" x14ac:dyDescent="0.3">
      <c r="A175" s="43">
        <f t="shared" si="15"/>
        <v>43129</v>
      </c>
      <c r="B175" s="44" t="s">
        <v>24</v>
      </c>
      <c r="C175" s="45">
        <v>0.95833333333333337</v>
      </c>
      <c r="D175" s="45">
        <v>0.125</v>
      </c>
      <c r="E175" s="45">
        <v>0.2583333333333333</v>
      </c>
      <c r="F175" s="45">
        <v>0.42499999999999999</v>
      </c>
      <c r="G175" s="46">
        <f t="shared" si="11"/>
        <v>0.33333333333333331</v>
      </c>
      <c r="H175" s="46">
        <f t="shared" si="12"/>
        <v>0.1333333333333333</v>
      </c>
      <c r="I175" s="46">
        <v>0.33333333333333298</v>
      </c>
      <c r="J175" s="46" t="str">
        <f t="shared" si="13"/>
        <v/>
      </c>
      <c r="K175" s="47" t="str">
        <f t="shared" si="14"/>
        <v/>
      </c>
    </row>
    <row r="176" spans="1:11" x14ac:dyDescent="0.3">
      <c r="A176" s="43">
        <f t="shared" si="15"/>
        <v>43129</v>
      </c>
      <c r="B176" s="44" t="s">
        <v>25</v>
      </c>
      <c r="C176" s="45">
        <v>0.83333333333333337</v>
      </c>
      <c r="D176" s="45">
        <v>0</v>
      </c>
      <c r="E176" s="45">
        <v>4.9999999999999989E-2</v>
      </c>
      <c r="F176" s="45">
        <v>0.21666666666666665</v>
      </c>
      <c r="G176" s="46">
        <f t="shared" si="11"/>
        <v>0.33333333333333326</v>
      </c>
      <c r="H176" s="46">
        <f t="shared" si="12"/>
        <v>4.9999999999999989E-2</v>
      </c>
      <c r="I176" s="46">
        <v>0.33333333333333298</v>
      </c>
      <c r="J176" s="46" t="str">
        <f t="shared" si="13"/>
        <v/>
      </c>
      <c r="K176" s="47" t="str">
        <f t="shared" si="14"/>
        <v/>
      </c>
    </row>
    <row r="177" spans="1:11" x14ac:dyDescent="0.3">
      <c r="A177" s="43">
        <f t="shared" si="15"/>
        <v>43130</v>
      </c>
      <c r="B177" s="44" t="s">
        <v>20</v>
      </c>
      <c r="C177" s="45">
        <v>0.33888888888888885</v>
      </c>
      <c r="D177" s="45">
        <v>0.50555555555555554</v>
      </c>
      <c r="E177" s="45">
        <v>0.58680555555555558</v>
      </c>
      <c r="F177" s="45">
        <v>0.83680555555555547</v>
      </c>
      <c r="G177" s="46">
        <f t="shared" si="11"/>
        <v>0.41666666666666657</v>
      </c>
      <c r="H177" s="46">
        <f t="shared" si="12"/>
        <v>8.1250000000000044E-2</v>
      </c>
      <c r="I177" s="46">
        <v>0.33333333333333298</v>
      </c>
      <c r="J177" s="46">
        <f t="shared" si="13"/>
        <v>8.3333333333333592E-2</v>
      </c>
      <c r="K177" s="47" t="str">
        <f t="shared" si="14"/>
        <v/>
      </c>
    </row>
    <row r="178" spans="1:11" x14ac:dyDescent="0.3">
      <c r="A178" s="43">
        <f t="shared" si="15"/>
        <v>43130</v>
      </c>
      <c r="B178" s="44" t="s">
        <v>21</v>
      </c>
      <c r="C178" s="45">
        <v>0.43472222222222223</v>
      </c>
      <c r="D178" s="45">
        <v>0.60138888888888886</v>
      </c>
      <c r="E178" s="45">
        <v>0.63333333333333341</v>
      </c>
      <c r="F178" s="45">
        <v>0.82986111111111116</v>
      </c>
      <c r="G178" s="46">
        <f t="shared" si="11"/>
        <v>0.36319444444444438</v>
      </c>
      <c r="H178" s="46">
        <f t="shared" si="12"/>
        <v>3.1944444444444553E-2</v>
      </c>
      <c r="I178" s="46">
        <v>0.33333333333333298</v>
      </c>
      <c r="J178" s="46">
        <f t="shared" si="13"/>
        <v>2.9861111111111394E-2</v>
      </c>
      <c r="K178" s="47" t="str">
        <f t="shared" si="14"/>
        <v/>
      </c>
    </row>
    <row r="179" spans="1:11" x14ac:dyDescent="0.3">
      <c r="A179" s="43">
        <f t="shared" si="15"/>
        <v>43130</v>
      </c>
      <c r="B179" s="44" t="s">
        <v>22</v>
      </c>
      <c r="C179" s="45">
        <v>0.55625000000000002</v>
      </c>
      <c r="D179" s="45">
        <v>0.72291666666666665</v>
      </c>
      <c r="E179" s="45">
        <v>0.8</v>
      </c>
      <c r="F179" s="45">
        <v>0.97777777777777775</v>
      </c>
      <c r="G179" s="46">
        <f t="shared" si="11"/>
        <v>0.34444444444444433</v>
      </c>
      <c r="H179" s="46">
        <f t="shared" si="12"/>
        <v>7.7083333333333393E-2</v>
      </c>
      <c r="I179" s="46">
        <v>0.33333333333333298</v>
      </c>
      <c r="J179" s="46">
        <f t="shared" si="13"/>
        <v>1.1111111111111349E-2</v>
      </c>
      <c r="K179" s="47" t="str">
        <f t="shared" si="14"/>
        <v/>
      </c>
    </row>
    <row r="180" spans="1:11" x14ac:dyDescent="0.3">
      <c r="A180" s="43">
        <f t="shared" si="15"/>
        <v>43130</v>
      </c>
      <c r="B180" s="44" t="s">
        <v>23</v>
      </c>
      <c r="C180" s="45">
        <v>0.875</v>
      </c>
      <c r="D180" s="45">
        <v>4.1666666666670002E-2</v>
      </c>
      <c r="E180" s="45">
        <v>9.1666666666666702E-2</v>
      </c>
      <c r="F180" s="45">
        <v>0.3833333333333333</v>
      </c>
      <c r="G180" s="46">
        <f t="shared" si="11"/>
        <v>0.45833333333333659</v>
      </c>
      <c r="H180" s="46">
        <f t="shared" si="12"/>
        <v>4.99999999999967E-2</v>
      </c>
      <c r="I180" s="46">
        <v>0.33333333333333298</v>
      </c>
      <c r="J180" s="46">
        <f t="shared" si="13"/>
        <v>0.12500000000000361</v>
      </c>
      <c r="K180" s="47" t="str">
        <f t="shared" si="14"/>
        <v/>
      </c>
    </row>
    <row r="181" spans="1:11" x14ac:dyDescent="0.3">
      <c r="A181" s="43">
        <f t="shared" si="15"/>
        <v>43130</v>
      </c>
      <c r="B181" s="44" t="s">
        <v>24</v>
      </c>
      <c r="C181" s="45">
        <v>0.95833333333333337</v>
      </c>
      <c r="D181" s="45">
        <v>0.125</v>
      </c>
      <c r="E181" s="45">
        <v>0.2583333333333333</v>
      </c>
      <c r="F181" s="45">
        <v>0.42499999999999999</v>
      </c>
      <c r="G181" s="46">
        <f t="shared" si="11"/>
        <v>0.33333333333333331</v>
      </c>
      <c r="H181" s="46">
        <f t="shared" si="12"/>
        <v>0.1333333333333333</v>
      </c>
      <c r="I181" s="46">
        <v>0.33333333333333298</v>
      </c>
      <c r="J181" s="46" t="str">
        <f t="shared" si="13"/>
        <v/>
      </c>
      <c r="K181" s="47" t="str">
        <f t="shared" si="14"/>
        <v/>
      </c>
    </row>
    <row r="182" spans="1:11" x14ac:dyDescent="0.3">
      <c r="A182" s="43">
        <f t="shared" si="15"/>
        <v>43130</v>
      </c>
      <c r="B182" s="44" t="s">
        <v>25</v>
      </c>
      <c r="C182" s="45">
        <v>0.83333333333333337</v>
      </c>
      <c r="D182" s="45">
        <v>0</v>
      </c>
      <c r="E182" s="45">
        <v>4.9999999999999989E-2</v>
      </c>
      <c r="F182" s="45">
        <v>0.21666666666666665</v>
      </c>
      <c r="G182" s="46">
        <f t="shared" si="11"/>
        <v>0.33333333333333326</v>
      </c>
      <c r="H182" s="46">
        <f t="shared" si="12"/>
        <v>4.9999999999999989E-2</v>
      </c>
      <c r="I182" s="46">
        <v>0.33333333333333298</v>
      </c>
      <c r="J182" s="46" t="str">
        <f t="shared" si="13"/>
        <v/>
      </c>
      <c r="K182" s="47" t="str">
        <f t="shared" si="14"/>
        <v/>
      </c>
    </row>
    <row r="183" spans="1:11" x14ac:dyDescent="0.3">
      <c r="A183" s="43">
        <f t="shared" si="15"/>
        <v>43131</v>
      </c>
      <c r="B183" s="44" t="s">
        <v>20</v>
      </c>
      <c r="C183" s="45">
        <v>0.33888888888888885</v>
      </c>
      <c r="D183" s="45">
        <v>0.50555555555555554</v>
      </c>
      <c r="E183" s="45">
        <v>0.58680555555555558</v>
      </c>
      <c r="F183" s="45">
        <v>0.83680555555555547</v>
      </c>
      <c r="G183" s="46">
        <f t="shared" si="11"/>
        <v>0.41666666666666657</v>
      </c>
      <c r="H183" s="46">
        <f t="shared" si="12"/>
        <v>8.1250000000000044E-2</v>
      </c>
      <c r="I183" s="46">
        <v>0.33333333333333298</v>
      </c>
      <c r="J183" s="46">
        <f t="shared" si="13"/>
        <v>8.3333333333333592E-2</v>
      </c>
      <c r="K183" s="47" t="str">
        <f t="shared" si="14"/>
        <v/>
      </c>
    </row>
    <row r="184" spans="1:11" x14ac:dyDescent="0.3">
      <c r="A184" s="43">
        <f t="shared" si="15"/>
        <v>43131</v>
      </c>
      <c r="B184" s="44" t="s">
        <v>21</v>
      </c>
      <c r="C184" s="45">
        <v>0.43472222222222223</v>
      </c>
      <c r="D184" s="45">
        <v>0.60138888888888886</v>
      </c>
      <c r="E184" s="45">
        <v>0.63333333333333341</v>
      </c>
      <c r="F184" s="45">
        <v>0.82986111111111116</v>
      </c>
      <c r="G184" s="46">
        <f t="shared" si="11"/>
        <v>0.36319444444444438</v>
      </c>
      <c r="H184" s="46">
        <f t="shared" si="12"/>
        <v>3.1944444444444553E-2</v>
      </c>
      <c r="I184" s="46">
        <v>0.33333333333333298</v>
      </c>
      <c r="J184" s="46">
        <f t="shared" si="13"/>
        <v>2.9861111111111394E-2</v>
      </c>
      <c r="K184" s="47" t="str">
        <f t="shared" si="14"/>
        <v/>
      </c>
    </row>
    <row r="185" spans="1:11" x14ac:dyDescent="0.3">
      <c r="A185" s="43">
        <f t="shared" si="15"/>
        <v>43131</v>
      </c>
      <c r="B185" s="44" t="s">
        <v>22</v>
      </c>
      <c r="C185" s="45">
        <v>0.55625000000000002</v>
      </c>
      <c r="D185" s="45">
        <v>0.72291666666666665</v>
      </c>
      <c r="E185" s="45">
        <v>0.8</v>
      </c>
      <c r="F185" s="45">
        <v>0.97777777777777775</v>
      </c>
      <c r="G185" s="46">
        <f t="shared" si="11"/>
        <v>0.34444444444444433</v>
      </c>
      <c r="H185" s="46">
        <f t="shared" si="12"/>
        <v>7.7083333333333393E-2</v>
      </c>
      <c r="I185" s="46">
        <v>0.33333333333333298</v>
      </c>
      <c r="J185" s="46">
        <f t="shared" si="13"/>
        <v>1.1111111111111349E-2</v>
      </c>
      <c r="K185" s="47" t="str">
        <f t="shared" si="14"/>
        <v/>
      </c>
    </row>
    <row r="186" spans="1:11" x14ac:dyDescent="0.3">
      <c r="A186" s="43">
        <f t="shared" si="15"/>
        <v>43131</v>
      </c>
      <c r="B186" s="44" t="s">
        <v>23</v>
      </c>
      <c r="C186" s="45">
        <v>0.875</v>
      </c>
      <c r="D186" s="45">
        <v>4.1666666666670002E-2</v>
      </c>
      <c r="E186" s="45">
        <v>9.1666666666666702E-2</v>
      </c>
      <c r="F186" s="45">
        <v>0.3833333333333333</v>
      </c>
      <c r="G186" s="46">
        <f t="shared" si="11"/>
        <v>0.45833333333333659</v>
      </c>
      <c r="H186" s="46">
        <f t="shared" si="12"/>
        <v>4.99999999999967E-2</v>
      </c>
      <c r="I186" s="46">
        <v>0.33333333333333298</v>
      </c>
      <c r="J186" s="46">
        <f t="shared" si="13"/>
        <v>0.12500000000000361</v>
      </c>
      <c r="K186" s="47" t="str">
        <f t="shared" si="14"/>
        <v/>
      </c>
    </row>
    <row r="187" spans="1:11" x14ac:dyDescent="0.3">
      <c r="A187" s="43">
        <f t="shared" si="15"/>
        <v>43131</v>
      </c>
      <c r="B187" s="44" t="s">
        <v>24</v>
      </c>
      <c r="C187" s="45">
        <v>0.95833333333333337</v>
      </c>
      <c r="D187" s="45">
        <v>0.125</v>
      </c>
      <c r="E187" s="45">
        <v>0.2583333333333333</v>
      </c>
      <c r="F187" s="45">
        <v>0.42499999999999999</v>
      </c>
      <c r="G187" s="46">
        <f t="shared" si="11"/>
        <v>0.33333333333333331</v>
      </c>
      <c r="H187" s="46">
        <f t="shared" si="12"/>
        <v>0.1333333333333333</v>
      </c>
      <c r="I187" s="46">
        <v>0.33333333333333298</v>
      </c>
      <c r="J187" s="46" t="str">
        <f t="shared" si="13"/>
        <v/>
      </c>
      <c r="K187" s="47" t="str">
        <f t="shared" si="14"/>
        <v/>
      </c>
    </row>
    <row r="188" spans="1:11" x14ac:dyDescent="0.3">
      <c r="A188" s="43">
        <f t="shared" si="15"/>
        <v>43131</v>
      </c>
      <c r="B188" s="44" t="s">
        <v>25</v>
      </c>
      <c r="C188" s="45">
        <v>0.83333333333333337</v>
      </c>
      <c r="D188" s="45">
        <v>0</v>
      </c>
      <c r="E188" s="45">
        <v>4.9999999999999989E-2</v>
      </c>
      <c r="F188" s="45">
        <v>0.21666666666666665</v>
      </c>
      <c r="G188" s="46">
        <f t="shared" si="11"/>
        <v>0.33333333333333326</v>
      </c>
      <c r="H188" s="46">
        <f t="shared" si="12"/>
        <v>4.9999999999999989E-2</v>
      </c>
      <c r="I188" s="46">
        <v>0.33333333333333298</v>
      </c>
      <c r="J188" s="46" t="str">
        <f t="shared" si="13"/>
        <v/>
      </c>
      <c r="K188" s="47" t="str">
        <f t="shared" si="14"/>
        <v/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FD3D7-B29F-48FA-A104-B3A36C4D74AC}">
  <dimension ref="A1:L28"/>
  <sheetViews>
    <sheetView showGridLines="0" tabSelected="1" zoomScale="115" zoomScaleNormal="115" workbookViewId="0">
      <selection activeCell="H17" sqref="H17"/>
    </sheetView>
  </sheetViews>
  <sheetFormatPr defaultRowHeight="16.5" x14ac:dyDescent="0.3"/>
  <cols>
    <col min="2" max="2" width="9.88671875" bestFit="1" customWidth="1"/>
    <col min="3" max="3" width="13.5546875" bestFit="1" customWidth="1"/>
    <col min="4" max="4" width="8.21875" bestFit="1" customWidth="1"/>
    <col min="5" max="5" width="11.6640625" bestFit="1" customWidth="1"/>
    <col min="6" max="6" width="11.6640625" customWidth="1"/>
    <col min="7" max="7" width="11.21875" customWidth="1"/>
    <col min="8" max="9" width="9.6640625" customWidth="1"/>
  </cols>
  <sheetData>
    <row r="1" spans="1:12" ht="21" x14ac:dyDescent="0.3">
      <c r="A1" s="42" t="s">
        <v>50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</row>
    <row r="2" spans="1:12" x14ac:dyDescent="0.3">
      <c r="A2" s="36" t="s">
        <v>78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8"/>
    </row>
    <row r="3" spans="1:12" x14ac:dyDescent="0.3">
      <c r="A3" s="36" t="s">
        <v>51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8"/>
    </row>
    <row r="4" spans="1:12" x14ac:dyDescent="0.3">
      <c r="A4" s="39"/>
      <c r="B4" s="40"/>
      <c r="C4" s="40"/>
      <c r="D4" s="40"/>
      <c r="E4" s="40"/>
      <c r="F4" s="40"/>
      <c r="G4" s="40"/>
      <c r="H4" s="40"/>
      <c r="I4" s="40"/>
      <c r="J4" s="40"/>
      <c r="K4" s="40"/>
      <c r="L4" s="41"/>
    </row>
    <row r="5" spans="1:12" ht="5.25" customHeight="1" x14ac:dyDescent="0.3"/>
    <row r="6" spans="1:12" x14ac:dyDescent="0.3">
      <c r="A6" s="26" t="s">
        <v>19</v>
      </c>
      <c r="B6" s="27" t="s">
        <v>30</v>
      </c>
      <c r="C6" s="27" t="s">
        <v>32</v>
      </c>
      <c r="D6" s="28" t="s">
        <v>31</v>
      </c>
      <c r="E6" s="28" t="s">
        <v>34</v>
      </c>
      <c r="F6" s="28" t="s">
        <v>76</v>
      </c>
      <c r="G6" s="28" t="s">
        <v>46</v>
      </c>
      <c r="H6" s="28" t="s">
        <v>33</v>
      </c>
      <c r="I6" s="28" t="s">
        <v>77</v>
      </c>
      <c r="J6" s="28" t="s">
        <v>47</v>
      </c>
      <c r="K6" s="33" t="s">
        <v>48</v>
      </c>
      <c r="L6" s="33" t="s">
        <v>49</v>
      </c>
    </row>
    <row r="7" spans="1:12" x14ac:dyDescent="0.3">
      <c r="A7" s="15" t="s">
        <v>20</v>
      </c>
      <c r="B7" s="24">
        <v>3000</v>
      </c>
      <c r="C7" s="24">
        <v>119850</v>
      </c>
      <c r="D7" s="25">
        <f>LOOKUP(C7,$A$15:$B$21)*C7</f>
        <v>5992.5</v>
      </c>
      <c r="E7" s="71">
        <f>SUMIF(员工工时!B:B,工资计算!A7,员工工时!J:J)</f>
        <v>2.5833333333333388</v>
      </c>
      <c r="F7" s="71">
        <f>SUMIF(员工工时!B:B,工资计算!A7,员工工时!K:K)</f>
        <v>0</v>
      </c>
      <c r="G7" s="72">
        <f>B7/$C$24</f>
        <v>96.774193548387103</v>
      </c>
      <c r="H7" s="72">
        <f>G7*E7*3</f>
        <v>750.00000000000159</v>
      </c>
      <c r="I7" s="32">
        <f>G7*F7*10</f>
        <v>0</v>
      </c>
      <c r="J7" s="73">
        <f>B7+D7+H7-I7</f>
        <v>9742.5000000000018</v>
      </c>
      <c r="K7" s="25">
        <f>J7*0.25</f>
        <v>2435.6250000000005</v>
      </c>
      <c r="L7" s="73">
        <f>J7-K7</f>
        <v>7306.8750000000018</v>
      </c>
    </row>
    <row r="8" spans="1:12" x14ac:dyDescent="0.3">
      <c r="A8" s="15" t="s">
        <v>21</v>
      </c>
      <c r="B8" s="24">
        <v>2500</v>
      </c>
      <c r="C8" s="24">
        <v>89450</v>
      </c>
      <c r="D8" s="25">
        <f t="shared" ref="D8:D12" si="0">LOOKUP(C8,$A$15:$B$21)*C8</f>
        <v>3578</v>
      </c>
      <c r="E8" s="71">
        <f>SUMIF(员工工时!B:B,工资计算!A8,员工工时!J:J)</f>
        <v>0.86597222222222947</v>
      </c>
      <c r="F8" s="71">
        <f>SUMIF(员工工时!B:B,工资计算!A8,员工工时!K:K)</f>
        <v>0.10347222222222174</v>
      </c>
      <c r="G8" s="72">
        <f t="shared" ref="G8:G12" si="1">B8/$C$24</f>
        <v>80.645161290322577</v>
      </c>
      <c r="H8" s="72">
        <f t="shared" ref="H8:H12" si="2">G8*E8*3</f>
        <v>209.50940860215229</v>
      </c>
      <c r="I8" s="32">
        <f t="shared" ref="I8:I12" si="3">G8*F8*10</f>
        <v>83.445340501791719</v>
      </c>
      <c r="J8" s="73">
        <f t="shared" ref="J8:J12" si="4">B8+D8+H8-I8</f>
        <v>6204.0640681003606</v>
      </c>
      <c r="K8" s="25">
        <f t="shared" ref="K8:K12" si="5">J8*0.25</f>
        <v>1551.0160170250902</v>
      </c>
      <c r="L8" s="73">
        <f t="shared" ref="L8:L12" si="6">J8-K8</f>
        <v>4653.0480510752705</v>
      </c>
    </row>
    <row r="9" spans="1:12" x14ac:dyDescent="0.3">
      <c r="A9" s="15" t="s">
        <v>22</v>
      </c>
      <c r="B9" s="24">
        <v>3000</v>
      </c>
      <c r="C9" s="24">
        <v>124500</v>
      </c>
      <c r="D9" s="25">
        <f t="shared" si="0"/>
        <v>6225</v>
      </c>
      <c r="E9" s="71">
        <f>SUMIF(员工工时!B:B,工资计算!A9,员工工时!J:J)</f>
        <v>0.34444444444445182</v>
      </c>
      <c r="F9" s="71">
        <f>SUMIF(员工工时!B:B,工资计算!A9,员工工时!K:K)</f>
        <v>0</v>
      </c>
      <c r="G9" s="72">
        <f t="shared" si="1"/>
        <v>96.774193548387103</v>
      </c>
      <c r="H9" s="72">
        <f t="shared" si="2"/>
        <v>100.00000000000213</v>
      </c>
      <c r="I9" s="32">
        <f t="shared" si="3"/>
        <v>0</v>
      </c>
      <c r="J9" s="73">
        <f t="shared" si="4"/>
        <v>9325.0000000000018</v>
      </c>
      <c r="K9" s="25">
        <f t="shared" si="5"/>
        <v>2331.2500000000005</v>
      </c>
      <c r="L9" s="73">
        <f t="shared" si="6"/>
        <v>6993.7500000000018</v>
      </c>
    </row>
    <row r="10" spans="1:12" x14ac:dyDescent="0.3">
      <c r="A10" s="15" t="s">
        <v>23</v>
      </c>
      <c r="B10" s="24">
        <v>2000</v>
      </c>
      <c r="C10" s="24">
        <v>131100</v>
      </c>
      <c r="D10" s="25">
        <f t="shared" si="0"/>
        <v>7866</v>
      </c>
      <c r="E10" s="71">
        <f>SUMIF(员工工时!B:B,工资计算!A10,员工工时!J:J)</f>
        <v>3.6250000000001035</v>
      </c>
      <c r="F10" s="71">
        <f>SUMIF(员工工时!B:B,工资计算!A10,员工工时!K:K)</f>
        <v>0.12499999999999273</v>
      </c>
      <c r="G10" s="72">
        <f t="shared" si="1"/>
        <v>64.516129032258064</v>
      </c>
      <c r="H10" s="72">
        <f t="shared" si="2"/>
        <v>701.61290322582647</v>
      </c>
      <c r="I10" s="32">
        <f t="shared" si="3"/>
        <v>80.645161290317887</v>
      </c>
      <c r="J10" s="73">
        <f t="shared" si="4"/>
        <v>10486.967741935508</v>
      </c>
      <c r="K10" s="25">
        <f t="shared" si="5"/>
        <v>2621.7419354838771</v>
      </c>
      <c r="L10" s="73">
        <f t="shared" si="6"/>
        <v>7865.2258064516318</v>
      </c>
    </row>
    <row r="11" spans="1:12" x14ac:dyDescent="0.3">
      <c r="A11" s="15" t="s">
        <v>24</v>
      </c>
      <c r="B11" s="24">
        <v>3500</v>
      </c>
      <c r="C11" s="24">
        <v>55300</v>
      </c>
      <c r="D11" s="25">
        <f t="shared" si="0"/>
        <v>1659</v>
      </c>
      <c r="E11" s="71">
        <f>SUMIF(员工工时!B:B,工资计算!A11,员工工时!J:J)</f>
        <v>0</v>
      </c>
      <c r="F11" s="71">
        <f>SUMIF(员工工时!B:B,工资计算!A11,员工工时!K:K)</f>
        <v>0</v>
      </c>
      <c r="G11" s="72">
        <f t="shared" si="1"/>
        <v>112.90322580645162</v>
      </c>
      <c r="H11" s="72">
        <f t="shared" si="2"/>
        <v>0</v>
      </c>
      <c r="I11" s="32">
        <f t="shared" si="3"/>
        <v>0</v>
      </c>
      <c r="J11" s="73">
        <f t="shared" si="4"/>
        <v>5159</v>
      </c>
      <c r="K11" s="25">
        <f t="shared" si="5"/>
        <v>1289.75</v>
      </c>
      <c r="L11" s="73">
        <f t="shared" si="6"/>
        <v>3869.25</v>
      </c>
    </row>
    <row r="12" spans="1:12" x14ac:dyDescent="0.3">
      <c r="A12" s="15" t="s">
        <v>25</v>
      </c>
      <c r="B12" s="24">
        <v>2400</v>
      </c>
      <c r="C12" s="24">
        <v>201500</v>
      </c>
      <c r="D12" s="25">
        <f t="shared" si="0"/>
        <v>20150</v>
      </c>
      <c r="E12" s="71">
        <f>SUMIF(员工工时!B:B,工资计算!A12,员工工时!J:J)</f>
        <v>0</v>
      </c>
      <c r="F12" s="71">
        <f>SUMIF(员工工时!B:B,工资计算!A12,员工工时!K:K)</f>
        <v>0.16666666666666602</v>
      </c>
      <c r="G12" s="72">
        <f t="shared" si="1"/>
        <v>77.41935483870968</v>
      </c>
      <c r="H12" s="72">
        <f t="shared" si="2"/>
        <v>0</v>
      </c>
      <c r="I12" s="32">
        <f t="shared" si="3"/>
        <v>129.03225806451562</v>
      </c>
      <c r="J12" s="73">
        <f t="shared" si="4"/>
        <v>22420.967741935485</v>
      </c>
      <c r="K12" s="25">
        <f t="shared" si="5"/>
        <v>5605.2419354838712</v>
      </c>
      <c r="L12" s="73">
        <f t="shared" si="6"/>
        <v>16815.725806451614</v>
      </c>
    </row>
    <row r="13" spans="1:12" ht="2.25" customHeight="1" x14ac:dyDescent="0.3"/>
    <row r="14" spans="1:12" x14ac:dyDescent="0.3">
      <c r="A14" s="18" t="s">
        <v>35</v>
      </c>
      <c r="B14" s="18" t="s">
        <v>36</v>
      </c>
      <c r="C14" s="61" t="s">
        <v>37</v>
      </c>
      <c r="D14" s="61"/>
      <c r="E14" s="62"/>
      <c r="F14" s="70"/>
    </row>
    <row r="15" spans="1:12" x14ac:dyDescent="0.3">
      <c r="A15" s="19">
        <v>0</v>
      </c>
      <c r="B15" s="19">
        <v>0</v>
      </c>
      <c r="C15" s="20" t="s">
        <v>38</v>
      </c>
      <c r="D15" s="20"/>
      <c r="E15" s="21"/>
      <c r="F15" s="69"/>
      <c r="G15" s="12"/>
    </row>
    <row r="16" spans="1:12" x14ac:dyDescent="0.3">
      <c r="A16" s="22">
        <v>50000</v>
      </c>
      <c r="B16" s="23">
        <v>0.03</v>
      </c>
      <c r="C16" s="20" t="s">
        <v>39</v>
      </c>
      <c r="D16" s="20"/>
      <c r="E16" s="21"/>
      <c r="F16" s="69"/>
      <c r="G16" s="12"/>
    </row>
    <row r="17" spans="1:6" x14ac:dyDescent="0.3">
      <c r="A17" s="22">
        <v>75000</v>
      </c>
      <c r="B17" s="23">
        <v>0.04</v>
      </c>
      <c r="C17" s="20" t="s">
        <v>40</v>
      </c>
      <c r="D17" s="20"/>
      <c r="E17" s="21"/>
      <c r="F17" s="69"/>
    </row>
    <row r="18" spans="1:6" x14ac:dyDescent="0.3">
      <c r="A18" s="22">
        <v>100000</v>
      </c>
      <c r="B18" s="23">
        <v>0.05</v>
      </c>
      <c r="C18" s="20" t="s">
        <v>41</v>
      </c>
      <c r="D18" s="20"/>
      <c r="E18" s="21"/>
      <c r="F18" s="69"/>
    </row>
    <row r="19" spans="1:6" x14ac:dyDescent="0.3">
      <c r="A19" s="22">
        <v>125000</v>
      </c>
      <c r="B19" s="23">
        <v>0.06</v>
      </c>
      <c r="C19" s="20" t="s">
        <v>42</v>
      </c>
      <c r="D19" s="20"/>
      <c r="E19" s="21"/>
      <c r="F19" s="69"/>
    </row>
    <row r="20" spans="1:6" x14ac:dyDescent="0.3">
      <c r="A20" s="22">
        <v>175000</v>
      </c>
      <c r="B20" s="23">
        <v>0.08</v>
      </c>
      <c r="C20" s="20" t="s">
        <v>43</v>
      </c>
      <c r="D20" s="20"/>
      <c r="E20" s="21"/>
      <c r="F20" s="69"/>
    </row>
    <row r="21" spans="1:6" x14ac:dyDescent="0.3">
      <c r="A21" s="22">
        <v>200000</v>
      </c>
      <c r="B21" s="23">
        <v>0.1</v>
      </c>
      <c r="C21" s="20" t="s">
        <v>44</v>
      </c>
      <c r="D21" s="20"/>
      <c r="E21" s="21"/>
      <c r="F21" s="69"/>
    </row>
    <row r="22" spans="1:6" ht="3" customHeight="1" x14ac:dyDescent="0.3"/>
    <row r="23" spans="1:6" x14ac:dyDescent="0.3">
      <c r="A23" s="29" t="s">
        <v>26</v>
      </c>
      <c r="B23" s="29" t="s">
        <v>45</v>
      </c>
      <c r="C23" s="29" t="s">
        <v>27</v>
      </c>
    </row>
    <row r="24" spans="1:6" x14ac:dyDescent="0.3">
      <c r="A24" s="30">
        <v>43101</v>
      </c>
      <c r="B24" s="30">
        <f>EOMONTH(A24,0)</f>
        <v>43131</v>
      </c>
      <c r="C24" s="31">
        <f>B24-A24+1</f>
        <v>31</v>
      </c>
    </row>
    <row r="27" spans="1:6" x14ac:dyDescent="0.3">
      <c r="C27" t="s">
        <v>79</v>
      </c>
    </row>
    <row r="28" spans="1:6" x14ac:dyDescent="0.3">
      <c r="C28" s="17">
        <f>EOMONTH(A24,1)</f>
        <v>43159</v>
      </c>
    </row>
  </sheetData>
  <mergeCells count="1">
    <mergeCell ref="C14:E14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时间的计算规则</vt:lpstr>
      <vt:lpstr>例子</vt:lpstr>
      <vt:lpstr>MOD函数</vt:lpstr>
      <vt:lpstr>例子(1)</vt:lpstr>
      <vt:lpstr>例子(2)</vt:lpstr>
      <vt:lpstr>员工工时</vt:lpstr>
      <vt:lpstr>工资计算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james</dc:creator>
  <cp:lastModifiedBy>xu james</cp:lastModifiedBy>
  <cp:lastPrinted>2020-05-09T14:00:24Z</cp:lastPrinted>
  <dcterms:created xsi:type="dcterms:W3CDTF">2020-05-09T06:56:13Z</dcterms:created>
  <dcterms:modified xsi:type="dcterms:W3CDTF">2020-05-09T15:47:31Z</dcterms:modified>
</cp:coreProperties>
</file>