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预备上传的内容\XLOOKUP(新)\"/>
    </mc:Choice>
  </mc:AlternateContent>
  <xr:revisionPtr revIDLastSave="0" documentId="13_ncr:1_{D49C431B-F28E-4AC5-AE70-0DBBCFADBF65}" xr6:coauthVersionLast="47" xr6:coauthVersionMax="47" xr10:uidLastSave="{00000000-0000-0000-0000-000000000000}"/>
  <bookViews>
    <workbookView xWindow="4755" yWindow="0" windowWidth="24045" windowHeight="13605" activeTab="11" xr2:uid="{1507920B-EC49-4C71-98B6-8CC00B2E2D8B}"/>
  </bookViews>
  <sheets>
    <sheet name="Sheet1" sheetId="1" r:id="rId1"/>
    <sheet name="案例1" sheetId="2" r:id="rId2"/>
    <sheet name="案例2" sheetId="3" r:id="rId3"/>
    <sheet name="案例3" sheetId="4" r:id="rId4"/>
    <sheet name="案例4" sheetId="9" r:id="rId5"/>
    <sheet name="案例5" sheetId="5" r:id="rId6"/>
    <sheet name="案例6" sheetId="6" r:id="rId7"/>
    <sheet name="案例7 " sheetId="7" r:id="rId8"/>
    <sheet name="案例8 " sheetId="8" r:id="rId9"/>
    <sheet name="案例9 " sheetId="10" r:id="rId10"/>
    <sheet name="案例10" sheetId="11" r:id="rId11"/>
    <sheet name="Sheet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1" l="1"/>
  <c r="D4" i="11"/>
  <c r="D5" i="11"/>
  <c r="D6" i="11"/>
  <c r="D7" i="11"/>
  <c r="D8" i="11"/>
  <c r="D9" i="11"/>
  <c r="D10" i="11"/>
  <c r="D11" i="11"/>
  <c r="D2" i="11"/>
  <c r="C3" i="11"/>
  <c r="C4" i="11"/>
  <c r="C5" i="11"/>
  <c r="C6" i="11"/>
  <c r="C7" i="11"/>
  <c r="C8" i="11"/>
  <c r="C9" i="11"/>
  <c r="C10" i="11"/>
  <c r="C11" i="11"/>
  <c r="C2" i="11"/>
  <c r="F6" i="10"/>
  <c r="F2" i="10"/>
  <c r="G4" i="8"/>
  <c r="G8" i="7"/>
  <c r="G4" i="7"/>
  <c r="H6" i="6"/>
  <c r="H2" i="6"/>
  <c r="H18" i="5" a="1"/>
  <c r="H18" i="5" s="1"/>
  <c r="G18" i="5" a="1"/>
  <c r="G18" i="5" s="1"/>
  <c r="G14" i="5" a="1"/>
  <c r="G14" i="5" s="1"/>
  <c r="G15" i="5" a="1"/>
  <c r="G15" i="5" s="1"/>
  <c r="G13" i="5" a="1"/>
  <c r="G13" i="5" s="1"/>
  <c r="G8" i="5" a="1"/>
  <c r="G8" i="5" s="1"/>
  <c r="G5" i="5" a="1"/>
  <c r="G5" i="5" s="1"/>
  <c r="G2" i="5" a="1"/>
  <c r="G2" i="5" s="1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2" i="9"/>
  <c r="F8" i="4" a="1"/>
  <c r="F8" i="4" s="1"/>
  <c r="F5" i="4"/>
  <c r="F8" i="3"/>
  <c r="F5" i="3"/>
  <c r="G11" i="2"/>
  <c r="G8" i="2"/>
  <c r="G5" i="2"/>
  <c r="G2" i="2"/>
  <c r="G1" i="10"/>
  <c r="I12" i="5"/>
  <c r="H10" i="2"/>
  <c r="G7" i="3"/>
  <c r="I5" i="6"/>
  <c r="G4" i="4"/>
  <c r="H1" i="2"/>
  <c r="H3" i="7"/>
  <c r="E1" i="11"/>
  <c r="I1" i="6"/>
  <c r="E1" i="9"/>
  <c r="H4" i="2"/>
  <c r="I17" i="5"/>
  <c r="H7" i="7"/>
  <c r="G5" i="10"/>
  <c r="H3" i="8"/>
  <c r="I4" i="5"/>
  <c r="G7" i="4"/>
  <c r="H7" i="2"/>
  <c r="I7" i="5"/>
  <c r="G4" i="3"/>
  <c r="I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<sst xmlns="http://schemas.openxmlformats.org/spreadsheetml/2006/main" count="487" uniqueCount="91">
  <si>
    <t>XLOOKUP</t>
    <phoneticPr fontId="1" type="noConversion"/>
  </si>
  <si>
    <t>部门</t>
    <phoneticPr fontId="4" type="noConversion"/>
  </si>
  <si>
    <t>人员</t>
    <phoneticPr fontId="4" type="noConversion"/>
  </si>
  <si>
    <t>岗位</t>
    <phoneticPr fontId="4" type="noConversion"/>
  </si>
  <si>
    <t>奖金</t>
    <phoneticPr fontId="4" type="noConversion"/>
  </si>
  <si>
    <t>财务部</t>
  </si>
  <si>
    <t>扫地僧</t>
  </si>
  <si>
    <t>高级</t>
    <phoneticPr fontId="4" type="noConversion"/>
  </si>
  <si>
    <t>阿青</t>
  </si>
  <si>
    <t>石破天</t>
  </si>
  <si>
    <t>中级</t>
    <phoneticPr fontId="4" type="noConversion"/>
  </si>
  <si>
    <t>独孤求败</t>
  </si>
  <si>
    <t>贝海石</t>
  </si>
  <si>
    <t>初级</t>
    <phoneticPr fontId="4" type="noConversion"/>
  </si>
  <si>
    <t>东方不败</t>
  </si>
  <si>
    <t>张三丰</t>
  </si>
  <si>
    <t>张无忌</t>
  </si>
  <si>
    <t>段誉</t>
  </si>
  <si>
    <t>虚竹</t>
  </si>
  <si>
    <t>生产部</t>
  </si>
  <si>
    <t>萧峰</t>
  </si>
  <si>
    <t>慕容博</t>
  </si>
  <si>
    <t>无崖子</t>
  </si>
  <si>
    <t>天山童姥</t>
  </si>
  <si>
    <t>李秋水</t>
  </si>
  <si>
    <t>鸠摩智</t>
  </si>
  <si>
    <t>1月</t>
    <phoneticPr fontId="1" type="noConversion"/>
  </si>
  <si>
    <t>2月</t>
    <phoneticPr fontId="1" type="noConversion"/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</si>
  <si>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</si>
  <si>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</si>
  <si>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</si>
  <si>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</si>
  <si>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</si>
  <si>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</si>
  <si>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</si>
  <si>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</si>
  <si>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</si>
  <si>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</si>
  <si>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月份</t>
    <phoneticPr fontId="4" type="noConversion"/>
  </si>
  <si>
    <t>目标计划</t>
    <phoneticPr fontId="4" type="noConversion"/>
  </si>
  <si>
    <t>实际完成</t>
    <phoneticPr fontId="4" type="noConversion"/>
  </si>
  <si>
    <t>INDEX</t>
    <phoneticPr fontId="1" type="noConversion"/>
  </si>
  <si>
    <t>销售量</t>
    <phoneticPr fontId="4" type="noConversion"/>
  </si>
  <si>
    <t>负责人</t>
    <phoneticPr fontId="4" type="noConversion"/>
  </si>
  <si>
    <t>好评率</t>
    <phoneticPr fontId="4" type="noConversion"/>
  </si>
  <si>
    <t>时间区间</t>
    <phoneticPr fontId="1" type="noConversion"/>
  </si>
  <si>
    <t>销售量求和</t>
    <phoneticPr fontId="1" type="noConversion"/>
  </si>
  <si>
    <t>日期</t>
    <phoneticPr fontId="4" type="noConversion"/>
  </si>
  <si>
    <t>替代IFERROR</t>
    <phoneticPr fontId="1" type="noConversion"/>
  </si>
  <si>
    <t>小明</t>
    <phoneticPr fontId="1" type="noConversion"/>
  </si>
  <si>
    <t>中级岗位最后一次出现的奖金</t>
    <phoneticPr fontId="1" type="noConversion"/>
  </si>
  <si>
    <r>
      <t xml:space="preserve">XLOOKUP(lookup_value, lookup_array, return_array, [if_not_found], [match_mode], </t>
    </r>
    <r>
      <rPr>
        <b/>
        <sz val="12"/>
        <color rgb="FFFF0000"/>
        <rFont val="Segoe UI"/>
        <family val="2"/>
      </rPr>
      <t>[search_mode]</t>
    </r>
    <r>
      <rPr>
        <sz val="12"/>
        <color rgb="FF363636"/>
        <rFont val="Segoe UI"/>
        <family val="2"/>
      </rPr>
      <t>) </t>
    </r>
    <phoneticPr fontId="1" type="noConversion"/>
  </si>
  <si>
    <r>
      <t>XLOOKUP(lookup_value, lookup_array, return_array,</t>
    </r>
    <r>
      <rPr>
        <b/>
        <sz val="11"/>
        <color rgb="FFFF0000"/>
        <rFont val="阿里巴巴普惠体"/>
        <family val="1"/>
        <charset val="134"/>
      </rPr>
      <t xml:space="preserve"> [if_not_found]</t>
    </r>
    <r>
      <rPr>
        <sz val="11"/>
        <color theme="1"/>
        <rFont val="阿里巴巴普惠体"/>
        <family val="1"/>
        <charset val="134"/>
      </rPr>
      <t>, [match_mode], [search_mode]) </t>
    </r>
    <phoneticPr fontId="1" type="noConversion"/>
  </si>
  <si>
    <t>部门</t>
    <phoneticPr fontId="1" type="noConversion"/>
  </si>
  <si>
    <t>产品-型号</t>
    <phoneticPr fontId="4" type="noConversion"/>
  </si>
  <si>
    <t>CC-008</t>
  </si>
  <si>
    <t>AC-007</t>
  </si>
  <si>
    <t>ER-009</t>
  </si>
  <si>
    <t>3月</t>
    <phoneticPr fontId="1" type="noConversion"/>
  </si>
  <si>
    <t>4月</t>
    <phoneticPr fontId="1" type="noConversion"/>
  </si>
  <si>
    <t>CC-001</t>
  </si>
  <si>
    <t>AC-002</t>
  </si>
  <si>
    <t>5月</t>
    <phoneticPr fontId="1" type="noConversion"/>
  </si>
  <si>
    <t>6月</t>
    <phoneticPr fontId="1" type="noConversion"/>
  </si>
  <si>
    <t>ER-003</t>
  </si>
  <si>
    <t>ER-005</t>
  </si>
  <si>
    <t>销售额</t>
    <phoneticPr fontId="4" type="noConversion"/>
  </si>
  <si>
    <t>提成</t>
    <phoneticPr fontId="4" type="noConversion"/>
  </si>
  <si>
    <t>XLOOKUP(lookup_value, lookup_array, return_array, [if_not_found], [match_mode], [search_mode]) </t>
    <phoneticPr fontId="1" type="noConversion"/>
  </si>
  <si>
    <t>AC</t>
    <phoneticPr fontId="1" type="noConversion"/>
  </si>
  <si>
    <t>产品</t>
    <phoneticPr fontId="4" type="noConversion"/>
  </si>
  <si>
    <t>第45秒</t>
    <phoneticPr fontId="1" type="noConversion"/>
  </si>
  <si>
    <t>视频节点</t>
    <phoneticPr fontId="1" type="noConversion"/>
  </si>
  <si>
    <t>内容</t>
    <phoneticPr fontId="1" type="noConversion"/>
  </si>
  <si>
    <t>替代多种查找函数</t>
    <phoneticPr fontId="1" type="noConversion"/>
  </si>
  <si>
    <t>第4分38秒</t>
    <phoneticPr fontId="1" type="noConversion"/>
  </si>
  <si>
    <t>替代index+双match</t>
    <phoneticPr fontId="1" type="noConversion"/>
  </si>
  <si>
    <t>第7分44秒</t>
    <phoneticPr fontId="1" type="noConversion"/>
  </si>
  <si>
    <t>反向查找</t>
    <phoneticPr fontId="1" type="noConversion"/>
  </si>
  <si>
    <t>第8分35秒</t>
    <phoneticPr fontId="1" type="noConversion"/>
  </si>
  <si>
    <t>范围输出</t>
    <phoneticPr fontId="1" type="noConversion"/>
  </si>
  <si>
    <t>第13分08秒</t>
    <phoneticPr fontId="1" type="noConversion"/>
  </si>
  <si>
    <t>区间求和</t>
    <phoneticPr fontId="1" type="noConversion"/>
  </si>
  <si>
    <t>第16分28秒</t>
    <phoneticPr fontId="1" type="noConversion"/>
  </si>
  <si>
    <t>替换IFFERROR</t>
    <phoneticPr fontId="1" type="noConversion"/>
  </si>
  <si>
    <t>第17分34秒</t>
    <phoneticPr fontId="1" type="noConversion"/>
  </si>
  <si>
    <t>最后一次出现查找</t>
    <phoneticPr fontId="1" type="noConversion"/>
  </si>
  <si>
    <t>第18分46秒</t>
    <phoneticPr fontId="1" type="noConversion"/>
  </si>
  <si>
    <t>通配符匹配模式</t>
    <phoneticPr fontId="1" type="noConversion"/>
  </si>
  <si>
    <t>第21分07秒</t>
    <phoneticPr fontId="1" type="noConversion"/>
  </si>
  <si>
    <t>近似匹配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</si>
</sst>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阿里巴巴普惠体"/>
      <family val="2"/>
      <charset val="134"/>
    </font>
    <font>
      <sz val="9"/>
      <name val="阿里巴巴普惠体"/>
      <family val="2"/>
      <charset val="134"/>
    </font>
    <font>
      <sz val="12"/>
      <color theme="1"/>
      <name val="阿里巴巴普惠体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阿里巴巴普惠体"/>
      <family val="1"/>
      <charset val="134"/>
    </font>
    <font>
      <sz val="12"/>
      <color theme="1"/>
      <name val="阿里巴巴普惠体"/>
      <family val="1"/>
      <charset val="134"/>
    </font>
    <font>
      <sz val="12"/>
      <color rgb="FF363636"/>
      <name val="Segoe UI"/>
      <family val="2"/>
    </font>
    <font>
      <b/>
      <sz val="12"/>
      <color rgb="FFFF0000"/>
      <name val="Segoe UI"/>
      <family val="2"/>
    </font>
    <font>
      <b/>
      <sz val="11"/>
      <color rgb="FFFF0000"/>
      <name val="阿里巴巴普惠体"/>
      <family val="1"/>
      <charset val="134"/>
    </font>
    <font>
      <sz val="24"/>
      <color rgb="FF36363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9" fontId="5" fillId="2" borderId="1" xfId="1" applyFont="1" applyFill="1" applyBorder="1" applyAlignment="1">
      <alignment horizontal="center" vertical="center"/>
    </xf>
    <xf numFmtId="9" fontId="5" fillId="0" borderId="1" xfId="1" applyFont="1" applyBorder="1" applyAlignment="1">
      <alignment horizontal="center" vertical="center"/>
    </xf>
    <xf numFmtId="9" fontId="0" fillId="0" borderId="0" xfId="1" applyFo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0" xfId="0" applyFont="1">
      <alignment vertical="center"/>
    </xf>
    <xf numFmtId="0" fontId="0" fillId="0" borderId="1" xfId="0" applyNumberFormat="1" applyBorder="1">
      <alignment vertical="center"/>
    </xf>
    <xf numFmtId="0" fontId="3" fillId="0" borderId="1" xfId="0" applyFont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9" fontId="0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733425</xdr:colOff>
      <xdr:row>1</xdr:row>
      <xdr:rowOff>142875</xdr:rowOff>
    </xdr:from>
    <xdr:to>
      <xdr:col>15</xdr:col>
      <xdr:colOff>722539</xdr:colOff>
      <xdr:row>23</xdr:row>
      <xdr:rowOff>60256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B4F5091E-E7D1-4C8F-B429-7D8BFA2D423A}"/>
            </a:ext>
          </a:extLst>
        </xdr:cNvPr>
        <xdr:cNvGrpSpPr/>
      </xdr:nvGrpSpPr>
      <xdr:grpSpPr>
        <a:xfrm>
          <a:off x="733425" y="619125"/>
          <a:ext cx="11419114" cy="4946581"/>
          <a:chOff x="0" y="931705"/>
          <a:chExt cx="11419114" cy="4946581"/>
        </a:xfrm>
      </xdr:grpSpPr>
      <xdr:sp macro="" textlink="">
        <xdr:nvSpPr>
          <xdr:cNvPr id="3" name="文本框 3">
            <a:extLst>
              <a:ext uri="{FF2B5EF4-FFF2-40B4-BE49-F238E27FC236}">
                <a16:creationId xmlns:a16="http://schemas.microsoft.com/office/drawing/2014/main" id="{6BD9A812-1C03-4EF1-BC9D-F003816B18CD}"/>
              </a:ext>
            </a:extLst>
          </xdr:cNvPr>
          <xdr:cNvSpPr txBox="1"/>
        </xdr:nvSpPr>
        <xdr:spPr>
          <a:xfrm>
            <a:off x="0" y="3081049"/>
            <a:ext cx="10384971" cy="4616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zh-CN" sz="2400" b="1">
                <a:latin typeface="微软雅黑" panose="020B0503020204020204" pitchFamily="34" charset="-122"/>
                <a:ea typeface="微软雅黑" panose="020B0503020204020204" pitchFamily="34" charset="-122"/>
              </a:rPr>
              <a:t>XLOOKUP(</a:t>
            </a:r>
            <a:r>
              <a:rPr lang="zh-CN" altLang="en-US" sz="2400" b="1">
                <a:latin typeface="微软雅黑" panose="020B0503020204020204" pitchFamily="34" charset="-122"/>
                <a:ea typeface="微软雅黑" panose="020B0503020204020204" pitchFamily="34" charset="-122"/>
              </a:rPr>
              <a:t>查找值</a:t>
            </a:r>
            <a:r>
              <a:rPr lang="en-US" altLang="zh-CN" sz="2400" b="1">
                <a:latin typeface="微软雅黑" panose="020B0503020204020204" pitchFamily="34" charset="-122"/>
                <a:ea typeface="微软雅黑" panose="020B0503020204020204" pitchFamily="34" charset="-122"/>
              </a:rPr>
              <a:t>,</a:t>
            </a:r>
            <a:r>
              <a:rPr lang="zh-CN" altLang="en-US" sz="2400" b="1">
                <a:latin typeface="微软雅黑" panose="020B0503020204020204" pitchFamily="34" charset="-122"/>
                <a:ea typeface="微软雅黑" panose="020B0503020204020204" pitchFamily="34" charset="-122"/>
              </a:rPr>
              <a:t>查找范围</a:t>
            </a:r>
            <a:r>
              <a:rPr lang="en-US" altLang="zh-CN" sz="2400" b="1">
                <a:latin typeface="微软雅黑" panose="020B0503020204020204" pitchFamily="34" charset="-122"/>
                <a:ea typeface="微软雅黑" panose="020B0503020204020204" pitchFamily="34" charset="-122"/>
              </a:rPr>
              <a:t>,</a:t>
            </a:r>
            <a:r>
              <a:rPr lang="zh-CN" altLang="en-US" sz="2400" b="1">
                <a:latin typeface="微软雅黑" panose="020B0503020204020204" pitchFamily="34" charset="-122"/>
                <a:ea typeface="微软雅黑" panose="020B0503020204020204" pitchFamily="34" charset="-122"/>
              </a:rPr>
              <a:t>结果范围</a:t>
            </a:r>
            <a:r>
              <a:rPr lang="en-US" altLang="zh-CN" sz="2400" b="1">
                <a:latin typeface="微软雅黑" panose="020B0503020204020204" pitchFamily="34" charset="-122"/>
                <a:ea typeface="微软雅黑" panose="020B0503020204020204" pitchFamily="34" charset="-122"/>
              </a:rPr>
              <a:t>,</a:t>
            </a:r>
            <a:r>
              <a:rPr lang="zh-CN" altLang="en-US" sz="2400" b="1">
                <a:solidFill>
                  <a:schemeClr val="tx1">
                    <a:lumMod val="50000"/>
                    <a:lumOff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匹配类型</a:t>
            </a:r>
            <a:r>
              <a:rPr lang="en-US" altLang="zh-CN" sz="2400" b="1">
                <a:latin typeface="微软雅黑" panose="020B0503020204020204" pitchFamily="34" charset="-122"/>
                <a:ea typeface="微软雅黑" panose="020B0503020204020204" pitchFamily="34" charset="-122"/>
              </a:rPr>
              <a:t>,</a:t>
            </a:r>
            <a:r>
              <a:rPr lang="zh-CN" altLang="en-US" sz="2400" b="1">
                <a:solidFill>
                  <a:srgbClr val="0070C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查找类型</a:t>
            </a:r>
            <a:r>
              <a:rPr lang="en-US" altLang="zh-CN" sz="2400" b="1">
                <a:latin typeface="微软雅黑" panose="020B0503020204020204" pitchFamily="34" charset="-122"/>
                <a:ea typeface="微软雅黑" panose="020B0503020204020204" pitchFamily="34" charset="-122"/>
              </a:rPr>
              <a:t>)</a:t>
            </a:r>
            <a:endParaRPr lang="zh-CN" altLang="en-US" sz="2400" b="1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grpSp>
        <xdr:nvGrpSpPr>
          <xdr:cNvPr id="4" name="组合 3">
            <a:extLst>
              <a:ext uri="{FF2B5EF4-FFF2-40B4-BE49-F238E27FC236}">
                <a16:creationId xmlns:a16="http://schemas.microsoft.com/office/drawing/2014/main" id="{F91D4B94-BDAC-4DCC-A3FB-60ABD84581CC}"/>
              </a:ext>
            </a:extLst>
          </xdr:cNvPr>
          <xdr:cNvGrpSpPr/>
        </xdr:nvGrpSpPr>
        <xdr:grpSpPr>
          <a:xfrm>
            <a:off x="6074229" y="931705"/>
            <a:ext cx="4310742" cy="1882643"/>
            <a:chOff x="5649686" y="822848"/>
            <a:chExt cx="4310742" cy="1882643"/>
          </a:xfrm>
        </xdr:grpSpPr>
        <xdr:sp macro="" textlink="">
          <xdr:nvSpPr>
            <xdr:cNvPr id="13" name="矩形 12">
              <a:extLst>
                <a:ext uri="{FF2B5EF4-FFF2-40B4-BE49-F238E27FC236}">
                  <a16:creationId xmlns:a16="http://schemas.microsoft.com/office/drawing/2014/main" id="{8AD66E35-7BBD-4717-AD94-75BC414B22C4}"/>
                </a:ext>
              </a:extLst>
            </xdr:cNvPr>
            <xdr:cNvSpPr/>
          </xdr:nvSpPr>
          <xdr:spPr>
            <a:xfrm>
              <a:off x="5954486" y="822848"/>
              <a:ext cx="2030186" cy="359618"/>
            </a:xfrm>
            <a:prstGeom prst="rect">
              <a:avLst/>
            </a:prstGeom>
            <a:solidFill>
              <a:schemeClr val="bg2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>
                  <a:latin typeface="微软雅黑" panose="020B0503020204020204" pitchFamily="34" charset="-122"/>
                  <a:ea typeface="微软雅黑" panose="020B0503020204020204" pitchFamily="34" charset="-122"/>
                </a:rPr>
                <a:t>  0,</a:t>
              </a:r>
              <a:r>
                <a:rPr lang="zh-CN" altLang="en-US">
                  <a:latin typeface="微软雅黑" panose="020B0503020204020204" pitchFamily="34" charset="-122"/>
                  <a:ea typeface="微软雅黑" panose="020B0503020204020204" pitchFamily="34" charset="-122"/>
                </a:rPr>
                <a:t>精确匹配</a:t>
              </a:r>
              <a:endParaRPr lang="en-US" altLang="zh-CN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sp macro="" textlink="">
          <xdr:nvSpPr>
            <xdr:cNvPr id="14" name="矩形 13">
              <a:extLst>
                <a:ext uri="{FF2B5EF4-FFF2-40B4-BE49-F238E27FC236}">
                  <a16:creationId xmlns:a16="http://schemas.microsoft.com/office/drawing/2014/main" id="{E53CD810-B4DB-4F06-A6D0-14CA7E0A75D8}"/>
                </a:ext>
              </a:extLst>
            </xdr:cNvPr>
            <xdr:cNvSpPr/>
          </xdr:nvSpPr>
          <xdr:spPr>
            <a:xfrm>
              <a:off x="5954486" y="1320187"/>
              <a:ext cx="4005942" cy="359618"/>
            </a:xfrm>
            <a:prstGeom prst="rect">
              <a:avLst/>
            </a:prstGeom>
            <a:solidFill>
              <a:schemeClr val="bg2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>
                  <a:latin typeface="微软雅黑" panose="020B0503020204020204" pitchFamily="34" charset="-122"/>
                  <a:ea typeface="微软雅黑" panose="020B0503020204020204" pitchFamily="34" charset="-122"/>
                </a:rPr>
                <a:t>-1,</a:t>
              </a:r>
              <a:r>
                <a:rPr lang="zh-CN" altLang="en-US">
                  <a:latin typeface="微软雅黑" panose="020B0503020204020204" pitchFamily="34" charset="-122"/>
                  <a:ea typeface="微软雅黑" panose="020B0503020204020204" pitchFamily="34" charset="-122"/>
                </a:rPr>
                <a:t>精确匹配或者找到下一个更小的值</a:t>
              </a:r>
              <a:endParaRPr lang="en-US" altLang="zh-CN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sp macro="" textlink="">
          <xdr:nvSpPr>
            <xdr:cNvPr id="15" name="矩形 14">
              <a:extLst>
                <a:ext uri="{FF2B5EF4-FFF2-40B4-BE49-F238E27FC236}">
                  <a16:creationId xmlns:a16="http://schemas.microsoft.com/office/drawing/2014/main" id="{06BA63D6-9DA1-4126-B151-D34C01FC71ED}"/>
                </a:ext>
              </a:extLst>
            </xdr:cNvPr>
            <xdr:cNvSpPr/>
          </xdr:nvSpPr>
          <xdr:spPr>
            <a:xfrm>
              <a:off x="5954486" y="1817526"/>
              <a:ext cx="4005942" cy="359618"/>
            </a:xfrm>
            <a:prstGeom prst="rect">
              <a:avLst/>
            </a:prstGeom>
            <a:solidFill>
              <a:schemeClr val="bg2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>
                  <a:latin typeface="微软雅黑" panose="020B0503020204020204" pitchFamily="34" charset="-122"/>
                  <a:ea typeface="微软雅黑" panose="020B0503020204020204" pitchFamily="34" charset="-122"/>
                </a:rPr>
                <a:t>  1,</a:t>
              </a:r>
              <a:r>
                <a:rPr lang="zh-CN" altLang="en-US">
                  <a:latin typeface="微软雅黑" panose="020B0503020204020204" pitchFamily="34" charset="-122"/>
                  <a:ea typeface="微软雅黑" panose="020B0503020204020204" pitchFamily="34" charset="-122"/>
                </a:rPr>
                <a:t>精确匹配或者找到下一个更大的值</a:t>
              </a:r>
              <a:endParaRPr lang="en-US" altLang="zh-CN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sp macro="" textlink="">
          <xdr:nvSpPr>
            <xdr:cNvPr id="16" name="矩形 15">
              <a:extLst>
                <a:ext uri="{FF2B5EF4-FFF2-40B4-BE49-F238E27FC236}">
                  <a16:creationId xmlns:a16="http://schemas.microsoft.com/office/drawing/2014/main" id="{C274754C-0563-4B80-8F73-DA192C2655C4}"/>
                </a:ext>
              </a:extLst>
            </xdr:cNvPr>
            <xdr:cNvSpPr/>
          </xdr:nvSpPr>
          <xdr:spPr>
            <a:xfrm>
              <a:off x="5954486" y="2345873"/>
              <a:ext cx="4005942" cy="359618"/>
            </a:xfrm>
            <a:prstGeom prst="rect">
              <a:avLst/>
            </a:prstGeom>
            <a:solidFill>
              <a:schemeClr val="bg2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>
                  <a:latin typeface="微软雅黑" panose="020B0503020204020204" pitchFamily="34" charset="-122"/>
                  <a:ea typeface="微软雅黑" panose="020B0503020204020204" pitchFamily="34" charset="-122"/>
                </a:rPr>
                <a:t>  2,</a:t>
              </a:r>
              <a:r>
                <a:rPr lang="zh-CN" altLang="en-US">
                  <a:latin typeface="微软雅黑" panose="020B0503020204020204" pitchFamily="34" charset="-122"/>
                  <a:ea typeface="微软雅黑" panose="020B0503020204020204" pitchFamily="34" charset="-122"/>
                </a:rPr>
                <a:t>通配符文字匹配</a:t>
              </a:r>
              <a:endParaRPr lang="en-US" altLang="zh-CN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sp macro="" textlink="">
          <xdr:nvSpPr>
            <xdr:cNvPr id="17" name="左大括号 16">
              <a:extLst>
                <a:ext uri="{FF2B5EF4-FFF2-40B4-BE49-F238E27FC236}">
                  <a16:creationId xmlns:a16="http://schemas.microsoft.com/office/drawing/2014/main" id="{B1ED4A89-7524-4E36-9A2A-5054868B0739}"/>
                </a:ext>
              </a:extLst>
            </xdr:cNvPr>
            <xdr:cNvSpPr/>
          </xdr:nvSpPr>
          <xdr:spPr>
            <a:xfrm>
              <a:off x="5649686" y="1039197"/>
              <a:ext cx="250372" cy="1556657"/>
            </a:xfrm>
            <a:prstGeom prst="leftBrace">
              <a:avLst/>
            </a:prstGeom>
            <a:ln w="19050">
              <a:solidFill>
                <a:srgbClr val="00206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wrap="square" rtlCol="0" anchor="ctr"/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zh-CN" altLang="en-US"/>
            </a:p>
          </xdr:txBody>
        </xdr:sp>
      </xdr:grpSp>
      <xdr:cxnSp macro="">
        <xdr:nvCxnSpPr>
          <xdr:cNvPr id="5" name="连接符: 肘形 4">
            <a:extLst>
              <a:ext uri="{FF2B5EF4-FFF2-40B4-BE49-F238E27FC236}">
                <a16:creationId xmlns:a16="http://schemas.microsoft.com/office/drawing/2014/main" id="{E0528EED-DAD4-434E-A115-EAB9F9F3998D}"/>
              </a:ext>
            </a:extLst>
          </xdr:cNvPr>
          <xdr:cNvCxnSpPr>
            <a:cxnSpLocks/>
          </xdr:cNvCxnSpPr>
        </xdr:nvCxnSpPr>
        <xdr:spPr>
          <a:xfrm rot="5400000">
            <a:off x="5420696" y="2416630"/>
            <a:ext cx="1154666" cy="152400"/>
          </a:xfrm>
          <a:prstGeom prst="bentConnector3">
            <a:avLst>
              <a:gd name="adj1" fmla="val 50000"/>
            </a:avLst>
          </a:prstGeom>
          <a:ln w="28575">
            <a:solidFill>
              <a:srgbClr val="00206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" name="组合 5">
            <a:extLst>
              <a:ext uri="{FF2B5EF4-FFF2-40B4-BE49-F238E27FC236}">
                <a16:creationId xmlns:a16="http://schemas.microsoft.com/office/drawing/2014/main" id="{2CDA267D-7C26-418B-8D0E-FF6A7972599E}"/>
              </a:ext>
            </a:extLst>
          </xdr:cNvPr>
          <xdr:cNvGrpSpPr/>
        </xdr:nvGrpSpPr>
        <xdr:grpSpPr>
          <a:xfrm>
            <a:off x="7108372" y="3995643"/>
            <a:ext cx="4310742" cy="1882643"/>
            <a:chOff x="5649686" y="822848"/>
            <a:chExt cx="4310742" cy="1882643"/>
          </a:xfrm>
        </xdr:grpSpPr>
        <xdr:sp macro="" textlink="">
          <xdr:nvSpPr>
            <xdr:cNvPr id="8" name="矩形 7">
              <a:extLst>
                <a:ext uri="{FF2B5EF4-FFF2-40B4-BE49-F238E27FC236}">
                  <a16:creationId xmlns:a16="http://schemas.microsoft.com/office/drawing/2014/main" id="{5A4A15BA-8201-451A-94CB-B1EA489101A7}"/>
                </a:ext>
              </a:extLst>
            </xdr:cNvPr>
            <xdr:cNvSpPr/>
          </xdr:nvSpPr>
          <xdr:spPr>
            <a:xfrm>
              <a:off x="5954486" y="822848"/>
              <a:ext cx="2030186" cy="359618"/>
            </a:xfrm>
            <a:prstGeom prst="rect">
              <a:avLst/>
            </a:prstGeom>
            <a:solidFill>
              <a:schemeClr val="accent5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>
                  <a:latin typeface="微软雅黑" panose="020B0503020204020204" pitchFamily="34" charset="-122"/>
                  <a:ea typeface="微软雅黑" panose="020B0503020204020204" pitchFamily="34" charset="-122"/>
                </a:rPr>
                <a:t>  1,</a:t>
              </a:r>
              <a:r>
                <a:rPr lang="zh-CN" altLang="en-US">
                  <a:latin typeface="微软雅黑" panose="020B0503020204020204" pitchFamily="34" charset="-122"/>
                  <a:ea typeface="微软雅黑" panose="020B0503020204020204" pitchFamily="34" charset="-122"/>
                </a:rPr>
                <a:t>从前往后找</a:t>
              </a:r>
              <a:endParaRPr lang="en-US" altLang="zh-CN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sp macro="" textlink="">
          <xdr:nvSpPr>
            <xdr:cNvPr id="9" name="矩形 8">
              <a:extLst>
                <a:ext uri="{FF2B5EF4-FFF2-40B4-BE49-F238E27FC236}">
                  <a16:creationId xmlns:a16="http://schemas.microsoft.com/office/drawing/2014/main" id="{E9EB3B56-E2B9-47BB-B530-C987BE656D4E}"/>
                </a:ext>
              </a:extLst>
            </xdr:cNvPr>
            <xdr:cNvSpPr/>
          </xdr:nvSpPr>
          <xdr:spPr>
            <a:xfrm>
              <a:off x="5954486" y="1320187"/>
              <a:ext cx="4005942" cy="359618"/>
            </a:xfrm>
            <a:prstGeom prst="rect">
              <a:avLst/>
            </a:prstGeom>
            <a:solidFill>
              <a:schemeClr val="accent5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>
                  <a:latin typeface="微软雅黑" panose="020B0503020204020204" pitchFamily="34" charset="-122"/>
                  <a:ea typeface="微软雅黑" panose="020B0503020204020204" pitchFamily="34" charset="-122"/>
                </a:rPr>
                <a:t>-1,</a:t>
              </a:r>
              <a:r>
                <a:rPr lang="zh-CN" altLang="en-US">
                  <a:latin typeface="微软雅黑" panose="020B0503020204020204" pitchFamily="34" charset="-122"/>
                  <a:ea typeface="微软雅黑" panose="020B0503020204020204" pitchFamily="34" charset="-122"/>
                </a:rPr>
                <a:t>从后往前找</a:t>
              </a:r>
              <a:endParaRPr lang="en-US" altLang="zh-CN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sp macro="" textlink="">
          <xdr:nvSpPr>
            <xdr:cNvPr id="10" name="矩形 9">
              <a:extLst>
                <a:ext uri="{FF2B5EF4-FFF2-40B4-BE49-F238E27FC236}">
                  <a16:creationId xmlns:a16="http://schemas.microsoft.com/office/drawing/2014/main" id="{28CF01FA-3D7A-4983-87D1-1D329CE581AF}"/>
                </a:ext>
              </a:extLst>
            </xdr:cNvPr>
            <xdr:cNvSpPr/>
          </xdr:nvSpPr>
          <xdr:spPr>
            <a:xfrm>
              <a:off x="5954486" y="1817526"/>
              <a:ext cx="4005942" cy="359618"/>
            </a:xfrm>
            <a:prstGeom prst="rect">
              <a:avLst/>
            </a:prstGeom>
            <a:solidFill>
              <a:schemeClr val="accent5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>
                  <a:latin typeface="微软雅黑" panose="020B0503020204020204" pitchFamily="34" charset="-122"/>
                  <a:ea typeface="微软雅黑" panose="020B0503020204020204" pitchFamily="34" charset="-122"/>
                </a:rPr>
                <a:t>  2,</a:t>
              </a:r>
              <a:r>
                <a:rPr lang="zh-CN" altLang="en-US">
                  <a:latin typeface="微软雅黑" panose="020B0503020204020204" pitchFamily="34" charset="-122"/>
                  <a:ea typeface="微软雅黑" panose="020B0503020204020204" pitchFamily="34" charset="-122"/>
                </a:rPr>
                <a:t>按照升序进行查找</a:t>
              </a:r>
              <a:endParaRPr lang="en-US" altLang="zh-CN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sp macro="" textlink="">
          <xdr:nvSpPr>
            <xdr:cNvPr id="11" name="矩形 10">
              <a:extLst>
                <a:ext uri="{FF2B5EF4-FFF2-40B4-BE49-F238E27FC236}">
                  <a16:creationId xmlns:a16="http://schemas.microsoft.com/office/drawing/2014/main" id="{DAB84480-F633-4CC7-A175-2B4CA5D48F4F}"/>
                </a:ext>
              </a:extLst>
            </xdr:cNvPr>
            <xdr:cNvSpPr/>
          </xdr:nvSpPr>
          <xdr:spPr>
            <a:xfrm>
              <a:off x="5954486" y="2345873"/>
              <a:ext cx="4005942" cy="359618"/>
            </a:xfrm>
            <a:prstGeom prst="rect">
              <a:avLst/>
            </a:prstGeom>
            <a:solidFill>
              <a:schemeClr val="accent5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zh-CN">
                  <a:latin typeface="微软雅黑" panose="020B0503020204020204" pitchFamily="34" charset="-122"/>
                  <a:ea typeface="微软雅黑" panose="020B0503020204020204" pitchFamily="34" charset="-122"/>
                </a:rPr>
                <a:t> -2,</a:t>
              </a:r>
              <a:r>
                <a:rPr lang="zh-CN" altLang="en-US">
                  <a:latin typeface="微软雅黑" panose="020B0503020204020204" pitchFamily="34" charset="-122"/>
                  <a:ea typeface="微软雅黑" panose="020B0503020204020204" pitchFamily="34" charset="-122"/>
                </a:rPr>
                <a:t>按照降序进行查找</a:t>
              </a:r>
              <a:endParaRPr lang="en-US" altLang="zh-CN">
                <a:latin typeface="微软雅黑" panose="020B0503020204020204" pitchFamily="34" charset="-122"/>
                <a:ea typeface="微软雅黑" panose="020B0503020204020204" pitchFamily="34" charset="-122"/>
              </a:endParaRPr>
            </a:p>
          </xdr:txBody>
        </xdr:sp>
        <xdr:sp macro="" textlink="">
          <xdr:nvSpPr>
            <xdr:cNvPr id="12" name="左大括号 11">
              <a:extLst>
                <a:ext uri="{FF2B5EF4-FFF2-40B4-BE49-F238E27FC236}">
                  <a16:creationId xmlns:a16="http://schemas.microsoft.com/office/drawing/2014/main" id="{617250C2-7246-43A6-AF76-8A724BAAA392}"/>
                </a:ext>
              </a:extLst>
            </xdr:cNvPr>
            <xdr:cNvSpPr/>
          </xdr:nvSpPr>
          <xdr:spPr>
            <a:xfrm>
              <a:off x="5649686" y="1039197"/>
              <a:ext cx="250372" cy="1556657"/>
            </a:xfrm>
            <a:prstGeom prst="leftBrace">
              <a:avLst/>
            </a:prstGeom>
            <a:ln w="19050">
              <a:solidFill>
                <a:srgbClr val="00206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wrap="square" rtlCol="0" anchor="ctr"/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zh-CN" altLang="en-US"/>
            </a:p>
          </xdr:txBody>
        </xdr:sp>
      </xdr:grpSp>
      <xdr:cxnSp macro="">
        <xdr:nvCxnSpPr>
          <xdr:cNvPr id="7" name="连接符: 肘形 6">
            <a:extLst>
              <a:ext uri="{FF2B5EF4-FFF2-40B4-BE49-F238E27FC236}">
                <a16:creationId xmlns:a16="http://schemas.microsoft.com/office/drawing/2014/main" id="{8A3972D0-941F-4870-8427-70A0219FCD1D}"/>
              </a:ext>
            </a:extLst>
          </xdr:cNvPr>
          <xdr:cNvCxnSpPr>
            <a:stCxn id="12" idx="1"/>
          </xdr:cNvCxnSpPr>
        </xdr:nvCxnSpPr>
        <xdr:spPr>
          <a:xfrm rot="10800000" flipH="1">
            <a:off x="7108372" y="3553603"/>
            <a:ext cx="206828" cy="1436719"/>
          </a:xfrm>
          <a:prstGeom prst="bentConnector4">
            <a:avLst>
              <a:gd name="adj1" fmla="val -110527"/>
              <a:gd name="adj2" fmla="val 77087"/>
            </a:avLst>
          </a:prstGeom>
          <a:ln w="28575">
            <a:solidFill>
              <a:srgbClr val="00206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1484586</xdr:colOff>
      <xdr:row>1</xdr:row>
      <xdr:rowOff>72258</xdr:rowOff>
    </xdr:from>
    <xdr:to>
      <xdr:col>8</xdr:col>
      <xdr:colOff>505946</xdr:colOff>
      <xdr:row>15</xdr:row>
      <xdr:rowOff>205846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6967996-ACEB-4A66-B17C-541CF639C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0586" y="302172"/>
          <a:ext cx="4171429" cy="3352381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A49F-7287-4EF2-92D4-81E7248AD704}">
  <dimension ref="A1"/>
  <sheetViews>
    <sheetView showGridLines="0" workbookViewId="0">
      <selection activeCell="G3" sqref="G3"/>
    </sheetView>
  </sheetViews>
  <sheetFormatPr defaultRowHeight="18" x14ac:dyDescent="0.35"/>
  <sheetData>
    <row r="1" spans="1:1" ht="37.5" x14ac:dyDescent="0.35">
      <c r="A1" s="19" t="s">
        <v>68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FFEF-5B67-44AC-8071-3B8F04A8B736}">
  <dimension ref="A1:H17"/>
  <sheetViews>
    <sheetView showGridLines="0" zoomScale="130" zoomScaleNormal="130" workbookViewId="0">
      <selection activeCell="H1" sqref="H1"/>
    </sheetView>
  </sheetViews>
  <sheetFormatPr defaultRowHeight="18" x14ac:dyDescent="0.35"/>
  <cols>
    <col min="1" max="4" width="8.88671875" style="5"/>
    <col min="5" max="5" width="3.88671875" style="5" customWidth="1"/>
    <col min="6" max="16384" width="8.88671875" style="5"/>
  </cols>
  <sheetData>
    <row r="1" spans="1:8" x14ac:dyDescent="0.35">
      <c r="A1" s="4" t="s">
        <v>1</v>
      </c>
      <c r="B1" s="4" t="s">
        <v>2</v>
      </c>
      <c r="C1" s="4" t="s">
        <v>3</v>
      </c>
      <c r="D1" s="4" t="s">
        <v>4</v>
      </c>
      <c r="F1" s="4" t="s">
        <v>2</v>
      </c>
      <c r="G1" s="4" t="s">
        <v>4</v>
      </c>
      <c r="H1" s="5" t="str">
        <f ca="1">IFERROR(_xlfn.FORMULATEXT(G2),"")</f>
        <v>=VLOOKUP(F2,B2:D17,3,0)</v>
      </c>
    </row>
    <row r="2" spans="1:8" x14ac:dyDescent="0.35">
      <c r="A2" s="6" t="s">
        <v>5</v>
      </c>
      <c r="B2" s="6" t="s">
        <v>6</v>
      </c>
      <c r="C2" s="6" t="s">
        <v>7</v>
      </c>
      <c r="D2" s="6">
        <v>196</v>
      </c>
      <c r="F2" s="6" t="s">
        <v>11</v>
      </c>
      <c r="G2" s="7">
        <f>VLOOKUP(F2,B2:D17,3,0)</f>
        <v>355</v>
      </c>
    </row>
    <row r="3" spans="1:8" x14ac:dyDescent="0.35">
      <c r="A3" s="6" t="s">
        <v>5</v>
      </c>
      <c r="B3" s="6" t="s">
        <v>8</v>
      </c>
      <c r="C3" s="6" t="s">
        <v>7</v>
      </c>
      <c r="D3" s="6">
        <v>386</v>
      </c>
    </row>
    <row r="4" spans="1:8" x14ac:dyDescent="0.35">
      <c r="A4" s="6" t="s">
        <v>5</v>
      </c>
      <c r="B4" s="6" t="s">
        <v>9</v>
      </c>
      <c r="C4" s="6" t="s">
        <v>10</v>
      </c>
      <c r="D4" s="6">
        <v>285</v>
      </c>
      <c r="F4" s="4" t="s">
        <v>2</v>
      </c>
      <c r="G4" s="4" t="s">
        <v>4</v>
      </c>
      <c r="H4" s="5" t="str">
        <f ca="1">IFERROR(_xlfn.FORMULATEXT(G5),"")</f>
        <v>=INDEX(D2:D17,MATCH(F5,B2:B17,0))</v>
      </c>
    </row>
    <row r="5" spans="1:8" x14ac:dyDescent="0.35">
      <c r="A5" s="6" t="s">
        <v>5</v>
      </c>
      <c r="B5" s="6" t="s">
        <v>11</v>
      </c>
      <c r="C5" s="6" t="s">
        <v>7</v>
      </c>
      <c r="D5" s="6">
        <v>355</v>
      </c>
      <c r="F5" s="6" t="s">
        <v>11</v>
      </c>
      <c r="G5" s="7">
        <f>INDEX(D2:D17,MATCH(F5,B2:B17,0))</f>
        <v>355</v>
      </c>
    </row>
    <row r="6" spans="1:8" x14ac:dyDescent="0.35">
      <c r="A6" s="6" t="s">
        <v>5</v>
      </c>
      <c r="B6" s="6" t="s">
        <v>12</v>
      </c>
      <c r="C6" s="6" t="s">
        <v>13</v>
      </c>
      <c r="D6" s="6">
        <v>140</v>
      </c>
    </row>
    <row r="7" spans="1:8" x14ac:dyDescent="0.35">
      <c r="A7" s="6" t="s">
        <v>5</v>
      </c>
      <c r="B7" s="6" t="s">
        <v>14</v>
      </c>
      <c r="C7" s="6" t="s">
        <v>13</v>
      </c>
      <c r="D7" s="6">
        <v>271</v>
      </c>
      <c r="F7" s="4" t="s">
        <v>2</v>
      </c>
      <c r="G7" s="4" t="s">
        <v>4</v>
      </c>
      <c r="H7" s="5" t="str">
        <f ca="1">IFERROR(_xlfn.FORMULATEXT(G8),"")</f>
        <v>=LOOKUP(F8,B2:D17)</v>
      </c>
    </row>
    <row r="8" spans="1:8" x14ac:dyDescent="0.35">
      <c r="A8" s="6" t="s">
        <v>5</v>
      </c>
      <c r="B8" s="6" t="s">
        <v>15</v>
      </c>
      <c r="C8" s="6" t="s">
        <v>7</v>
      </c>
      <c r="D8" s="6">
        <v>252</v>
      </c>
      <c r="F8" s="6" t="s">
        <v>11</v>
      </c>
      <c r="G8" s="7">
        <f>LOOKUP(F8,B2:D17)</f>
        <v>355</v>
      </c>
    </row>
    <row r="9" spans="1:8" x14ac:dyDescent="0.35">
      <c r="A9" s="6" t="s">
        <v>5</v>
      </c>
      <c r="B9" s="6" t="s">
        <v>16</v>
      </c>
      <c r="C9" s="6" t="s">
        <v>10</v>
      </c>
      <c r="D9" s="6">
        <v>134</v>
      </c>
    </row>
    <row r="10" spans="1:8" x14ac:dyDescent="0.35">
      <c r="A10" s="6" t="s">
        <v>5</v>
      </c>
      <c r="B10" s="6" t="s">
        <v>17</v>
      </c>
      <c r="C10" s="6" t="s">
        <v>10</v>
      </c>
      <c r="D10" s="6">
        <v>160</v>
      </c>
      <c r="F10" s="4" t="s">
        <v>2</v>
      </c>
      <c r="G10" s="4" t="s">
        <v>4</v>
      </c>
      <c r="H10" s="5" t="str">
        <f ca="1">IFERROR(_xlfn.FORMULATEXT(G11),"")</f>
        <v>=XLOOKUP(F11,B2:B17,D2:D17)</v>
      </c>
    </row>
    <row r="11" spans="1:8" x14ac:dyDescent="0.35">
      <c r="A11" s="6" t="s">
        <v>5</v>
      </c>
      <c r="B11" s="6" t="s">
        <v>18</v>
      </c>
      <c r="C11" s="6" t="s">
        <v>7</v>
      </c>
      <c r="D11" s="6">
        <v>119</v>
      </c>
      <c r="F11" s="6" t="s">
        <v>11</v>
      </c>
      <c r="G11" s="7">
        <f>_xlfn.XLOOKUP(F11,B2:B17,D2:D17)</f>
        <v>355</v>
      </c>
    </row>
    <row r="12" spans="1:8" x14ac:dyDescent="0.35">
      <c r="A12" s="6" t="s">
        <v>19</v>
      </c>
      <c r="B12" s="6" t="s">
        <v>20</v>
      </c>
      <c r="C12" s="6" t="s">
        <v>13</v>
      </c>
      <c r="D12" s="6">
        <v>385</v>
      </c>
    </row>
    <row r="13" spans="1:8" x14ac:dyDescent="0.35">
      <c r="A13" s="6" t="s">
        <v>19</v>
      </c>
      <c r="B13" s="6" t="s">
        <v>21</v>
      </c>
      <c r="C13" s="6" t="s">
        <v>13</v>
      </c>
      <c r="D13" s="6">
        <v>249</v>
      </c>
    </row>
    <row r="14" spans="1:8" x14ac:dyDescent="0.35">
      <c r="A14" s="6" t="s">
        <v>19</v>
      </c>
      <c r="B14" s="6" t="s">
        <v>22</v>
      </c>
      <c r="C14" s="6" t="s">
        <v>7</v>
      </c>
      <c r="D14" s="6">
        <v>381</v>
      </c>
    </row>
    <row r="15" spans="1:8" x14ac:dyDescent="0.35">
      <c r="A15" s="6" t="s">
        <v>19</v>
      </c>
      <c r="B15" s="6" t="s">
        <v>23</v>
      </c>
      <c r="C15" s="6" t="s">
        <v>13</v>
      </c>
      <c r="D15" s="6">
        <v>120</v>
      </c>
    </row>
    <row r="16" spans="1:8" x14ac:dyDescent="0.35">
      <c r="A16" s="6" t="s">
        <v>19</v>
      </c>
      <c r="B16" s="6" t="s">
        <v>24</v>
      </c>
      <c r="C16" s="6" t="s">
        <v>13</v>
      </c>
      <c r="D16" s="6">
        <v>100</v>
      </c>
    </row>
    <row r="17" spans="1:4" x14ac:dyDescent="0.35">
      <c r="A17" s="6" t="s">
        <v>19</v>
      </c>
      <c r="B17" s="6" t="s">
        <v>25</v>
      </c>
      <c r="C17" s="6" t="s">
        <v>7</v>
      </c>
      <c r="D17" s="6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0E01-096F-48F6-9D12-062E77E263FC}">
  <dimension ref="A1:Q8"/>
  <sheetViews>
    <sheetView showGridLines="0" zoomScale="145" zoomScaleNormal="145" workbookViewId="0">
      <selection activeCell="E10" sqref="E10"/>
    </sheetView>
  </sheetViews>
  <sheetFormatPr defaultRowHeight="18" x14ac:dyDescent="0.35"/>
  <cols>
    <col min="1" max="1" width="4.88671875" style="5" bestFit="1" customWidth="1"/>
    <col min="2" max="2" width="6.5546875" style="5" bestFit="1" customWidth="1"/>
    <col min="3" max="3" width="4.88671875" style="5" bestFit="1" customWidth="1"/>
    <col min="4" max="4" width="6.5546875" style="5" bestFit="1" customWidth="1"/>
    <col min="5" max="5" width="8.21875" style="5" bestFit="1" customWidth="1"/>
    <col min="6" max="6" width="6.5546875" style="5" bestFit="1" customWidth="1"/>
    <col min="7" max="7" width="8.21875" style="5" bestFit="1" customWidth="1"/>
    <col min="8" max="9" width="6.5546875" style="5" bestFit="1" customWidth="1"/>
    <col min="10" max="12" width="4.88671875" style="5" bestFit="1" customWidth="1"/>
    <col min="13" max="14" width="6.5546875" style="5" bestFit="1" customWidth="1"/>
    <col min="15" max="15" width="8.21875" style="5" bestFit="1" customWidth="1"/>
    <col min="16" max="17" width="6.5546875" style="5" bestFit="1" customWidth="1"/>
    <col min="18" max="16384" width="8.88671875" style="5"/>
  </cols>
  <sheetData>
    <row r="1" spans="1:17" x14ac:dyDescent="0.35">
      <c r="A1" s="4" t="s">
        <v>2</v>
      </c>
      <c r="B1" s="6" t="s">
        <v>6</v>
      </c>
      <c r="C1" s="6" t="s">
        <v>8</v>
      </c>
      <c r="D1" s="6" t="s">
        <v>9</v>
      </c>
      <c r="E1" s="6" t="s">
        <v>11</v>
      </c>
      <c r="F1" s="6" t="s">
        <v>12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18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</row>
    <row r="2" spans="1:17" x14ac:dyDescent="0.35">
      <c r="A2" s="4" t="s">
        <v>4</v>
      </c>
      <c r="B2" s="6">
        <v>196</v>
      </c>
      <c r="C2" s="6">
        <v>386</v>
      </c>
      <c r="D2" s="6">
        <v>285</v>
      </c>
      <c r="E2" s="6">
        <v>355</v>
      </c>
      <c r="F2" s="6">
        <v>140</v>
      </c>
      <c r="G2" s="6">
        <v>271</v>
      </c>
      <c r="H2" s="6">
        <v>252</v>
      </c>
      <c r="I2" s="6">
        <v>134</v>
      </c>
      <c r="J2" s="6">
        <v>160</v>
      </c>
      <c r="K2" s="6">
        <v>119</v>
      </c>
      <c r="L2" s="6">
        <v>385</v>
      </c>
      <c r="M2" s="6">
        <v>249</v>
      </c>
      <c r="N2" s="6">
        <v>381</v>
      </c>
      <c r="O2" s="6">
        <v>120</v>
      </c>
      <c r="P2" s="6">
        <v>100</v>
      </c>
      <c r="Q2" s="6">
        <v>192</v>
      </c>
    </row>
    <row r="4" spans="1:17" x14ac:dyDescent="0.35">
      <c r="E4" s="4" t="s">
        <v>2</v>
      </c>
      <c r="F4" s="4" t="s">
        <v>4</v>
      </c>
      <c r="G4" s="5" t="str">
        <f ca="1">IFERROR(_xlfn.FORMULATEXT(F5),"")</f>
        <v>=HLOOKUP(E5,A1:Q2,2,0)</v>
      </c>
    </row>
    <row r="5" spans="1:17" x14ac:dyDescent="0.35">
      <c r="E5" s="6" t="s">
        <v>11</v>
      </c>
      <c r="F5" s="8">
        <f>HLOOKUP(E5,A1:Q2,2,0)</f>
        <v>355</v>
      </c>
    </row>
    <row r="7" spans="1:17" x14ac:dyDescent="0.35">
      <c r="E7" s="4" t="s">
        <v>2</v>
      </c>
      <c r="F7" s="4" t="s">
        <v>4</v>
      </c>
      <c r="G7" s="5" t="str">
        <f ca="1">IFERROR(_xlfn.FORMULATEXT(F8),"")</f>
        <v>=XLOOKUP(E8,A1:Q1,A2:Q2)</v>
      </c>
    </row>
    <row r="8" spans="1:17" x14ac:dyDescent="0.35">
      <c r="E8" s="6" t="s">
        <v>11</v>
      </c>
      <c r="F8" s="8">
        <f>_xlfn.XLOOKUP(E8,A1:Q1,A2:Q2)</f>
        <v>355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0CEF-C8C5-42E9-851C-BB5FC3FA83BD}">
  <dimension ref="A1:G13"/>
  <sheetViews>
    <sheetView showGridLines="0" zoomScale="130" zoomScaleNormal="130" workbookViewId="0">
      <selection activeCell="F10" sqref="F10"/>
    </sheetView>
  </sheetViews>
  <sheetFormatPr defaultRowHeight="18" x14ac:dyDescent="0.35"/>
  <cols>
    <col min="1" max="16384" width="8.88671875" style="5"/>
  </cols>
  <sheetData>
    <row r="1" spans="1:7" x14ac:dyDescent="0.35">
      <c r="A1" s="4" t="s">
        <v>38</v>
      </c>
      <c r="B1" s="4" t="s">
        <v>39</v>
      </c>
      <c r="C1" s="4" t="s">
        <v>40</v>
      </c>
      <c r="D1" s="4" t="s">
        <v>4</v>
      </c>
    </row>
    <row r="2" spans="1:7" x14ac:dyDescent="0.35">
      <c r="A2" s="6" t="s">
        <v>26</v>
      </c>
      <c r="B2" s="6">
        <v>371</v>
      </c>
      <c r="C2" s="6">
        <v>195</v>
      </c>
      <c r="D2" s="6">
        <v>196</v>
      </c>
      <c r="F2" s="4" t="s">
        <v>4</v>
      </c>
      <c r="G2" s="6" t="s">
        <v>31</v>
      </c>
    </row>
    <row r="3" spans="1:7" x14ac:dyDescent="0.35">
      <c r="A3" s="6" t="s">
        <v>27</v>
      </c>
      <c r="B3" s="6">
        <v>399</v>
      </c>
      <c r="C3" s="6">
        <v>250</v>
      </c>
      <c r="D3" s="6">
        <v>386</v>
      </c>
    </row>
    <row r="4" spans="1:7" x14ac:dyDescent="0.35">
      <c r="A4" s="6" t="s">
        <v>28</v>
      </c>
      <c r="B4" s="6">
        <v>248</v>
      </c>
      <c r="C4" s="6">
        <v>256</v>
      </c>
      <c r="D4" s="6">
        <v>285</v>
      </c>
      <c r="F4" s="5" t="s">
        <v>41</v>
      </c>
      <c r="G4" s="5" t="str">
        <f ca="1">IFERROR(_xlfn.FORMULATEXT(F5),"")</f>
        <v>=INDEX(A2:D13,MATCH(G2,$A$2:$A$13,0),MATCH(F2,A1:D1,0))</v>
      </c>
    </row>
    <row r="5" spans="1:7" x14ac:dyDescent="0.35">
      <c r="A5" s="6" t="s">
        <v>29</v>
      </c>
      <c r="B5" s="6">
        <v>284</v>
      </c>
      <c r="C5" s="6">
        <v>105</v>
      </c>
      <c r="D5" s="6">
        <v>355</v>
      </c>
      <c r="F5" s="8">
        <f>INDEX(A2:D13,MATCH(G2,$A$2:$A$13,0),MATCH(F2,A1:D1,0))</f>
        <v>271</v>
      </c>
    </row>
    <row r="6" spans="1:7" x14ac:dyDescent="0.35">
      <c r="A6" s="6" t="s">
        <v>30</v>
      </c>
      <c r="B6" s="6">
        <v>371</v>
      </c>
      <c r="C6" s="6">
        <v>210</v>
      </c>
      <c r="D6" s="6">
        <v>140</v>
      </c>
    </row>
    <row r="7" spans="1:7" x14ac:dyDescent="0.35">
      <c r="A7" s="6" t="s">
        <v>31</v>
      </c>
      <c r="B7" s="6">
        <v>211</v>
      </c>
      <c r="C7" s="6">
        <v>188</v>
      </c>
      <c r="D7" s="6">
        <v>271</v>
      </c>
      <c r="F7" s="5" t="s">
        <v>0</v>
      </c>
      <c r="G7" s="5" t="str">
        <f ca="1">IFERROR(_xlfn.FORMULATEXT(F8),"")</f>
        <v>=XLOOKUP(G2,A2:A13,XLOOKUP(F2,A1:D1,A2:D13))</v>
      </c>
    </row>
    <row r="8" spans="1:7" x14ac:dyDescent="0.35">
      <c r="A8" s="6" t="s">
        <v>32</v>
      </c>
      <c r="B8" s="6">
        <v>368</v>
      </c>
      <c r="C8" s="6">
        <v>217</v>
      </c>
      <c r="D8" s="6">
        <v>252</v>
      </c>
      <c r="F8" s="8" cm="1">
        <f t="array" ref="F8">_xlfn.XLOOKUP(G2,A2:A13,_xlfn.XLOOKUP(F2,A1:D1,A2:D13))</f>
        <v>271</v>
      </c>
    </row>
    <row r="9" spans="1:7" x14ac:dyDescent="0.35">
      <c r="A9" s="6" t="s">
        <v>33</v>
      </c>
      <c r="B9" s="6">
        <v>351</v>
      </c>
      <c r="C9" s="6">
        <v>136</v>
      </c>
      <c r="D9" s="6">
        <v>134</v>
      </c>
    </row>
    <row r="10" spans="1:7" x14ac:dyDescent="0.35">
      <c r="A10" s="6" t="s">
        <v>34</v>
      </c>
      <c r="B10" s="6">
        <v>203</v>
      </c>
      <c r="C10" s="6">
        <v>210</v>
      </c>
      <c r="D10" s="6">
        <v>160</v>
      </c>
    </row>
    <row r="11" spans="1:7" x14ac:dyDescent="0.35">
      <c r="A11" s="6" t="s">
        <v>35</v>
      </c>
      <c r="B11" s="6">
        <v>366</v>
      </c>
      <c r="C11" s="6">
        <v>206</v>
      </c>
      <c r="D11" s="6">
        <v>119</v>
      </c>
    </row>
    <row r="12" spans="1:7" x14ac:dyDescent="0.35">
      <c r="A12" s="6" t="s">
        <v>36</v>
      </c>
      <c r="B12" s="6">
        <v>312</v>
      </c>
      <c r="C12" s="6">
        <v>255</v>
      </c>
      <c r="D12" s="6">
        <v>385</v>
      </c>
    </row>
    <row r="13" spans="1:7" x14ac:dyDescent="0.35">
      <c r="A13" s="6" t="s">
        <v>37</v>
      </c>
      <c r="B13" s="6">
        <v>272</v>
      </c>
      <c r="C13" s="6">
        <v>209</v>
      </c>
      <c r="D13" s="6">
        <v>249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0922-F39D-4D59-A21C-11A37E5D4A03}">
  <dimension ref="A1:H17"/>
  <sheetViews>
    <sheetView showGridLines="0" zoomScale="130" zoomScaleNormal="130" workbookViewId="0">
      <selection activeCell="D2" sqref="D2"/>
    </sheetView>
  </sheetViews>
  <sheetFormatPr defaultRowHeight="18" x14ac:dyDescent="0.35"/>
  <sheetData>
    <row r="1" spans="1:8" x14ac:dyDescent="0.35">
      <c r="A1" s="4" t="s">
        <v>2</v>
      </c>
      <c r="B1" s="4" t="s">
        <v>3</v>
      </c>
      <c r="C1" s="4" t="s">
        <v>4</v>
      </c>
      <c r="D1" s="17" t="s">
        <v>53</v>
      </c>
      <c r="E1" s="5" t="str">
        <f ca="1">IFERROR(_xlfn.FORMULATEXT(D2),"")</f>
        <v>=XLOOKUP(A2,$H$2:$H$17,$G$2:$G$17)</v>
      </c>
      <c r="G1" s="4" t="s">
        <v>1</v>
      </c>
      <c r="H1" s="4" t="s">
        <v>2</v>
      </c>
    </row>
    <row r="2" spans="1:8" x14ac:dyDescent="0.35">
      <c r="A2" s="6" t="s">
        <v>6</v>
      </c>
      <c r="B2" s="6" t="s">
        <v>7</v>
      </c>
      <c r="C2" s="6">
        <v>196</v>
      </c>
      <c r="D2" s="3" t="str">
        <f>_xlfn.XLOOKUP(A2,$H$2:$H$17,$G$2:$G$17)</f>
        <v>财务部</v>
      </c>
      <c r="G2" s="6" t="s">
        <v>5</v>
      </c>
      <c r="H2" s="6" t="s">
        <v>15</v>
      </c>
    </row>
    <row r="3" spans="1:8" x14ac:dyDescent="0.35">
      <c r="A3" s="6" t="s">
        <v>8</v>
      </c>
      <c r="B3" s="6" t="s">
        <v>7</v>
      </c>
      <c r="C3" s="6">
        <v>386</v>
      </c>
      <c r="D3" s="3" t="str">
        <f t="shared" ref="D3:D17" si="0">_xlfn.XLOOKUP(A3,$H$2:$H$17,$G$2:$G$17)</f>
        <v>财务部</v>
      </c>
      <c r="G3" s="6" t="s">
        <v>5</v>
      </c>
      <c r="H3" s="6" t="s">
        <v>18</v>
      </c>
    </row>
    <row r="4" spans="1:8" x14ac:dyDescent="0.35">
      <c r="A4" s="6" t="s">
        <v>9</v>
      </c>
      <c r="B4" s="6" t="s">
        <v>10</v>
      </c>
      <c r="C4" s="6">
        <v>285</v>
      </c>
      <c r="D4" s="3" t="str">
        <f t="shared" si="0"/>
        <v>财务部</v>
      </c>
      <c r="G4" s="6" t="s">
        <v>19</v>
      </c>
      <c r="H4" s="6" t="s">
        <v>20</v>
      </c>
    </row>
    <row r="5" spans="1:8" x14ac:dyDescent="0.35">
      <c r="A5" s="6" t="s">
        <v>11</v>
      </c>
      <c r="B5" s="6" t="s">
        <v>7</v>
      </c>
      <c r="C5" s="6">
        <v>355</v>
      </c>
      <c r="D5" s="3" t="str">
        <f t="shared" si="0"/>
        <v>财务部</v>
      </c>
      <c r="G5" s="6" t="s">
        <v>19</v>
      </c>
      <c r="H5" s="6" t="s">
        <v>22</v>
      </c>
    </row>
    <row r="6" spans="1:8" x14ac:dyDescent="0.35">
      <c r="A6" s="6" t="s">
        <v>12</v>
      </c>
      <c r="B6" s="6" t="s">
        <v>13</v>
      </c>
      <c r="C6" s="6">
        <v>140</v>
      </c>
      <c r="D6" s="3" t="str">
        <f t="shared" si="0"/>
        <v>财务部</v>
      </c>
      <c r="G6" s="6" t="s">
        <v>19</v>
      </c>
      <c r="H6" s="6" t="s">
        <v>23</v>
      </c>
    </row>
    <row r="7" spans="1:8" x14ac:dyDescent="0.35">
      <c r="A7" s="6" t="s">
        <v>14</v>
      </c>
      <c r="B7" s="6" t="s">
        <v>13</v>
      </c>
      <c r="C7" s="6">
        <v>271</v>
      </c>
      <c r="D7" s="3" t="str">
        <f t="shared" si="0"/>
        <v>财务部</v>
      </c>
      <c r="G7" s="6" t="s">
        <v>5</v>
      </c>
      <c r="H7" s="6" t="s">
        <v>9</v>
      </c>
    </row>
    <row r="8" spans="1:8" x14ac:dyDescent="0.35">
      <c r="A8" s="6" t="s">
        <v>15</v>
      </c>
      <c r="B8" s="6" t="s">
        <v>7</v>
      </c>
      <c r="C8" s="6">
        <v>252</v>
      </c>
      <c r="D8" s="3" t="str">
        <f t="shared" si="0"/>
        <v>财务部</v>
      </c>
      <c r="G8" s="6" t="s">
        <v>5</v>
      </c>
      <c r="H8" s="6" t="s">
        <v>6</v>
      </c>
    </row>
    <row r="9" spans="1:8" x14ac:dyDescent="0.35">
      <c r="A9" s="6" t="s">
        <v>14</v>
      </c>
      <c r="B9" s="6" t="s">
        <v>10</v>
      </c>
      <c r="C9" s="6">
        <v>134</v>
      </c>
      <c r="D9" s="3" t="str">
        <f t="shared" si="0"/>
        <v>财务部</v>
      </c>
      <c r="G9" s="6" t="s">
        <v>19</v>
      </c>
      <c r="H9" s="6" t="s">
        <v>21</v>
      </c>
    </row>
    <row r="10" spans="1:8" x14ac:dyDescent="0.35">
      <c r="A10" s="6" t="s">
        <v>17</v>
      </c>
      <c r="B10" s="6" t="s">
        <v>10</v>
      </c>
      <c r="C10" s="6">
        <v>160</v>
      </c>
      <c r="D10" s="3" t="str">
        <f t="shared" si="0"/>
        <v>财务部</v>
      </c>
      <c r="G10" s="6" t="s">
        <v>19</v>
      </c>
      <c r="H10" s="6" t="s">
        <v>24</v>
      </c>
    </row>
    <row r="11" spans="1:8" x14ac:dyDescent="0.35">
      <c r="A11" s="6" t="s">
        <v>18</v>
      </c>
      <c r="B11" s="6" t="s">
        <v>7</v>
      </c>
      <c r="C11" s="6">
        <v>119</v>
      </c>
      <c r="D11" s="3" t="str">
        <f t="shared" si="0"/>
        <v>财务部</v>
      </c>
      <c r="G11" s="6" t="s">
        <v>19</v>
      </c>
      <c r="H11" s="6" t="s">
        <v>25</v>
      </c>
    </row>
    <row r="12" spans="1:8" x14ac:dyDescent="0.35">
      <c r="A12" s="6" t="s">
        <v>20</v>
      </c>
      <c r="B12" s="6" t="s">
        <v>13</v>
      </c>
      <c r="C12" s="6">
        <v>385</v>
      </c>
      <c r="D12" s="3" t="str">
        <f t="shared" si="0"/>
        <v>生产部</v>
      </c>
      <c r="G12" s="6" t="s">
        <v>5</v>
      </c>
      <c r="H12" s="6" t="s">
        <v>17</v>
      </c>
    </row>
    <row r="13" spans="1:8" x14ac:dyDescent="0.35">
      <c r="A13" s="6" t="s">
        <v>21</v>
      </c>
      <c r="B13" s="6" t="s">
        <v>13</v>
      </c>
      <c r="C13" s="6">
        <v>249</v>
      </c>
      <c r="D13" s="3" t="str">
        <f t="shared" si="0"/>
        <v>生产部</v>
      </c>
      <c r="G13" s="6" t="s">
        <v>5</v>
      </c>
      <c r="H13" s="6" t="s">
        <v>11</v>
      </c>
    </row>
    <row r="14" spans="1:8" x14ac:dyDescent="0.35">
      <c r="A14" s="6" t="s">
        <v>22</v>
      </c>
      <c r="B14" s="6" t="s">
        <v>7</v>
      </c>
      <c r="C14" s="6">
        <v>381</v>
      </c>
      <c r="D14" s="3" t="str">
        <f t="shared" si="0"/>
        <v>生产部</v>
      </c>
      <c r="G14" s="6" t="s">
        <v>5</v>
      </c>
      <c r="H14" s="6" t="s">
        <v>14</v>
      </c>
    </row>
    <row r="15" spans="1:8" x14ac:dyDescent="0.35">
      <c r="A15" s="6" t="s">
        <v>23</v>
      </c>
      <c r="B15" s="6" t="s">
        <v>13</v>
      </c>
      <c r="C15" s="6">
        <v>120</v>
      </c>
      <c r="D15" s="3" t="str">
        <f t="shared" si="0"/>
        <v>生产部</v>
      </c>
      <c r="G15" s="6" t="s">
        <v>5</v>
      </c>
      <c r="H15" s="6" t="s">
        <v>14</v>
      </c>
    </row>
    <row r="16" spans="1:8" x14ac:dyDescent="0.35">
      <c r="A16" s="6" t="s">
        <v>24</v>
      </c>
      <c r="B16" s="6" t="s">
        <v>13</v>
      </c>
      <c r="C16" s="6">
        <v>100</v>
      </c>
      <c r="D16" s="3" t="str">
        <f t="shared" si="0"/>
        <v>生产部</v>
      </c>
      <c r="G16" s="6" t="s">
        <v>5</v>
      </c>
      <c r="H16" s="6" t="s">
        <v>12</v>
      </c>
    </row>
    <row r="17" spans="1:8" x14ac:dyDescent="0.35">
      <c r="A17" s="6" t="s">
        <v>25</v>
      </c>
      <c r="B17" s="6" t="s">
        <v>7</v>
      </c>
      <c r="C17" s="6">
        <v>192</v>
      </c>
      <c r="D17" s="3" t="str">
        <f t="shared" si="0"/>
        <v>生产部</v>
      </c>
      <c r="G17" s="6" t="s">
        <v>5</v>
      </c>
      <c r="H17" s="6" t="s">
        <v>8</v>
      </c>
    </row>
  </sheetData>
  <sortState xmlns:xlrd2="http://schemas.microsoft.com/office/spreadsheetml/2017/richdata2" ref="G2:H17">
    <sortCondition descending="1" ref="H2:H17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4F67-CFDD-45BB-A186-59116562AE2E}">
  <dimension ref="A1:I20"/>
  <sheetViews>
    <sheetView showGridLines="0" zoomScale="115" zoomScaleNormal="115" workbookViewId="0">
      <selection activeCell="H9" sqref="H9"/>
    </sheetView>
  </sheetViews>
  <sheetFormatPr defaultRowHeight="18" x14ac:dyDescent="0.35"/>
  <cols>
    <col min="1" max="4" width="8.88671875" style="5"/>
    <col min="5" max="5" width="3.33203125" style="5" customWidth="1"/>
    <col min="6" max="16384" width="8.88671875" style="5"/>
  </cols>
  <sheetData>
    <row r="1" spans="1:9" x14ac:dyDescent="0.35">
      <c r="A1" s="4" t="s">
        <v>1</v>
      </c>
      <c r="B1" s="4" t="s">
        <v>2</v>
      </c>
      <c r="C1" s="4" t="s">
        <v>3</v>
      </c>
      <c r="D1" s="4" t="s">
        <v>4</v>
      </c>
      <c r="F1" s="4" t="s">
        <v>2</v>
      </c>
      <c r="G1" s="4" t="s">
        <v>3</v>
      </c>
      <c r="H1" s="4" t="s">
        <v>4</v>
      </c>
      <c r="I1" s="5" t="str">
        <f ca="1">IFERROR(_xlfn.FORMULATEXT(G2),"")</f>
        <v>=XLOOKUP(F2,B2:B17,C2:D17)</v>
      </c>
    </row>
    <row r="2" spans="1:9" x14ac:dyDescent="0.35">
      <c r="A2" s="6" t="s">
        <v>5</v>
      </c>
      <c r="B2" s="6" t="s">
        <v>6</v>
      </c>
      <c r="C2" s="6" t="s">
        <v>7</v>
      </c>
      <c r="D2" s="6">
        <v>196</v>
      </c>
      <c r="F2" s="6" t="s">
        <v>9</v>
      </c>
      <c r="G2" s="7" t="str" cm="1">
        <f t="array" ref="G2:H2">_xlfn.XLOOKUP(F2,B2:B17,C2:D17)</f>
        <v>中级</v>
      </c>
      <c r="H2" s="7">
        <v>285</v>
      </c>
    </row>
    <row r="3" spans="1:9" x14ac:dyDescent="0.35">
      <c r="A3" s="6" t="s">
        <v>5</v>
      </c>
      <c r="B3" s="6" t="s">
        <v>8</v>
      </c>
      <c r="C3" s="6" t="s">
        <v>7</v>
      </c>
      <c r="D3" s="6">
        <v>386</v>
      </c>
    </row>
    <row r="4" spans="1:9" x14ac:dyDescent="0.35">
      <c r="A4" s="6" t="s">
        <v>5</v>
      </c>
      <c r="B4" s="6" t="s">
        <v>9</v>
      </c>
      <c r="C4" s="6" t="s">
        <v>10</v>
      </c>
      <c r="D4" s="6">
        <v>285</v>
      </c>
      <c r="F4" s="4" t="s">
        <v>2</v>
      </c>
      <c r="G4" s="4" t="s">
        <v>3</v>
      </c>
      <c r="H4" s="4" t="s">
        <v>1</v>
      </c>
      <c r="I4" s="5" t="str">
        <f ca="1">IFERROR(_xlfn.FORMULATEXT(G5),"")</f>
        <v>=XLOOKUP(F5,B2:B17,CHOOSE({1,2},C2:C17,A2:A17))</v>
      </c>
    </row>
    <row r="5" spans="1:9" x14ac:dyDescent="0.35">
      <c r="A5" s="6" t="s">
        <v>5</v>
      </c>
      <c r="B5" s="6" t="s">
        <v>11</v>
      </c>
      <c r="C5" s="6" t="s">
        <v>7</v>
      </c>
      <c r="D5" s="6">
        <v>355</v>
      </c>
      <c r="F5" s="6" t="s">
        <v>9</v>
      </c>
      <c r="G5" s="7" t="str" cm="1">
        <f t="array" ref="G5:H5">_xlfn.XLOOKUP(F5,B2:B17,CHOOSE({1,2},C2:C17,A2:A17))</f>
        <v>中级</v>
      </c>
      <c r="H5" s="7" t="str">
        <v>财务部</v>
      </c>
    </row>
    <row r="6" spans="1:9" x14ac:dyDescent="0.35">
      <c r="A6" s="6" t="s">
        <v>5</v>
      </c>
      <c r="B6" s="6" t="s">
        <v>12</v>
      </c>
      <c r="C6" s="6" t="s">
        <v>13</v>
      </c>
      <c r="D6" s="6">
        <v>140</v>
      </c>
    </row>
    <row r="7" spans="1:9" x14ac:dyDescent="0.35">
      <c r="A7" s="6" t="s">
        <v>5</v>
      </c>
      <c r="B7" s="6" t="s">
        <v>14</v>
      </c>
      <c r="C7" s="6" t="s">
        <v>13</v>
      </c>
      <c r="D7" s="6">
        <v>271</v>
      </c>
      <c r="F7" s="4" t="s">
        <v>2</v>
      </c>
      <c r="G7" s="4" t="s">
        <v>3</v>
      </c>
      <c r="H7" s="4" t="s">
        <v>4</v>
      </c>
      <c r="I7" s="5" t="str">
        <f ca="1">IFERROR(_xlfn.FORMULATEXT(G8),"")</f>
        <v>=XLOOKUP(F8:F10,B2:B17,C2:D17)</v>
      </c>
    </row>
    <row r="8" spans="1:9" x14ac:dyDescent="0.35">
      <c r="A8" s="6" t="s">
        <v>5</v>
      </c>
      <c r="B8" s="6" t="s">
        <v>15</v>
      </c>
      <c r="C8" s="6" t="s">
        <v>7</v>
      </c>
      <c r="D8" s="6">
        <v>252</v>
      </c>
      <c r="F8" s="6" t="s">
        <v>9</v>
      </c>
      <c r="G8" s="7" t="str" cm="1">
        <f t="array" ref="G8:G10">_xlfn.XLOOKUP(F8:F10,B2:B17,C2:D17)</f>
        <v>中级</v>
      </c>
      <c r="H8" s="7"/>
    </row>
    <row r="9" spans="1:9" x14ac:dyDescent="0.35">
      <c r="A9" s="6" t="s">
        <v>5</v>
      </c>
      <c r="B9" s="6" t="s">
        <v>14</v>
      </c>
      <c r="C9" s="6" t="s">
        <v>10</v>
      </c>
      <c r="D9" s="6">
        <v>134</v>
      </c>
      <c r="F9" s="6" t="s">
        <v>14</v>
      </c>
      <c r="G9" s="7" t="str">
        <v>初级</v>
      </c>
      <c r="H9" s="7"/>
    </row>
    <row r="10" spans="1:9" x14ac:dyDescent="0.35">
      <c r="A10" s="6" t="s">
        <v>5</v>
      </c>
      <c r="B10" s="6" t="s">
        <v>17</v>
      </c>
      <c r="C10" s="6" t="s">
        <v>10</v>
      </c>
      <c r="D10" s="6">
        <v>160</v>
      </c>
      <c r="F10" s="6" t="s">
        <v>18</v>
      </c>
      <c r="G10" s="7" t="str">
        <v>高级</v>
      </c>
      <c r="H10" s="7"/>
    </row>
    <row r="11" spans="1:9" x14ac:dyDescent="0.35">
      <c r="A11" s="6" t="s">
        <v>5</v>
      </c>
      <c r="B11" s="6" t="s">
        <v>18</v>
      </c>
      <c r="C11" s="6" t="s">
        <v>7</v>
      </c>
      <c r="D11" s="6">
        <v>119</v>
      </c>
    </row>
    <row r="12" spans="1:9" x14ac:dyDescent="0.35">
      <c r="A12" s="6" t="s">
        <v>19</v>
      </c>
      <c r="B12" s="6" t="s">
        <v>20</v>
      </c>
      <c r="C12" s="6" t="s">
        <v>13</v>
      </c>
      <c r="D12" s="6">
        <v>385</v>
      </c>
      <c r="F12" s="4" t="s">
        <v>2</v>
      </c>
      <c r="G12" s="4" t="s">
        <v>3</v>
      </c>
      <c r="H12" s="4" t="s">
        <v>4</v>
      </c>
      <c r="I12" s="5" t="str">
        <f ca="1">IFERROR(_xlfn.FORMULATEXT(G13),"")</f>
        <v>=XLOOKUP($F13,$B$2:$B$17,$C$2:$D$17)</v>
      </c>
    </row>
    <row r="13" spans="1:9" x14ac:dyDescent="0.35">
      <c r="A13" s="6" t="s">
        <v>19</v>
      </c>
      <c r="B13" s="6" t="s">
        <v>21</v>
      </c>
      <c r="C13" s="6" t="s">
        <v>13</v>
      </c>
      <c r="D13" s="6">
        <v>249</v>
      </c>
      <c r="F13" s="6" t="s">
        <v>9</v>
      </c>
      <c r="G13" s="7" t="str" cm="1">
        <f t="array" ref="G13:H13">_xlfn.XLOOKUP($F13,$B$2:$B$17,$C$2:$D$17)</f>
        <v>中级</v>
      </c>
      <c r="H13" s="7">
        <v>285</v>
      </c>
    </row>
    <row r="14" spans="1:9" x14ac:dyDescent="0.35">
      <c r="A14" s="6" t="s">
        <v>19</v>
      </c>
      <c r="B14" s="6" t="s">
        <v>22</v>
      </c>
      <c r="C14" s="6" t="s">
        <v>7</v>
      </c>
      <c r="D14" s="6">
        <v>381</v>
      </c>
      <c r="F14" s="6" t="s">
        <v>14</v>
      </c>
      <c r="G14" s="7" t="str" cm="1">
        <f t="array" ref="G14:H14">_xlfn.XLOOKUP($F14,$B$2:$B$17,$C$2:$D$17)</f>
        <v>初级</v>
      </c>
      <c r="H14" s="7">
        <v>271</v>
      </c>
    </row>
    <row r="15" spans="1:9" x14ac:dyDescent="0.35">
      <c r="A15" s="6" t="s">
        <v>19</v>
      </c>
      <c r="B15" s="6" t="s">
        <v>23</v>
      </c>
      <c r="C15" s="6" t="s">
        <v>13</v>
      </c>
      <c r="D15" s="6">
        <v>120</v>
      </c>
      <c r="F15" s="6" t="s">
        <v>18</v>
      </c>
      <c r="G15" s="7" t="str" cm="1">
        <f t="array" ref="G15:H15">_xlfn.XLOOKUP($F15,$B$2:$B$17,$C$2:$D$17)</f>
        <v>高级</v>
      </c>
      <c r="H15" s="7">
        <v>119</v>
      </c>
    </row>
    <row r="16" spans="1:9" x14ac:dyDescent="0.35">
      <c r="A16" s="6" t="s">
        <v>19</v>
      </c>
      <c r="B16" s="6" t="s">
        <v>24</v>
      </c>
      <c r="C16" s="6" t="s">
        <v>13</v>
      </c>
      <c r="D16" s="6">
        <v>100</v>
      </c>
    </row>
    <row r="17" spans="1:9" x14ac:dyDescent="0.35">
      <c r="A17" s="6" t="s">
        <v>19</v>
      </c>
      <c r="B17" s="6" t="s">
        <v>25</v>
      </c>
      <c r="C17" s="6" t="s">
        <v>7</v>
      </c>
      <c r="D17" s="6">
        <v>192</v>
      </c>
      <c r="F17" s="4" t="s">
        <v>2</v>
      </c>
      <c r="G17" s="4" t="s">
        <v>3</v>
      </c>
      <c r="H17" s="4" t="s">
        <v>4</v>
      </c>
      <c r="I17" s="5" t="str">
        <f ca="1">IFERROR(_xlfn.FORMULATEXT(G18),"")</f>
        <v>=XLOOKUP($F$18:$F$20,$B$2:$B$17,C2:C17)</v>
      </c>
    </row>
    <row r="18" spans="1:9" x14ac:dyDescent="0.35">
      <c r="F18" s="6" t="s">
        <v>9</v>
      </c>
      <c r="G18" s="7" t="str" cm="1">
        <f t="array" ref="G18:G20">_xlfn.XLOOKUP($F$18:$F$20,$B$2:$B$17,C2:C17)</f>
        <v>中级</v>
      </c>
      <c r="H18" s="7" cm="1">
        <f t="array" ref="H18:H20">_xlfn.XLOOKUP($F$18:$F$20,$B$2:$B$17,D2:D17)</f>
        <v>285</v>
      </c>
    </row>
    <row r="19" spans="1:9" x14ac:dyDescent="0.35">
      <c r="F19" s="6" t="s">
        <v>14</v>
      </c>
      <c r="G19" s="7" t="str">
        <v>初级</v>
      </c>
      <c r="H19" s="7">
        <v>271</v>
      </c>
    </row>
    <row r="20" spans="1:9" x14ac:dyDescent="0.35">
      <c r="F20" s="6" t="s">
        <v>18</v>
      </c>
      <c r="G20" s="7" t="str">
        <v>高级</v>
      </c>
      <c r="H20" s="7">
        <v>119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DA26-7871-41FC-A7D7-B8544FCCD378}">
  <dimension ref="A1:I17"/>
  <sheetViews>
    <sheetView showGridLines="0" zoomScale="115" zoomScaleNormal="115" workbookViewId="0">
      <selection activeCell="H6" sqref="H6"/>
    </sheetView>
  </sheetViews>
  <sheetFormatPr defaultRowHeight="18" x14ac:dyDescent="0.35"/>
  <cols>
    <col min="1" max="1" width="10.109375" bestFit="1" customWidth="1"/>
    <col min="4" max="4" width="8.88671875" style="12"/>
    <col min="5" max="5" width="2.109375" customWidth="1"/>
    <col min="8" max="8" width="9.6640625" customWidth="1"/>
  </cols>
  <sheetData>
    <row r="1" spans="1:9" x14ac:dyDescent="0.35">
      <c r="A1" s="4" t="s">
        <v>47</v>
      </c>
      <c r="B1" s="4" t="s">
        <v>42</v>
      </c>
      <c r="C1" s="4" t="s">
        <v>43</v>
      </c>
      <c r="D1" s="10" t="s">
        <v>44</v>
      </c>
      <c r="F1" s="24" t="s">
        <v>45</v>
      </c>
      <c r="G1" s="24"/>
      <c r="H1" s="3" t="s">
        <v>46</v>
      </c>
      <c r="I1" s="5" t="str">
        <f ca="1">IFERROR(_xlfn.FORMULATEXT(H2),"")</f>
        <v>=SUMIFS(B2:B17,A2:A17,"&gt;="&amp;F2,A2:A17,"&lt;="&amp;G2)</v>
      </c>
    </row>
    <row r="2" spans="1:9" x14ac:dyDescent="0.35">
      <c r="A2" s="9">
        <v>44197</v>
      </c>
      <c r="B2" s="6">
        <v>196</v>
      </c>
      <c r="C2" s="6" t="s">
        <v>6</v>
      </c>
      <c r="D2" s="11">
        <v>0.96</v>
      </c>
      <c r="F2" s="9">
        <v>44198</v>
      </c>
      <c r="G2" s="9">
        <v>44203</v>
      </c>
      <c r="H2" s="3">
        <f>SUMIFS(B2:B17,A2:A17,"&gt;="&amp;F2,A2:A17,"&lt;="&amp;G2)</f>
        <v>1823</v>
      </c>
    </row>
    <row r="3" spans="1:9" x14ac:dyDescent="0.35">
      <c r="A3" s="9">
        <v>44198</v>
      </c>
      <c r="B3" s="6">
        <v>386</v>
      </c>
      <c r="C3" s="6" t="s">
        <v>8</v>
      </c>
      <c r="D3" s="11">
        <v>0.96</v>
      </c>
    </row>
    <row r="4" spans="1:9" x14ac:dyDescent="0.35">
      <c r="A4" s="9">
        <v>44199</v>
      </c>
      <c r="B4" s="6">
        <v>285</v>
      </c>
      <c r="C4" s="6" t="s">
        <v>9</v>
      </c>
      <c r="D4" s="11">
        <v>0.91</v>
      </c>
    </row>
    <row r="5" spans="1:9" x14ac:dyDescent="0.35">
      <c r="A5" s="9">
        <v>44200</v>
      </c>
      <c r="B5" s="6">
        <v>355</v>
      </c>
      <c r="C5" s="6" t="s">
        <v>11</v>
      </c>
      <c r="D5" s="11">
        <v>0.86</v>
      </c>
      <c r="F5" s="24" t="s">
        <v>45</v>
      </c>
      <c r="G5" s="24"/>
      <c r="H5" s="3" t="s">
        <v>46</v>
      </c>
      <c r="I5" s="5" t="str">
        <f ca="1">IFERROR(_xlfn.FORMULATEXT(H6),"")</f>
        <v>=SUM(XLOOKUP(F6,A2:A17,B2:B17):XLOOKUP(G6,A2:A17,B2:B17,,,-1))</v>
      </c>
    </row>
    <row r="6" spans="1:9" x14ac:dyDescent="0.35">
      <c r="A6" s="9">
        <v>44201</v>
      </c>
      <c r="B6" s="6">
        <v>140</v>
      </c>
      <c r="C6" s="6" t="s">
        <v>12</v>
      </c>
      <c r="D6" s="11">
        <v>0.95</v>
      </c>
      <c r="F6" s="9">
        <v>44198</v>
      </c>
      <c r="G6" s="9">
        <v>44203</v>
      </c>
      <c r="H6" s="20">
        <f>SUM(_xlfn.XLOOKUP(F6,A2:A17,B2:B17):_xlfn.XLOOKUP(G6,A2:A17,B2:B17,,,-1))</f>
        <v>1823</v>
      </c>
    </row>
    <row r="7" spans="1:9" x14ac:dyDescent="0.35">
      <c r="A7" s="9">
        <v>44202</v>
      </c>
      <c r="B7" s="6">
        <v>271</v>
      </c>
      <c r="C7" s="6" t="s">
        <v>14</v>
      </c>
      <c r="D7" s="11">
        <v>0.86</v>
      </c>
    </row>
    <row r="8" spans="1:9" x14ac:dyDescent="0.35">
      <c r="A8" s="9">
        <v>44203</v>
      </c>
      <c r="B8" s="6">
        <v>252</v>
      </c>
      <c r="C8" s="6" t="s">
        <v>6</v>
      </c>
      <c r="D8" s="11">
        <v>0.98</v>
      </c>
    </row>
    <row r="9" spans="1:9" x14ac:dyDescent="0.35">
      <c r="A9" s="9">
        <v>44203</v>
      </c>
      <c r="B9" s="6">
        <v>134</v>
      </c>
      <c r="C9" s="6" t="s">
        <v>8</v>
      </c>
      <c r="D9" s="11">
        <v>0.96</v>
      </c>
    </row>
    <row r="10" spans="1:9" x14ac:dyDescent="0.35">
      <c r="A10" s="9">
        <v>44205</v>
      </c>
      <c r="B10" s="6">
        <v>160</v>
      </c>
      <c r="C10" s="6" t="s">
        <v>9</v>
      </c>
      <c r="D10" s="11">
        <v>0.94</v>
      </c>
    </row>
    <row r="11" spans="1:9" x14ac:dyDescent="0.35">
      <c r="A11" s="9">
        <v>44206</v>
      </c>
      <c r="B11" s="6">
        <v>119</v>
      </c>
      <c r="C11" s="6" t="s">
        <v>11</v>
      </c>
      <c r="D11" s="11">
        <v>0.99</v>
      </c>
    </row>
    <row r="12" spans="1:9" x14ac:dyDescent="0.35">
      <c r="A12" s="9">
        <v>44207</v>
      </c>
      <c r="B12" s="6">
        <v>385</v>
      </c>
      <c r="C12" s="6" t="s">
        <v>12</v>
      </c>
      <c r="D12" s="11">
        <v>0.87</v>
      </c>
    </row>
    <row r="13" spans="1:9" x14ac:dyDescent="0.35">
      <c r="A13" s="9">
        <v>44208</v>
      </c>
      <c r="B13" s="6">
        <v>249</v>
      </c>
      <c r="C13" s="6" t="s">
        <v>14</v>
      </c>
      <c r="D13" s="11">
        <v>0.98</v>
      </c>
    </row>
    <row r="14" spans="1:9" x14ac:dyDescent="0.35">
      <c r="A14" s="9">
        <v>44209</v>
      </c>
      <c r="B14" s="6">
        <v>381</v>
      </c>
      <c r="C14" s="6" t="s">
        <v>12</v>
      </c>
      <c r="D14" s="11">
        <v>0.96</v>
      </c>
    </row>
    <row r="15" spans="1:9" x14ac:dyDescent="0.35">
      <c r="A15" s="9">
        <v>44210</v>
      </c>
      <c r="B15" s="6">
        <v>120</v>
      </c>
      <c r="C15" s="6" t="s">
        <v>14</v>
      </c>
      <c r="D15" s="11">
        <v>0.89</v>
      </c>
    </row>
    <row r="16" spans="1:9" x14ac:dyDescent="0.35">
      <c r="A16" s="9">
        <v>44211</v>
      </c>
      <c r="B16" s="6">
        <v>100</v>
      </c>
      <c r="C16" s="6" t="s">
        <v>12</v>
      </c>
      <c r="D16" s="11">
        <v>0.95</v>
      </c>
    </row>
    <row r="17" spans="1:4" x14ac:dyDescent="0.35">
      <c r="A17" s="9">
        <v>44212</v>
      </c>
      <c r="B17" s="6">
        <v>192</v>
      </c>
      <c r="C17" s="6" t="s">
        <v>14</v>
      </c>
      <c r="D17" s="11">
        <v>0.84</v>
      </c>
    </row>
  </sheetData>
  <mergeCells count="2">
    <mergeCell ref="F1:G1"/>
    <mergeCell ref="F5:G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0EA32-0C28-4220-A0B2-0933C3333AB2}">
  <dimension ref="A1:H17"/>
  <sheetViews>
    <sheetView showGridLines="0" zoomScale="130" zoomScaleNormal="130" workbookViewId="0">
      <selection activeCell="G8" sqref="G8"/>
    </sheetView>
  </sheetViews>
  <sheetFormatPr defaultRowHeight="18" x14ac:dyDescent="0.35"/>
  <cols>
    <col min="5" max="5" width="2.44140625" customWidth="1"/>
  </cols>
  <sheetData>
    <row r="1" spans="1:8" x14ac:dyDescent="0.35">
      <c r="A1" s="4" t="s">
        <v>1</v>
      </c>
      <c r="B1" s="4" t="s">
        <v>2</v>
      </c>
      <c r="C1" s="4" t="s">
        <v>3</v>
      </c>
      <c r="D1" s="4" t="s">
        <v>4</v>
      </c>
      <c r="F1" s="13" t="s">
        <v>48</v>
      </c>
    </row>
    <row r="2" spans="1:8" x14ac:dyDescent="0.35">
      <c r="A2" s="6" t="s">
        <v>5</v>
      </c>
      <c r="B2" s="6" t="s">
        <v>6</v>
      </c>
      <c r="C2" s="6" t="s">
        <v>7</v>
      </c>
      <c r="D2" s="6">
        <v>196</v>
      </c>
    </row>
    <row r="3" spans="1:8" x14ac:dyDescent="0.35">
      <c r="A3" s="6" t="s">
        <v>5</v>
      </c>
      <c r="B3" s="6" t="s">
        <v>8</v>
      </c>
      <c r="C3" s="6" t="s">
        <v>7</v>
      </c>
      <c r="D3" s="6">
        <v>386</v>
      </c>
      <c r="F3" s="4" t="s">
        <v>2</v>
      </c>
      <c r="G3" s="4" t="s">
        <v>4</v>
      </c>
      <c r="H3" s="5" t="str">
        <f ca="1">IFERROR(_xlfn.FORMULATEXT(G4),"")</f>
        <v>=IFERROR(VLOOKUP(F4,B2:D17,3,0),"no")</v>
      </c>
    </row>
    <row r="4" spans="1:8" x14ac:dyDescent="0.35">
      <c r="A4" s="6" t="s">
        <v>5</v>
      </c>
      <c r="B4" s="6" t="s">
        <v>9</v>
      </c>
      <c r="C4" s="6" t="s">
        <v>10</v>
      </c>
      <c r="D4" s="6">
        <v>285</v>
      </c>
      <c r="F4" s="14" t="s">
        <v>49</v>
      </c>
      <c r="G4" s="3" t="str">
        <f>IFERROR(VLOOKUP(F4,B2:D17,3,0),"no")</f>
        <v>no</v>
      </c>
    </row>
    <row r="5" spans="1:8" x14ac:dyDescent="0.35">
      <c r="A5" s="6" t="s">
        <v>5</v>
      </c>
      <c r="B5" s="6" t="s">
        <v>11</v>
      </c>
      <c r="C5" s="6" t="s">
        <v>7</v>
      </c>
      <c r="D5" s="6">
        <v>355</v>
      </c>
    </row>
    <row r="6" spans="1:8" x14ac:dyDescent="0.35">
      <c r="A6" s="6" t="s">
        <v>5</v>
      </c>
      <c r="B6" s="6" t="s">
        <v>12</v>
      </c>
      <c r="C6" s="6" t="s">
        <v>13</v>
      </c>
      <c r="D6" s="6">
        <v>140</v>
      </c>
    </row>
    <row r="7" spans="1:8" x14ac:dyDescent="0.35">
      <c r="A7" s="6" t="s">
        <v>5</v>
      </c>
      <c r="B7" s="6" t="s">
        <v>14</v>
      </c>
      <c r="C7" s="6" t="s">
        <v>13</v>
      </c>
      <c r="D7" s="6">
        <v>271</v>
      </c>
      <c r="F7" s="4" t="s">
        <v>2</v>
      </c>
      <c r="G7" s="4" t="s">
        <v>4</v>
      </c>
      <c r="H7" s="5" t="str">
        <f ca="1">IFERROR(_xlfn.FORMULATEXT(G8),"")</f>
        <v>=XLOOKUP(F8,B2:B17,D2:D17,"NO")</v>
      </c>
    </row>
    <row r="8" spans="1:8" x14ac:dyDescent="0.35">
      <c r="A8" s="6" t="s">
        <v>5</v>
      </c>
      <c r="B8" s="6" t="s">
        <v>15</v>
      </c>
      <c r="C8" s="6" t="s">
        <v>7</v>
      </c>
      <c r="D8" s="6">
        <v>252</v>
      </c>
      <c r="F8" s="14" t="s">
        <v>49</v>
      </c>
      <c r="G8" s="3" t="str">
        <f>_xlfn.XLOOKUP(F8,B2:B17,D2:D17,"NO")</f>
        <v>NO</v>
      </c>
    </row>
    <row r="9" spans="1:8" x14ac:dyDescent="0.35">
      <c r="A9" s="6" t="s">
        <v>5</v>
      </c>
      <c r="B9" s="6" t="s">
        <v>14</v>
      </c>
      <c r="C9" s="6" t="s">
        <v>10</v>
      </c>
      <c r="D9" s="6">
        <v>134</v>
      </c>
    </row>
    <row r="10" spans="1:8" x14ac:dyDescent="0.35">
      <c r="A10" s="6" t="s">
        <v>5</v>
      </c>
      <c r="B10" s="6" t="s">
        <v>17</v>
      </c>
      <c r="C10" s="6" t="s">
        <v>10</v>
      </c>
      <c r="D10" s="6">
        <v>160</v>
      </c>
    </row>
    <row r="11" spans="1:8" x14ac:dyDescent="0.35">
      <c r="A11" s="6" t="s">
        <v>5</v>
      </c>
      <c r="B11" s="6" t="s">
        <v>18</v>
      </c>
      <c r="C11" s="6" t="s">
        <v>7</v>
      </c>
      <c r="D11" s="6">
        <v>119</v>
      </c>
    </row>
    <row r="12" spans="1:8" x14ac:dyDescent="0.35">
      <c r="A12" s="6" t="s">
        <v>19</v>
      </c>
      <c r="B12" s="6" t="s">
        <v>20</v>
      </c>
      <c r="C12" s="6" t="s">
        <v>13</v>
      </c>
      <c r="D12" s="6">
        <v>385</v>
      </c>
      <c r="F12" s="16" t="s">
        <v>52</v>
      </c>
    </row>
    <row r="13" spans="1:8" x14ac:dyDescent="0.35">
      <c r="A13" s="6" t="s">
        <v>19</v>
      </c>
      <c r="B13" s="6" t="s">
        <v>21</v>
      </c>
      <c r="C13" s="6" t="s">
        <v>13</v>
      </c>
      <c r="D13" s="6">
        <v>249</v>
      </c>
    </row>
    <row r="14" spans="1:8" x14ac:dyDescent="0.35">
      <c r="A14" s="6" t="s">
        <v>19</v>
      </c>
      <c r="B14" s="6" t="s">
        <v>22</v>
      </c>
      <c r="C14" s="6" t="s">
        <v>7</v>
      </c>
      <c r="D14" s="6">
        <v>381</v>
      </c>
    </row>
    <row r="15" spans="1:8" x14ac:dyDescent="0.35">
      <c r="A15" s="6" t="s">
        <v>19</v>
      </c>
      <c r="B15" s="6" t="s">
        <v>23</v>
      </c>
      <c r="C15" s="6" t="s">
        <v>13</v>
      </c>
      <c r="D15" s="6">
        <v>120</v>
      </c>
    </row>
    <row r="16" spans="1:8" x14ac:dyDescent="0.35">
      <c r="A16" s="6" t="s">
        <v>19</v>
      </c>
      <c r="B16" s="6" t="s">
        <v>24</v>
      </c>
      <c r="C16" s="6" t="s">
        <v>13</v>
      </c>
      <c r="D16" s="6">
        <v>100</v>
      </c>
    </row>
    <row r="17" spans="1:4" x14ac:dyDescent="0.35">
      <c r="A17" s="6" t="s">
        <v>19</v>
      </c>
      <c r="B17" s="6" t="s">
        <v>25</v>
      </c>
      <c r="C17" s="6" t="s">
        <v>7</v>
      </c>
      <c r="D17" s="6">
        <v>192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AF92F-6720-42F3-9809-F9D52B7F8B79}">
  <dimension ref="A1:H17"/>
  <sheetViews>
    <sheetView showGridLines="0" zoomScale="130" zoomScaleNormal="130" workbookViewId="0">
      <selection activeCell="H3" sqref="H3"/>
    </sheetView>
  </sheetViews>
  <sheetFormatPr defaultRowHeight="18" x14ac:dyDescent="0.35"/>
  <cols>
    <col min="5" max="5" width="1.88671875" customWidth="1"/>
  </cols>
  <sheetData>
    <row r="1" spans="1:8" x14ac:dyDescent="0.35">
      <c r="A1" s="4" t="s">
        <v>1</v>
      </c>
      <c r="B1" s="4" t="s">
        <v>2</v>
      </c>
      <c r="C1" s="4" t="s">
        <v>3</v>
      </c>
      <c r="D1" s="4" t="s">
        <v>4</v>
      </c>
      <c r="F1" s="13" t="s">
        <v>50</v>
      </c>
    </row>
    <row r="2" spans="1:8" x14ac:dyDescent="0.35">
      <c r="A2" s="6" t="s">
        <v>5</v>
      </c>
      <c r="B2" s="6" t="s">
        <v>6</v>
      </c>
      <c r="C2" s="6" t="s">
        <v>7</v>
      </c>
      <c r="D2" s="6">
        <v>196</v>
      </c>
    </row>
    <row r="3" spans="1:8" x14ac:dyDescent="0.35">
      <c r="A3" s="6" t="s">
        <v>5</v>
      </c>
      <c r="B3" s="6" t="s">
        <v>8</v>
      </c>
      <c r="C3" s="6" t="s">
        <v>7</v>
      </c>
      <c r="D3" s="6">
        <v>386</v>
      </c>
      <c r="F3" s="4" t="s">
        <v>3</v>
      </c>
      <c r="G3" s="4" t="s">
        <v>4</v>
      </c>
      <c r="H3" s="5" t="str">
        <f ca="1">IFERROR(_xlfn.FORMULATEXT(G4),"")</f>
        <v>=XLOOKUP(F4,C2:C17,D2:D17,,,-1)</v>
      </c>
    </row>
    <row r="4" spans="1:8" x14ac:dyDescent="0.35">
      <c r="A4" s="6" t="s">
        <v>5</v>
      </c>
      <c r="B4" s="6" t="s">
        <v>9</v>
      </c>
      <c r="C4" s="6" t="s">
        <v>10</v>
      </c>
      <c r="D4" s="6">
        <v>285</v>
      </c>
      <c r="F4" s="6" t="s">
        <v>10</v>
      </c>
      <c r="G4" s="8">
        <f>_xlfn.XLOOKUP(F4,C2:C17,D2:D17,,,-1)</f>
        <v>160</v>
      </c>
    </row>
    <row r="5" spans="1:8" x14ac:dyDescent="0.35">
      <c r="A5" s="6" t="s">
        <v>5</v>
      </c>
      <c r="B5" s="6" t="s">
        <v>11</v>
      </c>
      <c r="C5" s="6" t="s">
        <v>7</v>
      </c>
      <c r="D5" s="6">
        <v>355</v>
      </c>
    </row>
    <row r="6" spans="1:8" x14ac:dyDescent="0.35">
      <c r="A6" s="6" t="s">
        <v>5</v>
      </c>
      <c r="B6" s="6" t="s">
        <v>12</v>
      </c>
      <c r="C6" s="6" t="s">
        <v>13</v>
      </c>
      <c r="D6" s="6">
        <v>140</v>
      </c>
    </row>
    <row r="7" spans="1:8" x14ac:dyDescent="0.35">
      <c r="A7" s="6" t="s">
        <v>5</v>
      </c>
      <c r="B7" s="6" t="s">
        <v>14</v>
      </c>
      <c r="C7" s="6" t="s">
        <v>13</v>
      </c>
      <c r="D7" s="6">
        <v>271</v>
      </c>
    </row>
    <row r="8" spans="1:8" x14ac:dyDescent="0.35">
      <c r="A8" s="6" t="s">
        <v>5</v>
      </c>
      <c r="B8" s="6" t="s">
        <v>15</v>
      </c>
      <c r="C8" s="6" t="s">
        <v>7</v>
      </c>
      <c r="D8" s="6">
        <v>252</v>
      </c>
    </row>
    <row r="9" spans="1:8" x14ac:dyDescent="0.35">
      <c r="A9" s="6" t="s">
        <v>5</v>
      </c>
      <c r="B9" s="6" t="s">
        <v>14</v>
      </c>
      <c r="C9" s="6" t="s">
        <v>10</v>
      </c>
      <c r="D9" s="6">
        <v>134</v>
      </c>
    </row>
    <row r="10" spans="1:8" x14ac:dyDescent="0.35">
      <c r="A10" s="6" t="s">
        <v>5</v>
      </c>
      <c r="B10" s="6" t="s">
        <v>17</v>
      </c>
      <c r="C10" s="6" t="s">
        <v>10</v>
      </c>
      <c r="D10" s="6">
        <v>160</v>
      </c>
      <c r="F10" s="15" t="s">
        <v>51</v>
      </c>
    </row>
    <row r="11" spans="1:8" x14ac:dyDescent="0.35">
      <c r="A11" s="6" t="s">
        <v>5</v>
      </c>
      <c r="B11" s="6" t="s">
        <v>18</v>
      </c>
      <c r="C11" s="6" t="s">
        <v>7</v>
      </c>
      <c r="D11" s="6">
        <v>119</v>
      </c>
    </row>
    <row r="12" spans="1:8" x14ac:dyDescent="0.35">
      <c r="A12" s="6" t="s">
        <v>19</v>
      </c>
      <c r="B12" s="6" t="s">
        <v>20</v>
      </c>
      <c r="C12" s="6" t="s">
        <v>13</v>
      </c>
      <c r="D12" s="6">
        <v>385</v>
      </c>
    </row>
    <row r="13" spans="1:8" x14ac:dyDescent="0.35">
      <c r="A13" s="6" t="s">
        <v>19</v>
      </c>
      <c r="B13" s="6" t="s">
        <v>21</v>
      </c>
      <c r="C13" s="6" t="s">
        <v>13</v>
      </c>
      <c r="D13" s="6">
        <v>249</v>
      </c>
    </row>
    <row r="14" spans="1:8" x14ac:dyDescent="0.35">
      <c r="A14" s="6" t="s">
        <v>19</v>
      </c>
      <c r="B14" s="6" t="s">
        <v>22</v>
      </c>
      <c r="C14" s="6" t="s">
        <v>7</v>
      </c>
      <c r="D14" s="6">
        <v>381</v>
      </c>
    </row>
    <row r="15" spans="1:8" x14ac:dyDescent="0.35">
      <c r="A15" s="6" t="s">
        <v>19</v>
      </c>
      <c r="B15" s="6" t="s">
        <v>23</v>
      </c>
      <c r="C15" s="6" t="s">
        <v>13</v>
      </c>
      <c r="D15" s="6">
        <v>120</v>
      </c>
    </row>
    <row r="16" spans="1:8" x14ac:dyDescent="0.35">
      <c r="A16" s="6" t="s">
        <v>19</v>
      </c>
      <c r="B16" s="6" t="s">
        <v>24</v>
      </c>
      <c r="C16" s="6" t="s">
        <v>13</v>
      </c>
      <c r="D16" s="6">
        <v>100</v>
      </c>
    </row>
    <row r="17" spans="1:4" x14ac:dyDescent="0.35">
      <c r="A17" s="6" t="s">
        <v>19</v>
      </c>
      <c r="B17" s="6" t="s">
        <v>25</v>
      </c>
      <c r="C17" s="6" t="s">
        <v>7</v>
      </c>
      <c r="D17" s="6">
        <v>192</v>
      </c>
    </row>
  </sheetData>
  <phoneticPr fontId="1" type="noConversion"/>
  <dataValidations disablePrompts="1" count="1">
    <dataValidation type="list" allowBlank="1" showInputMessage="1" showErrorMessage="1" sqref="F4" xr:uid="{F17229D8-69C4-4D82-AD29-4D60B741C6C9}">
      <formula1>$C$7:$C$9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F183-9A53-4D3C-892B-20131E31EE61}">
  <dimension ref="A1:G21"/>
  <sheetViews>
    <sheetView showGridLines="0" zoomScale="130" zoomScaleNormal="130" workbookViewId="0">
      <selection activeCell="E10" sqref="E10"/>
    </sheetView>
  </sheetViews>
  <sheetFormatPr defaultRowHeight="18" x14ac:dyDescent="0.35"/>
  <cols>
    <col min="4" max="4" width="4.33203125" customWidth="1"/>
  </cols>
  <sheetData>
    <row r="1" spans="1:7" x14ac:dyDescent="0.35">
      <c r="A1" s="1" t="s">
        <v>54</v>
      </c>
      <c r="B1" s="1" t="s">
        <v>38</v>
      </c>
      <c r="C1" s="1" t="s">
        <v>42</v>
      </c>
      <c r="E1" s="1" t="s">
        <v>70</v>
      </c>
      <c r="F1" s="1" t="s">
        <v>42</v>
      </c>
      <c r="G1" s="5" t="str">
        <f ca="1">IFERROR(_xlfn.FORMULATEXT(F2),"")</f>
        <v>=VLOOKUP("*"&amp;E2&amp;"*",A2:C21,3,0)</v>
      </c>
    </row>
    <row r="2" spans="1:7" x14ac:dyDescent="0.35">
      <c r="A2" s="2" t="s">
        <v>55</v>
      </c>
      <c r="B2" s="2" t="s">
        <v>26</v>
      </c>
      <c r="C2" s="2">
        <v>491</v>
      </c>
      <c r="E2" s="18" t="s">
        <v>69</v>
      </c>
      <c r="F2" s="21">
        <f>VLOOKUP("*"&amp;E2&amp;"*",A2:C21,3,0)</f>
        <v>458</v>
      </c>
    </row>
    <row r="3" spans="1:7" x14ac:dyDescent="0.35">
      <c r="A3" s="2" t="s">
        <v>55</v>
      </c>
      <c r="B3" s="2" t="s">
        <v>26</v>
      </c>
      <c r="C3" s="2">
        <v>448</v>
      </c>
    </row>
    <row r="4" spans="1:7" x14ac:dyDescent="0.35">
      <c r="A4" s="2" t="s">
        <v>56</v>
      </c>
      <c r="B4" s="2" t="s">
        <v>27</v>
      </c>
      <c r="C4" s="2">
        <v>458</v>
      </c>
    </row>
    <row r="5" spans="1:7" x14ac:dyDescent="0.35">
      <c r="A5" s="2" t="s">
        <v>56</v>
      </c>
      <c r="B5" s="2" t="s">
        <v>27</v>
      </c>
      <c r="C5" s="2">
        <v>206</v>
      </c>
      <c r="E5" s="1" t="s">
        <v>70</v>
      </c>
      <c r="F5" s="1" t="s">
        <v>42</v>
      </c>
      <c r="G5" s="5" t="str">
        <f ca="1">IFERROR(_xlfn.FORMULATEXT(F6),"")</f>
        <v>=XLOOKUP("*"&amp;E6&amp;"*",A2:A21,C2:C21,,2,-1)</v>
      </c>
    </row>
    <row r="6" spans="1:7" x14ac:dyDescent="0.35">
      <c r="A6" s="2" t="s">
        <v>56</v>
      </c>
      <c r="B6" s="2" t="s">
        <v>27</v>
      </c>
      <c r="C6" s="2">
        <v>261</v>
      </c>
      <c r="E6" s="18" t="s">
        <v>69</v>
      </c>
      <c r="F6" s="21">
        <f>_xlfn.XLOOKUP("*"&amp;E6&amp;"*",A2:A21,C2:C21,,2,-1)</f>
        <v>466</v>
      </c>
    </row>
    <row r="7" spans="1:7" x14ac:dyDescent="0.35">
      <c r="A7" s="2" t="s">
        <v>57</v>
      </c>
      <c r="B7" s="2" t="s">
        <v>58</v>
      </c>
      <c r="C7" s="2">
        <v>446</v>
      </c>
    </row>
    <row r="8" spans="1:7" x14ac:dyDescent="0.35">
      <c r="A8" s="2" t="s">
        <v>57</v>
      </c>
      <c r="B8" s="2" t="s">
        <v>58</v>
      </c>
      <c r="C8" s="2">
        <v>406</v>
      </c>
    </row>
    <row r="9" spans="1:7" x14ac:dyDescent="0.35">
      <c r="A9" s="2" t="s">
        <v>57</v>
      </c>
      <c r="B9" s="2" t="s">
        <v>59</v>
      </c>
      <c r="C9" s="2">
        <v>236</v>
      </c>
    </row>
    <row r="10" spans="1:7" x14ac:dyDescent="0.35">
      <c r="A10" s="2" t="s">
        <v>60</v>
      </c>
      <c r="B10" s="2" t="s">
        <v>59</v>
      </c>
      <c r="C10" s="2">
        <v>298</v>
      </c>
    </row>
    <row r="11" spans="1:7" x14ac:dyDescent="0.35">
      <c r="A11" s="2" t="s">
        <v>60</v>
      </c>
      <c r="B11" s="2" t="s">
        <v>59</v>
      </c>
      <c r="C11" s="2">
        <v>209</v>
      </c>
    </row>
    <row r="12" spans="1:7" x14ac:dyDescent="0.35">
      <c r="A12" s="2" t="s">
        <v>60</v>
      </c>
      <c r="B12" s="2" t="s">
        <v>59</v>
      </c>
      <c r="C12" s="2">
        <v>202</v>
      </c>
    </row>
    <row r="13" spans="1:7" x14ac:dyDescent="0.35">
      <c r="A13" s="2" t="s">
        <v>60</v>
      </c>
      <c r="B13" s="2" t="s">
        <v>59</v>
      </c>
      <c r="C13" s="2">
        <v>391</v>
      </c>
    </row>
    <row r="14" spans="1:7" x14ac:dyDescent="0.35">
      <c r="A14" s="2" t="s">
        <v>61</v>
      </c>
      <c r="B14" s="2" t="s">
        <v>62</v>
      </c>
      <c r="C14" s="2">
        <v>363</v>
      </c>
    </row>
    <row r="15" spans="1:7" x14ac:dyDescent="0.35">
      <c r="A15" s="2" t="s">
        <v>61</v>
      </c>
      <c r="B15" s="2" t="s">
        <v>62</v>
      </c>
      <c r="C15" s="2">
        <v>327</v>
      </c>
    </row>
    <row r="16" spans="1:7" x14ac:dyDescent="0.35">
      <c r="A16" s="2" t="s">
        <v>61</v>
      </c>
      <c r="B16" s="2" t="s">
        <v>63</v>
      </c>
      <c r="C16" s="2">
        <v>453</v>
      </c>
    </row>
    <row r="17" spans="1:3" x14ac:dyDescent="0.35">
      <c r="A17" s="2" t="s">
        <v>61</v>
      </c>
      <c r="B17" s="2" t="s">
        <v>63</v>
      </c>
      <c r="C17" s="2">
        <v>466</v>
      </c>
    </row>
    <row r="18" spans="1:3" x14ac:dyDescent="0.35">
      <c r="A18" s="2" t="s">
        <v>64</v>
      </c>
      <c r="B18" s="2" t="s">
        <v>31</v>
      </c>
      <c r="C18" s="2">
        <v>490</v>
      </c>
    </row>
    <row r="19" spans="1:3" x14ac:dyDescent="0.35">
      <c r="A19" s="2" t="s">
        <v>65</v>
      </c>
      <c r="B19" s="2" t="s">
        <v>31</v>
      </c>
      <c r="C19" s="2">
        <v>335</v>
      </c>
    </row>
    <row r="20" spans="1:3" x14ac:dyDescent="0.35">
      <c r="A20" s="2" t="s">
        <v>65</v>
      </c>
      <c r="B20" s="2" t="s">
        <v>31</v>
      </c>
      <c r="C20" s="2">
        <v>399</v>
      </c>
    </row>
    <row r="21" spans="1:3" x14ac:dyDescent="0.35">
      <c r="A21" s="2" t="s">
        <v>65</v>
      </c>
      <c r="B21" s="2" t="s">
        <v>31</v>
      </c>
      <c r="C21" s="2">
        <v>453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A50B-9F08-4EEE-A221-11AB0D0F4CE0}">
  <dimension ref="A1:K13"/>
  <sheetViews>
    <sheetView showGridLines="0" zoomScale="160" zoomScaleNormal="160" workbookViewId="0">
      <selection activeCell="E7" sqref="E7"/>
    </sheetView>
  </sheetViews>
  <sheetFormatPr defaultRowHeight="18" x14ac:dyDescent="0.35"/>
  <cols>
    <col min="9" max="9" width="3.44140625" customWidth="1"/>
  </cols>
  <sheetData>
    <row r="1" spans="1:11" x14ac:dyDescent="0.35">
      <c r="A1" s="4" t="s">
        <v>43</v>
      </c>
      <c r="B1" s="4" t="s">
        <v>66</v>
      </c>
      <c r="C1" s="4" t="s">
        <v>67</v>
      </c>
      <c r="D1" s="4" t="s">
        <v>67</v>
      </c>
      <c r="E1" s="5" t="str">
        <f ca="1">IFERROR(_xlfn.FORMULATEXT(D2),"")</f>
        <v>=XLOOKUP(B2,$J$10:$J$13,$K$10:$K$13,,-1)</v>
      </c>
    </row>
    <row r="2" spans="1:11" x14ac:dyDescent="0.35">
      <c r="A2" s="6" t="s">
        <v>6</v>
      </c>
      <c r="B2" s="6">
        <v>19600</v>
      </c>
      <c r="C2" s="23" t="e">
        <f>VLOOKUP(B2,$G$10:$H$13,2)</f>
        <v>#N/A</v>
      </c>
      <c r="D2" s="23">
        <f>_xlfn.XLOOKUP(B2,$J$10:$J$13,$K$10:$K$13,,-1)</f>
        <v>0.1</v>
      </c>
    </row>
    <row r="3" spans="1:11" x14ac:dyDescent="0.35">
      <c r="A3" s="6" t="s">
        <v>8</v>
      </c>
      <c r="B3" s="6">
        <v>38600</v>
      </c>
      <c r="C3" s="23">
        <f t="shared" ref="C3:C11" si="0">VLOOKUP(B3,$G$10:$H$13,2)</f>
        <v>0</v>
      </c>
      <c r="D3" s="23">
        <f t="shared" ref="D3:D11" si="1">_xlfn.XLOOKUP(B3,$J$10:$J$13,$K$10:$K$13,,-1)</f>
        <v>0.3</v>
      </c>
      <c r="G3" s="4" t="s">
        <v>42</v>
      </c>
      <c r="H3" s="4" t="s">
        <v>67</v>
      </c>
    </row>
    <row r="4" spans="1:11" x14ac:dyDescent="0.35">
      <c r="A4" s="6" t="s">
        <v>9</v>
      </c>
      <c r="B4" s="6">
        <v>28500</v>
      </c>
      <c r="C4" s="23">
        <f t="shared" si="0"/>
        <v>0</v>
      </c>
      <c r="D4" s="23">
        <f t="shared" si="1"/>
        <v>0.2</v>
      </c>
      <c r="G4" s="18">
        <v>0</v>
      </c>
      <c r="H4" s="22">
        <v>0</v>
      </c>
    </row>
    <row r="5" spans="1:11" x14ac:dyDescent="0.35">
      <c r="A5" s="6" t="s">
        <v>11</v>
      </c>
      <c r="B5" s="6">
        <v>35500</v>
      </c>
      <c r="C5" s="23">
        <f t="shared" si="0"/>
        <v>0</v>
      </c>
      <c r="D5" s="23">
        <f t="shared" si="1"/>
        <v>0.3</v>
      </c>
      <c r="G5" s="18">
        <v>10000</v>
      </c>
      <c r="H5" s="22">
        <v>0.1</v>
      </c>
    </row>
    <row r="6" spans="1:11" x14ac:dyDescent="0.35">
      <c r="A6" s="6" t="s">
        <v>12</v>
      </c>
      <c r="B6" s="6">
        <v>14000</v>
      </c>
      <c r="C6" s="23" t="e">
        <f t="shared" si="0"/>
        <v>#N/A</v>
      </c>
      <c r="D6" s="23">
        <f t="shared" si="1"/>
        <v>0.1</v>
      </c>
      <c r="G6" s="18">
        <v>20000</v>
      </c>
      <c r="H6" s="22">
        <v>0.2</v>
      </c>
    </row>
    <row r="7" spans="1:11" x14ac:dyDescent="0.35">
      <c r="A7" s="6" t="s">
        <v>14</v>
      </c>
      <c r="B7" s="6">
        <v>27100</v>
      </c>
      <c r="C7" s="23">
        <f t="shared" si="0"/>
        <v>0</v>
      </c>
      <c r="D7" s="23">
        <f t="shared" si="1"/>
        <v>0.2</v>
      </c>
      <c r="G7" s="18">
        <v>30000</v>
      </c>
      <c r="H7" s="22">
        <v>0.3</v>
      </c>
    </row>
    <row r="8" spans="1:11" x14ac:dyDescent="0.35">
      <c r="A8" s="6" t="s">
        <v>6</v>
      </c>
      <c r="B8" s="6">
        <v>25200</v>
      </c>
      <c r="C8" s="23">
        <f t="shared" si="0"/>
        <v>0</v>
      </c>
      <c r="D8" s="23">
        <f t="shared" si="1"/>
        <v>0.2</v>
      </c>
    </row>
    <row r="9" spans="1:11" x14ac:dyDescent="0.35">
      <c r="A9" s="6" t="s">
        <v>8</v>
      </c>
      <c r="B9" s="6">
        <v>13400</v>
      </c>
      <c r="C9" s="23" t="e">
        <f t="shared" si="0"/>
        <v>#N/A</v>
      </c>
      <c r="D9" s="23">
        <f t="shared" si="1"/>
        <v>0.1</v>
      </c>
      <c r="G9" s="4" t="s">
        <v>42</v>
      </c>
      <c r="H9" s="4" t="s">
        <v>67</v>
      </c>
      <c r="J9" s="4" t="s">
        <v>42</v>
      </c>
      <c r="K9" s="4" t="s">
        <v>67</v>
      </c>
    </row>
    <row r="10" spans="1:11" x14ac:dyDescent="0.35">
      <c r="A10" s="6" t="s">
        <v>9</v>
      </c>
      <c r="B10" s="6">
        <v>16000</v>
      </c>
      <c r="C10" s="23" t="e">
        <f t="shared" si="0"/>
        <v>#N/A</v>
      </c>
      <c r="D10" s="23">
        <f t="shared" si="1"/>
        <v>0.1</v>
      </c>
      <c r="G10" s="18">
        <v>30000</v>
      </c>
      <c r="H10" s="22">
        <v>0.3</v>
      </c>
      <c r="J10" s="18">
        <v>10000</v>
      </c>
      <c r="K10" s="22">
        <v>0.1</v>
      </c>
    </row>
    <row r="11" spans="1:11" x14ac:dyDescent="0.35">
      <c r="A11" s="6" t="s">
        <v>11</v>
      </c>
      <c r="B11" s="6">
        <v>9000</v>
      </c>
      <c r="C11" s="23" t="e">
        <f t="shared" si="0"/>
        <v>#N/A</v>
      </c>
      <c r="D11" s="23">
        <f t="shared" si="1"/>
        <v>0</v>
      </c>
      <c r="G11" s="18">
        <v>20000</v>
      </c>
      <c r="H11" s="22">
        <v>0.2</v>
      </c>
      <c r="J11" s="18">
        <v>30000</v>
      </c>
      <c r="K11" s="22">
        <v>0.3</v>
      </c>
    </row>
    <row r="12" spans="1:11" x14ac:dyDescent="0.35">
      <c r="G12" s="18">
        <v>10000</v>
      </c>
      <c r="H12" s="22">
        <v>0.1</v>
      </c>
      <c r="J12" s="18">
        <v>20000</v>
      </c>
      <c r="K12" s="22">
        <v>0.2</v>
      </c>
    </row>
    <row r="13" spans="1:11" x14ac:dyDescent="0.35">
      <c r="G13" s="18">
        <v>0</v>
      </c>
      <c r="H13" s="22">
        <v>0</v>
      </c>
      <c r="J13" s="18">
        <v>0</v>
      </c>
      <c r="K13" s="22">
        <v>0</v>
      </c>
    </row>
  </sheetData>
  <sortState xmlns:xlrd2="http://schemas.microsoft.com/office/spreadsheetml/2017/richdata2" ref="G10:H13">
    <sortCondition descending="1" ref="G10:G13"/>
  </sortState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B70DC-CE3F-4ACF-885B-D7396E448F3E}">
  <dimension ref="D4:E13"/>
  <sheetViews>
    <sheetView showGridLines="0" tabSelected="1" zoomScale="145" zoomScaleNormal="145" workbookViewId="0">
      <selection activeCell="B7" sqref="B7"/>
    </sheetView>
  </sheetViews>
  <sheetFormatPr defaultRowHeight="18" x14ac:dyDescent="0.35"/>
  <cols>
    <col min="4" max="4" width="19.5546875" customWidth="1"/>
    <col min="5" max="5" width="13.88671875" customWidth="1"/>
  </cols>
  <sheetData>
    <row r="4" spans="4:5" x14ac:dyDescent="0.35">
      <c r="D4" s="25" t="s">
        <v>73</v>
      </c>
      <c r="E4" s="25" t="s">
        <v>72</v>
      </c>
    </row>
    <row r="5" spans="4:5" x14ac:dyDescent="0.35">
      <c r="D5" s="3" t="s">
        <v>74</v>
      </c>
      <c r="E5" s="3" t="s">
        <v>71</v>
      </c>
    </row>
    <row r="6" spans="4:5" x14ac:dyDescent="0.35">
      <c r="D6" s="3" t="s">
        <v>76</v>
      </c>
      <c r="E6" s="3" t="s">
        <v>75</v>
      </c>
    </row>
    <row r="7" spans="4:5" x14ac:dyDescent="0.35">
      <c r="D7" s="3" t="s">
        <v>78</v>
      </c>
      <c r="E7" s="3" t="s">
        <v>77</v>
      </c>
    </row>
    <row r="8" spans="4:5" x14ac:dyDescent="0.35">
      <c r="D8" s="3" t="s">
        <v>80</v>
      </c>
      <c r="E8" s="3" t="s">
        <v>79</v>
      </c>
    </row>
    <row r="9" spans="4:5" x14ac:dyDescent="0.35">
      <c r="D9" s="3" t="s">
        <v>82</v>
      </c>
      <c r="E9" s="3" t="s">
        <v>81</v>
      </c>
    </row>
    <row r="10" spans="4:5" x14ac:dyDescent="0.35">
      <c r="D10" s="3" t="s">
        <v>84</v>
      </c>
      <c r="E10" s="3" t="s">
        <v>83</v>
      </c>
    </row>
    <row r="11" spans="4:5" x14ac:dyDescent="0.35">
      <c r="D11" s="3" t="s">
        <v>86</v>
      </c>
      <c r="E11" s="3" t="s">
        <v>85</v>
      </c>
    </row>
    <row r="12" spans="4:5" x14ac:dyDescent="0.35">
      <c r="D12" s="3" t="s">
        <v>88</v>
      </c>
      <c r="E12" s="3" t="s">
        <v>87</v>
      </c>
    </row>
    <row r="13" spans="4:5" x14ac:dyDescent="0.35">
      <c r="D13" s="3" t="s">
        <v>90</v>
      </c>
      <c r="E13" s="3" t="s">
        <v>89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案例1</vt:lpstr>
      <vt:lpstr>案例2</vt:lpstr>
      <vt:lpstr>案例3</vt:lpstr>
      <vt:lpstr>案例4</vt:lpstr>
      <vt:lpstr>案例5</vt:lpstr>
      <vt:lpstr>案例6</vt:lpstr>
      <vt:lpstr>案例7 </vt:lpstr>
      <vt:lpstr>案例8 </vt:lpstr>
      <vt:lpstr>案例9 </vt:lpstr>
      <vt:lpstr>案例10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dcterms:created xsi:type="dcterms:W3CDTF">2021-10-26T08:42:15Z</dcterms:created>
  <dcterms:modified xsi:type="dcterms:W3CDTF">2021-11-01T10:02:07Z</dcterms:modified>
</cp:coreProperties>
</file>