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2C93D4E4-4D71-4E23-8C39-AA73E84D5EB5}" xr6:coauthVersionLast="47" xr6:coauthVersionMax="47" xr10:uidLastSave="{00000000-0000-0000-0000-000000000000}"/>
  <bookViews>
    <workbookView xWindow="4650" yWindow="0" windowWidth="24150" windowHeight="13545" activeTab="7" xr2:uid="{319125D7-A005-45D4-9620-EE17B8C37BBE}"/>
  </bookViews>
  <sheets>
    <sheet name="1" sheetId="4" r:id="rId1"/>
    <sheet name="1 (2)" sheetId="5" r:id="rId2"/>
    <sheet name="1 (3)" sheetId="6" r:id="rId3"/>
    <sheet name="1 (4)" sheetId="7" r:id="rId4"/>
    <sheet name="1 (5)" sheetId="8" r:id="rId5"/>
    <sheet name="1 (6)" sheetId="9" r:id="rId6"/>
    <sheet name="1 (7)" sheetId="10" r:id="rId7"/>
    <sheet name="案例8" sheetId="11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" i="11" l="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" i="11"/>
  <c r="M1" i="11"/>
  <c r="F22" i="11"/>
  <c r="E22" i="11"/>
  <c r="F12" i="11"/>
  <c r="E12" i="11"/>
  <c r="E3" i="10"/>
  <c r="E4" i="10"/>
  <c r="E5" i="10"/>
  <c r="E6" i="10"/>
  <c r="E7" i="10"/>
  <c r="E8" i="10"/>
  <c r="E9" i="10"/>
  <c r="E10" i="10"/>
  <c r="E11" i="10"/>
  <c r="E12" i="10"/>
  <c r="E13" i="10"/>
  <c r="E2" i="10"/>
  <c r="E4" i="9" a="1"/>
  <c r="E4" i="9"/>
  <c r="E3" i="9" a="1"/>
  <c r="E3" i="9" s="1"/>
  <c r="E5" i="9" a="1"/>
  <c r="E5" i="9" s="1"/>
  <c r="E6" i="9" a="1"/>
  <c r="E6" i="9" s="1"/>
  <c r="E7" i="9" a="1"/>
  <c r="E7" i="9"/>
  <c r="E8" i="9" a="1"/>
  <c r="E8" i="9" s="1"/>
  <c r="E9" i="9" a="1"/>
  <c r="E9" i="9" s="1"/>
  <c r="E10" i="9" a="1"/>
  <c r="E10" i="9"/>
  <c r="E11" i="9" a="1"/>
  <c r="E11" i="9" s="1"/>
  <c r="E12" i="9" a="1"/>
  <c r="E12" i="9" s="1"/>
  <c r="E13" i="9" a="1"/>
  <c r="E13" i="9" s="1"/>
  <c r="E2" i="9" a="1"/>
  <c r="E2" i="9"/>
  <c r="E4" i="8" a="1"/>
  <c r="E4" i="8" s="1"/>
  <c r="E3" i="8" a="1"/>
  <c r="E3" i="8" s="1"/>
  <c r="E5" i="8" a="1"/>
  <c r="E5" i="8" s="1"/>
  <c r="E6" i="8" a="1"/>
  <c r="E6" i="8" s="1"/>
  <c r="E7" i="8" a="1"/>
  <c r="E7" i="8"/>
  <c r="E8" i="8" a="1"/>
  <c r="E8" i="8" s="1"/>
  <c r="E9" i="8" a="1"/>
  <c r="E9" i="8" s="1"/>
  <c r="E10" i="8" a="1"/>
  <c r="E10" i="8"/>
  <c r="E11" i="8" a="1"/>
  <c r="E11" i="8" s="1"/>
  <c r="E12" i="8" a="1"/>
  <c r="E12" i="8" s="1"/>
  <c r="E13" i="8" a="1"/>
  <c r="E13" i="8"/>
  <c r="E2" i="8" a="1"/>
  <c r="E2" i="8" s="1"/>
  <c r="E3" i="7"/>
  <c r="E4" i="7"/>
  <c r="E5" i="7"/>
  <c r="E6" i="7"/>
  <c r="E7" i="7"/>
  <c r="E8" i="7"/>
  <c r="E9" i="7"/>
  <c r="E10" i="7"/>
  <c r="E11" i="7"/>
  <c r="E12" i="7"/>
  <c r="E13" i="7"/>
  <c r="E2" i="7"/>
  <c r="E3" i="6"/>
  <c r="E4" i="6"/>
  <c r="E5" i="6"/>
  <c r="E6" i="6"/>
  <c r="E7" i="6"/>
  <c r="E8" i="6"/>
  <c r="E9" i="6"/>
  <c r="E10" i="6"/>
  <c r="E11" i="6"/>
  <c r="E12" i="6"/>
  <c r="E13" i="6"/>
  <c r="E2" i="6"/>
  <c r="E3" i="5"/>
  <c r="E4" i="5"/>
  <c r="E5" i="5"/>
  <c r="E6" i="5"/>
  <c r="E7" i="5"/>
  <c r="E8" i="5"/>
  <c r="E9" i="5"/>
  <c r="E10" i="5"/>
  <c r="E11" i="5"/>
  <c r="E12" i="5"/>
  <c r="E13" i="5"/>
  <c r="E2" i="5"/>
  <c r="E3" i="4"/>
  <c r="E4" i="4"/>
  <c r="E5" i="4"/>
  <c r="E6" i="4"/>
  <c r="E7" i="4"/>
  <c r="E8" i="4"/>
  <c r="E9" i="4"/>
  <c r="E10" i="4"/>
  <c r="E11" i="4"/>
  <c r="E12" i="4"/>
  <c r="E13" i="4"/>
  <c r="E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<sst xmlns="http://schemas.openxmlformats.org/spreadsheetml/2006/main" count="201" uniqueCount="96">
  <si>
    <t>扫地僧</t>
  </si>
  <si>
    <t>阿青</t>
  </si>
  <si>
    <t>石破天</t>
  </si>
  <si>
    <t>独孤求败</t>
  </si>
  <si>
    <t>贝海石</t>
  </si>
  <si>
    <t>东方不败</t>
  </si>
  <si>
    <t>张三丰</t>
  </si>
  <si>
    <t>张无忌</t>
  </si>
  <si>
    <t>段誉</t>
  </si>
  <si>
    <t>虚竹</t>
  </si>
  <si>
    <t>萧峰</t>
  </si>
  <si>
    <t>慕容博</t>
  </si>
  <si>
    <t>姓名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</si>
  <si>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</si>
  <si>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</si>
  <si>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</si>
  <si>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如果总分超过250,同时都及格,非常优秀</t>
    <phoneticPr fontId="1" type="noConversion"/>
  </si>
  <si>
    <t>如果总分超过200 低于250 同时都及格 优秀</t>
    <phoneticPr fontId="1" type="noConversion"/>
  </si>
  <si>
    <t>如果总分超过200 低于250 同时有不及格的 偏科</t>
    <phoneticPr fontId="1" type="noConversion"/>
  </si>
  <si>
    <t>加油</t>
    <phoneticPr fontId="1" type="noConversion"/>
  </si>
  <si>
    <t>判断</t>
    <phoneticPr fontId="1" type="noConversion"/>
  </si>
  <si>
    <t xml:space="preserve"> </t>
    <phoneticPr fontId="1" type="noConversion"/>
  </si>
  <si>
    <t>如果总分超过180平均及格 否则平均不及格</t>
    <phoneticPr fontId="1" type="noConversion"/>
  </si>
  <si>
    <t>如果总分230 优秀 如果总分 200良好 180平均及格 180以下 平均不及格</t>
    <phoneticPr fontId="1" type="noConversion"/>
  </si>
  <si>
    <t>每一个门科目大于60 全部及格 否则有科目不及格</t>
    <phoneticPr fontId="1" type="noConversion"/>
  </si>
  <si>
    <t>第二种方法</t>
    <phoneticPr fontId="1" type="noConversion"/>
  </si>
  <si>
    <t>不及格的科目数量</t>
    <phoneticPr fontId="1" type="noConversion"/>
  </si>
  <si>
    <t>综合案例</t>
    <phoneticPr fontId="1" type="noConversion"/>
  </si>
  <si>
    <t xml:space="preserve">缺失  250以上 </t>
    <phoneticPr fontId="1" type="noConversion"/>
  </si>
  <si>
    <t>如果总分250以上 有不及格的 那么 非常优秀严重偏科</t>
    <phoneticPr fontId="1" type="noConversion"/>
  </si>
  <si>
    <t>序号</t>
  </si>
  <si>
    <t>订单编号</t>
  </si>
  <si>
    <t>酒店全称</t>
  </si>
  <si>
    <t>订单日期</t>
  </si>
  <si>
    <t>件数</t>
  </si>
  <si>
    <t>销售总价</t>
  </si>
  <si>
    <t>承诺交期</t>
  </si>
  <si>
    <t>发货日期（发齐）</t>
  </si>
  <si>
    <t>快递单号</t>
  </si>
  <si>
    <t>距最晚发货日期（天）</t>
  </si>
  <si>
    <t>HM202112302273</t>
  </si>
  <si>
    <t>ABCYU火车站酒店</t>
    <phoneticPr fontId="5" type="noConversion"/>
  </si>
  <si>
    <t>XXX331018561493</t>
  </si>
  <si>
    <t>HM202201031392</t>
  </si>
  <si>
    <t>ABC杭州西湖大道酒店</t>
  </si>
  <si>
    <t>XXX331018561495</t>
  </si>
  <si>
    <t>HPO-20220105-00068</t>
  </si>
  <si>
    <t>ABCPO昌平府学路酒店</t>
  </si>
  <si>
    <t>XXX331018561492</t>
  </si>
  <si>
    <t>需求:</t>
    <phoneticPr fontId="5" type="noConversion"/>
  </si>
  <si>
    <t>HM202201061382</t>
  </si>
  <si>
    <t>ABC淮安大学城酒店</t>
  </si>
  <si>
    <t>XXX331018561490</t>
  </si>
  <si>
    <t>如果订单日期存在,必然会有承诺交期,</t>
    <phoneticPr fontId="5" type="noConversion"/>
  </si>
  <si>
    <t>HM202201070851</t>
  </si>
  <si>
    <t>YU市BGH区六院项目</t>
  </si>
  <si>
    <t>XXX331023554750</t>
  </si>
  <si>
    <t>如果发货日期为空,则用承诺交期-今天,作为发货提醒</t>
    <phoneticPr fontId="5" type="noConversion"/>
  </si>
  <si>
    <t>HM202201110336</t>
  </si>
  <si>
    <t>ABC海门步行街酒店</t>
  </si>
  <si>
    <t>XXX331026744749</t>
  </si>
  <si>
    <t>如果发货晚于承诺日期,标记超期,以及天数</t>
    <phoneticPr fontId="5" type="noConversion"/>
  </si>
  <si>
    <t>HM202201110903</t>
  </si>
  <si>
    <t>如果发货日期早于承诺交期,显示已经发货.</t>
    <phoneticPr fontId="5" type="noConversion"/>
  </si>
  <si>
    <t>HPO-20220113-00211</t>
  </si>
  <si>
    <t>ABCYU曹杨路地铁站酒店</t>
  </si>
  <si>
    <t>XXX331026744737</t>
  </si>
  <si>
    <t>HM202201170559</t>
  </si>
  <si>
    <t>ABC酒店婺源文公路项目</t>
  </si>
  <si>
    <t>XXX331025171008</t>
  </si>
  <si>
    <t>HM202201180184</t>
  </si>
  <si>
    <t>ABCYU世博塘桥地铁站新店</t>
  </si>
  <si>
    <t>XXX331025171027</t>
  </si>
  <si>
    <t>HM202201220415</t>
  </si>
  <si>
    <t>ABC湛江万达广场酒店</t>
  </si>
  <si>
    <t>XXX331030815715</t>
  </si>
  <si>
    <t>HM202202090611</t>
  </si>
  <si>
    <t>ABCPO和义地铁站酒店</t>
  </si>
  <si>
    <t>XXX331034857739</t>
  </si>
  <si>
    <t>HPO-20220220-00155</t>
  </si>
  <si>
    <t>ABC广州岗顶地铁站酒店</t>
    <phoneticPr fontId="5" type="noConversion"/>
  </si>
  <si>
    <t>XXX331039771582</t>
  </si>
  <si>
    <t>HM202202211795</t>
  </si>
  <si>
    <t>ABCPO对外经济贸易大学酒店</t>
  </si>
  <si>
    <t>XXX331039771577</t>
  </si>
  <si>
    <t>HM202202210823</t>
  </si>
  <si>
    <t>HPO-20220214-00241</t>
  </si>
  <si>
    <t>ABCYU大木桥地铁站店</t>
  </si>
  <si>
    <t>XXX331042751536</t>
  </si>
  <si>
    <t>HM202202271091</t>
  </si>
  <si>
    <t>ABC欢乐城酒店</t>
    <phoneticPr fontId="5" type="noConversion"/>
  </si>
  <si>
    <t>HM202203022920</t>
  </si>
  <si>
    <t>ABCPO对外经济酒店</t>
    <phoneticPr fontId="5" type="noConversion"/>
  </si>
  <si>
    <t>XXX331042751537</t>
  </si>
  <si>
    <t>HM202203050649</t>
  </si>
  <si>
    <t>ABC驻马店新蔡县酒店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</si>
</sst>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&quot;￥&quot;#,##0.00;&quot;￥&quot;\-#,##0.00"/>
  </numFmts>
  <fonts count="8" x14ac:knownFonts="1">
    <font>
      <sz val="16"/>
      <color theme="1"/>
      <name val="阿里巴巴普惠体"/>
      <family val="2"/>
      <charset val="134"/>
    </font>
    <font>
      <sz val="9"/>
      <name val="阿里巴巴普惠体"/>
      <family val="2"/>
      <charset val="134"/>
    </font>
    <font>
      <b/>
      <sz val="11"/>
      <color theme="4" tint="-0.499984740745262"/>
      <name val="阿里巴巴普惠体"/>
      <family val="1"/>
      <charset val="134"/>
    </font>
    <font>
      <sz val="11"/>
      <color theme="4" tint="-0.499984740745262"/>
      <name val="阿里巴巴普惠体"/>
      <family val="1"/>
      <charset val="134"/>
    </font>
    <font>
      <sz val="11"/>
      <color theme="1" tint="0.249977111117893"/>
      <name val="阿里巴巴普惠体"/>
      <family val="1"/>
      <charset val="134"/>
    </font>
    <font>
      <sz val="9"/>
      <name val="等线"/>
      <charset val="134"/>
      <scheme val="minor"/>
    </font>
    <font>
      <sz val="11"/>
      <color rgb="FF1F4E78"/>
      <name val="阿里巴巴普惠体"/>
      <family val="1"/>
      <charset val="134"/>
    </font>
    <font>
      <sz val="11"/>
      <color theme="1"/>
      <name val="阿里巴巴普惠体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quotePrefix="1" applyBorder="1">
      <alignment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76" fontId="4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6" fontId="3" fillId="5" borderId="1" xfId="0" applyNumberFormat="1" applyFont="1" applyFill="1" applyBorder="1" applyAlignment="1">
      <alignment horizontal="center" vertical="center"/>
    </xf>
    <xf numFmtId="176" fontId="4" fillId="5" borderId="1" xfId="0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6" fillId="5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176" fontId="7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3877B-30C1-4858-8B62-219984DC71DF}">
  <dimension ref="A1:H14"/>
  <sheetViews>
    <sheetView showGridLines="0" zoomScale="115" zoomScaleNormal="115" workbookViewId="0">
      <selection activeCell="C11" sqref="C11"/>
    </sheetView>
  </sheetViews>
  <sheetFormatPr defaultRowHeight="23.25" x14ac:dyDescent="0.45"/>
  <cols>
    <col min="1" max="1" width="8.1640625" bestFit="1" customWidth="1"/>
    <col min="2" max="4" width="4.6640625" bestFit="1" customWidth="1"/>
    <col min="5" max="5" width="10.25" bestFit="1" customWidth="1"/>
  </cols>
  <sheetData>
    <row r="1" spans="1:8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22</v>
      </c>
    </row>
    <row r="2" spans="1:8" x14ac:dyDescent="0.45">
      <c r="A2" s="1" t="s">
        <v>0</v>
      </c>
      <c r="B2" s="2">
        <v>99</v>
      </c>
      <c r="C2" s="2">
        <v>87</v>
      </c>
      <c r="D2" s="2">
        <v>69</v>
      </c>
      <c r="E2" s="1" t="str">
        <f>IF(SUM(B2:D2)&gt;=180,"平均及格","平均不及格")</f>
        <v>平均及格</v>
      </c>
    </row>
    <row r="3" spans="1:8" x14ac:dyDescent="0.45">
      <c r="A3" s="1" t="s">
        <v>1</v>
      </c>
      <c r="B3" s="2">
        <v>94</v>
      </c>
      <c r="C3" s="2">
        <v>96</v>
      </c>
      <c r="D3" s="2">
        <v>80</v>
      </c>
      <c r="E3" s="1" t="str">
        <f t="shared" ref="E3:E13" si="0">IF(SUM(B3:D3)&gt;=180,"平均及格","平均不及格")</f>
        <v>平均及格</v>
      </c>
    </row>
    <row r="4" spans="1:8" x14ac:dyDescent="0.45">
      <c r="A4" s="1" t="s">
        <v>2</v>
      </c>
      <c r="B4" s="2">
        <v>55</v>
      </c>
      <c r="C4" s="2">
        <v>52</v>
      </c>
      <c r="D4" s="2">
        <v>76</v>
      </c>
      <c r="E4" s="1" t="str">
        <f t="shared" si="0"/>
        <v>平均及格</v>
      </c>
    </row>
    <row r="5" spans="1:8" x14ac:dyDescent="0.45">
      <c r="A5" s="1" t="s">
        <v>3</v>
      </c>
      <c r="B5" s="2">
        <v>87</v>
      </c>
      <c r="C5" s="2">
        <v>74</v>
      </c>
      <c r="D5" s="2">
        <v>96</v>
      </c>
      <c r="E5" s="1" t="str">
        <f t="shared" si="0"/>
        <v>平均及格</v>
      </c>
    </row>
    <row r="6" spans="1:8" x14ac:dyDescent="0.45">
      <c r="A6" s="1" t="s">
        <v>4</v>
      </c>
      <c r="B6" s="2">
        <v>58</v>
      </c>
      <c r="C6" s="2">
        <v>93</v>
      </c>
      <c r="D6" s="2">
        <v>99</v>
      </c>
      <c r="E6" s="1" t="str">
        <f t="shared" si="0"/>
        <v>平均及格</v>
      </c>
      <c r="H6" t="s">
        <v>21</v>
      </c>
    </row>
    <row r="7" spans="1:8" x14ac:dyDescent="0.45">
      <c r="A7" s="1" t="s">
        <v>5</v>
      </c>
      <c r="B7" s="2">
        <v>97</v>
      </c>
      <c r="C7" s="2">
        <v>83</v>
      </c>
      <c r="D7" s="2">
        <v>93</v>
      </c>
      <c r="E7" s="1" t="str">
        <f t="shared" si="0"/>
        <v>平均及格</v>
      </c>
    </row>
    <row r="8" spans="1:8" x14ac:dyDescent="0.45">
      <c r="A8" s="1" t="s">
        <v>6</v>
      </c>
      <c r="B8" s="2">
        <v>85</v>
      </c>
      <c r="C8" s="2">
        <v>54</v>
      </c>
      <c r="D8" s="2">
        <v>87</v>
      </c>
      <c r="E8" s="1" t="str">
        <f t="shared" si="0"/>
        <v>平均及格</v>
      </c>
    </row>
    <row r="9" spans="1:8" x14ac:dyDescent="0.45">
      <c r="A9" s="1" t="s">
        <v>7</v>
      </c>
      <c r="B9" s="2">
        <v>81</v>
      </c>
      <c r="C9" s="2">
        <v>99</v>
      </c>
      <c r="D9" s="2">
        <v>75</v>
      </c>
      <c r="E9" s="1" t="str">
        <f t="shared" si="0"/>
        <v>平均及格</v>
      </c>
    </row>
    <row r="10" spans="1:8" x14ac:dyDescent="0.45">
      <c r="A10" s="1" t="s">
        <v>8</v>
      </c>
      <c r="B10" s="2">
        <v>87</v>
      </c>
      <c r="C10" s="2">
        <v>67</v>
      </c>
      <c r="D10" s="2">
        <v>55</v>
      </c>
      <c r="E10" s="1" t="str">
        <f t="shared" si="0"/>
        <v>平均及格</v>
      </c>
    </row>
    <row r="11" spans="1:8" x14ac:dyDescent="0.45">
      <c r="A11" s="1" t="s">
        <v>9</v>
      </c>
      <c r="B11" s="2">
        <v>55</v>
      </c>
      <c r="C11" s="2">
        <v>56</v>
      </c>
      <c r="D11" s="2">
        <v>53</v>
      </c>
      <c r="E11" s="1" t="str">
        <f t="shared" si="0"/>
        <v>平均不及格</v>
      </c>
    </row>
    <row r="12" spans="1:8" x14ac:dyDescent="0.45">
      <c r="A12" s="1" t="s">
        <v>10</v>
      </c>
      <c r="B12" s="2">
        <v>72</v>
      </c>
      <c r="C12" s="2">
        <v>61</v>
      </c>
      <c r="D12" s="2">
        <v>63</v>
      </c>
      <c r="E12" s="1" t="str">
        <f t="shared" si="0"/>
        <v>平均及格</v>
      </c>
    </row>
    <row r="13" spans="1:8" x14ac:dyDescent="0.45">
      <c r="A13" s="1" t="s">
        <v>11</v>
      </c>
      <c r="B13" s="2">
        <v>86</v>
      </c>
      <c r="C13" s="2">
        <v>51</v>
      </c>
      <c r="D13" s="2">
        <v>56</v>
      </c>
      <c r="E13" s="1" t="str">
        <f t="shared" si="0"/>
        <v>平均及格</v>
      </c>
    </row>
    <row r="14" spans="1:8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4A00E-83EA-4B5A-9B74-F5EB594C5475}">
  <dimension ref="A1:G14"/>
  <sheetViews>
    <sheetView showGridLines="0" zoomScale="115" zoomScaleNormal="115" workbookViewId="0">
      <selection activeCell="G5" sqref="G5"/>
    </sheetView>
  </sheetViews>
  <sheetFormatPr defaultRowHeight="23.25" x14ac:dyDescent="0.45"/>
  <cols>
    <col min="1" max="1" width="8.1640625" bestFit="1" customWidth="1"/>
    <col min="2" max="4" width="4.6640625" bestFit="1" customWidth="1"/>
  </cols>
  <sheetData>
    <row r="1" spans="1:7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23</v>
      </c>
    </row>
    <row r="2" spans="1:7" x14ac:dyDescent="0.45">
      <c r="A2" s="1" t="s">
        <v>0</v>
      </c>
      <c r="B2" s="2">
        <v>99</v>
      </c>
      <c r="C2" s="2">
        <v>87</v>
      </c>
      <c r="D2" s="2">
        <v>69</v>
      </c>
      <c r="E2" s="1" t="str">
        <f>IF(SUM(B2:D2)&gt;=230,"优秀",
IF(SUM(B2:D2)&gt;=200,"良好",
IF(SUM(B2:D2)&gt;=180,"平均及格",
"平均不及格")))</f>
        <v>优秀</v>
      </c>
    </row>
    <row r="3" spans="1:7" x14ac:dyDescent="0.45">
      <c r="A3" s="1" t="s">
        <v>1</v>
      </c>
      <c r="B3" s="2">
        <v>94</v>
      </c>
      <c r="C3" s="2">
        <v>96</v>
      </c>
      <c r="D3" s="2">
        <v>80</v>
      </c>
      <c r="E3" s="1" t="str">
        <f t="shared" ref="E3:E13" si="0">IF(SUM(B3:D3)&gt;=230,"优秀",
IF(SUM(B3:D3)&gt;=200,"良好",
IF(SUM(B3:D3)&gt;=180,"平均及格",
"平均不及格")))</f>
        <v>优秀</v>
      </c>
    </row>
    <row r="4" spans="1:7" x14ac:dyDescent="0.45">
      <c r="A4" s="1" t="s">
        <v>2</v>
      </c>
      <c r="B4" s="2">
        <v>55</v>
      </c>
      <c r="C4" s="2">
        <v>52</v>
      </c>
      <c r="D4" s="2">
        <v>76</v>
      </c>
      <c r="E4" s="1" t="str">
        <f t="shared" si="0"/>
        <v>平均及格</v>
      </c>
    </row>
    <row r="5" spans="1:7" x14ac:dyDescent="0.45">
      <c r="A5" s="1" t="s">
        <v>3</v>
      </c>
      <c r="B5" s="2">
        <v>87</v>
      </c>
      <c r="C5" s="2">
        <v>74</v>
      </c>
      <c r="D5" s="2">
        <v>96</v>
      </c>
      <c r="E5" s="1" t="str">
        <f t="shared" si="0"/>
        <v>优秀</v>
      </c>
    </row>
    <row r="6" spans="1:7" x14ac:dyDescent="0.45">
      <c r="A6" s="1" t="s">
        <v>4</v>
      </c>
      <c r="B6" s="2">
        <v>58</v>
      </c>
      <c r="C6" s="2">
        <v>93</v>
      </c>
      <c r="D6" s="2">
        <v>99</v>
      </c>
      <c r="E6" s="1" t="str">
        <f t="shared" si="0"/>
        <v>优秀</v>
      </c>
    </row>
    <row r="7" spans="1:7" x14ac:dyDescent="0.45">
      <c r="A7" s="1" t="s">
        <v>5</v>
      </c>
      <c r="B7" s="2">
        <v>97</v>
      </c>
      <c r="C7" s="2">
        <v>83</v>
      </c>
      <c r="D7" s="2">
        <v>93</v>
      </c>
      <c r="E7" s="1" t="str">
        <f t="shared" si="0"/>
        <v>优秀</v>
      </c>
    </row>
    <row r="8" spans="1:7" x14ac:dyDescent="0.45">
      <c r="A8" s="1" t="s">
        <v>6</v>
      </c>
      <c r="B8" s="2">
        <v>85</v>
      </c>
      <c r="C8" s="2">
        <v>54</v>
      </c>
      <c r="D8" s="2">
        <v>87</v>
      </c>
      <c r="E8" s="1" t="str">
        <f t="shared" si="0"/>
        <v>良好</v>
      </c>
    </row>
    <row r="9" spans="1:7" x14ac:dyDescent="0.45">
      <c r="A9" s="1" t="s">
        <v>7</v>
      </c>
      <c r="B9" s="2">
        <v>81</v>
      </c>
      <c r="C9" s="2">
        <v>99</v>
      </c>
      <c r="D9" s="2">
        <v>75</v>
      </c>
      <c r="E9" s="1" t="str">
        <f t="shared" si="0"/>
        <v>优秀</v>
      </c>
    </row>
    <row r="10" spans="1:7" x14ac:dyDescent="0.45">
      <c r="A10" s="1" t="s">
        <v>8</v>
      </c>
      <c r="B10" s="2">
        <v>87</v>
      </c>
      <c r="C10" s="2">
        <v>67</v>
      </c>
      <c r="D10" s="2">
        <v>55</v>
      </c>
      <c r="E10" s="1" t="str">
        <f t="shared" si="0"/>
        <v>良好</v>
      </c>
    </row>
    <row r="11" spans="1:7" x14ac:dyDescent="0.45">
      <c r="A11" s="1" t="s">
        <v>9</v>
      </c>
      <c r="B11" s="2">
        <v>92</v>
      </c>
      <c r="C11" s="2">
        <v>84</v>
      </c>
      <c r="D11" s="2">
        <v>53</v>
      </c>
      <c r="E11" s="1" t="str">
        <f t="shared" si="0"/>
        <v>良好</v>
      </c>
    </row>
    <row r="12" spans="1:7" x14ac:dyDescent="0.45">
      <c r="A12" s="1" t="s">
        <v>10</v>
      </c>
      <c r="B12" s="2">
        <v>72</v>
      </c>
      <c r="C12" s="2">
        <v>61</v>
      </c>
      <c r="D12" s="2">
        <v>63</v>
      </c>
      <c r="E12" s="1" t="str">
        <f t="shared" si="0"/>
        <v>平均及格</v>
      </c>
    </row>
    <row r="13" spans="1:7" x14ac:dyDescent="0.45">
      <c r="A13" s="1" t="s">
        <v>11</v>
      </c>
      <c r="B13" s="2">
        <v>86</v>
      </c>
      <c r="C13" s="2">
        <v>51</v>
      </c>
      <c r="D13" s="2">
        <v>56</v>
      </c>
      <c r="E13" s="1" t="str">
        <f t="shared" si="0"/>
        <v>平均及格</v>
      </c>
    </row>
    <row r="14" spans="1:7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50D0-BB96-4C66-8A5B-8CD69820A063}">
  <dimension ref="A1:G14"/>
  <sheetViews>
    <sheetView showGridLines="0" zoomScale="115" zoomScaleNormal="115" workbookViewId="0">
      <selection activeCell="E4" sqref="E4"/>
    </sheetView>
  </sheetViews>
  <sheetFormatPr defaultRowHeight="23.25" x14ac:dyDescent="0.45"/>
  <cols>
    <col min="1" max="1" width="8.1640625" bestFit="1" customWidth="1"/>
    <col min="2" max="4" width="4.6640625" bestFit="1" customWidth="1"/>
    <col min="5" max="5" width="12.1640625" bestFit="1" customWidth="1"/>
  </cols>
  <sheetData>
    <row r="1" spans="1:7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24</v>
      </c>
    </row>
    <row r="2" spans="1:7" x14ac:dyDescent="0.45">
      <c r="A2" s="1" t="s">
        <v>0</v>
      </c>
      <c r="B2" s="2">
        <v>99</v>
      </c>
      <c r="C2" s="2">
        <v>87</v>
      </c>
      <c r="D2" s="2">
        <v>69</v>
      </c>
      <c r="E2" s="1" t="str">
        <f>IF(AND(B2&gt;=60,C2&gt;=60,D2&gt;=60),"全部及格","有科目不及格")</f>
        <v>全部及格</v>
      </c>
    </row>
    <row r="3" spans="1:7" x14ac:dyDescent="0.45">
      <c r="A3" s="1" t="s">
        <v>1</v>
      </c>
      <c r="B3" s="2">
        <v>94</v>
      </c>
      <c r="C3" s="2">
        <v>96</v>
      </c>
      <c r="D3" s="2">
        <v>80</v>
      </c>
      <c r="E3" s="1" t="str">
        <f t="shared" ref="E3:E13" si="0">IF(AND(B3&gt;=60,C3&gt;=60,D3&gt;=60),"全部及格","有科目不及格")</f>
        <v>全部及格</v>
      </c>
    </row>
    <row r="4" spans="1:7" x14ac:dyDescent="0.45">
      <c r="A4" s="1" t="s">
        <v>2</v>
      </c>
      <c r="B4" s="2">
        <v>55</v>
      </c>
      <c r="C4" s="2">
        <v>52</v>
      </c>
      <c r="D4" s="2">
        <v>76</v>
      </c>
      <c r="E4" s="1" t="str">
        <f t="shared" si="0"/>
        <v>有科目不及格</v>
      </c>
    </row>
    <row r="5" spans="1:7" x14ac:dyDescent="0.45">
      <c r="A5" s="1" t="s">
        <v>3</v>
      </c>
      <c r="B5" s="2">
        <v>87</v>
      </c>
      <c r="C5" s="2">
        <v>74</v>
      </c>
      <c r="D5" s="2">
        <v>96</v>
      </c>
      <c r="E5" s="1" t="str">
        <f t="shared" si="0"/>
        <v>全部及格</v>
      </c>
    </row>
    <row r="6" spans="1:7" x14ac:dyDescent="0.45">
      <c r="A6" s="1" t="s">
        <v>4</v>
      </c>
      <c r="B6" s="2">
        <v>58</v>
      </c>
      <c r="C6" s="2">
        <v>93</v>
      </c>
      <c r="D6" s="2">
        <v>99</v>
      </c>
      <c r="E6" s="1" t="str">
        <f t="shared" si="0"/>
        <v>有科目不及格</v>
      </c>
    </row>
    <row r="7" spans="1:7" x14ac:dyDescent="0.45">
      <c r="A7" s="1" t="s">
        <v>5</v>
      </c>
      <c r="B7" s="2">
        <v>97</v>
      </c>
      <c r="C7" s="2">
        <v>83</v>
      </c>
      <c r="D7" s="2">
        <v>93</v>
      </c>
      <c r="E7" s="1" t="str">
        <f t="shared" si="0"/>
        <v>全部及格</v>
      </c>
    </row>
    <row r="8" spans="1:7" x14ac:dyDescent="0.45">
      <c r="A8" s="1" t="s">
        <v>6</v>
      </c>
      <c r="B8" s="2">
        <v>85</v>
      </c>
      <c r="C8" s="2">
        <v>54</v>
      </c>
      <c r="D8" s="2">
        <v>87</v>
      </c>
      <c r="E8" s="1" t="str">
        <f t="shared" si="0"/>
        <v>有科目不及格</v>
      </c>
    </row>
    <row r="9" spans="1:7" x14ac:dyDescent="0.45">
      <c r="A9" s="1" t="s">
        <v>7</v>
      </c>
      <c r="B9" s="2">
        <v>81</v>
      </c>
      <c r="C9" s="2">
        <v>99</v>
      </c>
      <c r="D9" s="2">
        <v>75</v>
      </c>
      <c r="E9" s="1" t="str">
        <f t="shared" si="0"/>
        <v>全部及格</v>
      </c>
    </row>
    <row r="10" spans="1:7" x14ac:dyDescent="0.45">
      <c r="A10" s="1" t="s">
        <v>8</v>
      </c>
      <c r="B10" s="2">
        <v>87</v>
      </c>
      <c r="C10" s="2">
        <v>67</v>
      </c>
      <c r="D10" s="2">
        <v>55</v>
      </c>
      <c r="E10" s="1" t="str">
        <f t="shared" si="0"/>
        <v>有科目不及格</v>
      </c>
    </row>
    <row r="11" spans="1:7" x14ac:dyDescent="0.45">
      <c r="A11" s="1" t="s">
        <v>9</v>
      </c>
      <c r="B11" s="2">
        <v>92</v>
      </c>
      <c r="C11" s="2">
        <v>84</v>
      </c>
      <c r="D11" s="2">
        <v>53</v>
      </c>
      <c r="E11" s="1" t="str">
        <f t="shared" si="0"/>
        <v>有科目不及格</v>
      </c>
    </row>
    <row r="12" spans="1:7" x14ac:dyDescent="0.45">
      <c r="A12" s="1" t="s">
        <v>10</v>
      </c>
      <c r="B12" s="2">
        <v>72</v>
      </c>
      <c r="C12" s="2">
        <v>61</v>
      </c>
      <c r="D12" s="2">
        <v>63</v>
      </c>
      <c r="E12" s="1" t="str">
        <f t="shared" si="0"/>
        <v>全部及格</v>
      </c>
    </row>
    <row r="13" spans="1:7" x14ac:dyDescent="0.45">
      <c r="A13" s="1" t="s">
        <v>11</v>
      </c>
      <c r="B13" s="2">
        <v>86</v>
      </c>
      <c r="C13" s="2">
        <v>51</v>
      </c>
      <c r="D13" s="2">
        <v>56</v>
      </c>
      <c r="E13" s="1" t="str">
        <f t="shared" si="0"/>
        <v>有科目不及格</v>
      </c>
    </row>
    <row r="14" spans="1:7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725BC-21B4-49CD-8830-3786EC55D3F8}">
  <dimension ref="A1:G14"/>
  <sheetViews>
    <sheetView showGridLines="0" zoomScale="115" zoomScaleNormal="115" workbookViewId="0">
      <selection activeCell="E6" sqref="E6"/>
    </sheetView>
  </sheetViews>
  <sheetFormatPr defaultRowHeight="23.25" x14ac:dyDescent="0.45"/>
  <cols>
    <col min="1" max="1" width="8.1640625" bestFit="1" customWidth="1"/>
    <col min="2" max="4" width="4.6640625" bestFit="1" customWidth="1"/>
    <col min="5" max="5" width="12.1640625" bestFit="1" customWidth="1"/>
  </cols>
  <sheetData>
    <row r="1" spans="1:7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25</v>
      </c>
    </row>
    <row r="2" spans="1:7" x14ac:dyDescent="0.45">
      <c r="A2" s="1" t="s">
        <v>0</v>
      </c>
      <c r="B2" s="2">
        <v>99</v>
      </c>
      <c r="C2" s="2">
        <v>87</v>
      </c>
      <c r="D2" s="2">
        <v>69</v>
      </c>
      <c r="E2" s="1" t="str">
        <f>IF(OR(B2&lt;60,C2&lt;60,D2&lt;60),"有科目不及格","全部及格")</f>
        <v>全部及格</v>
      </c>
    </row>
    <row r="3" spans="1:7" x14ac:dyDescent="0.45">
      <c r="A3" s="1" t="s">
        <v>1</v>
      </c>
      <c r="B3" s="2">
        <v>94</v>
      </c>
      <c r="C3" s="2">
        <v>96</v>
      </c>
      <c r="D3" s="2">
        <v>80</v>
      </c>
      <c r="E3" s="1" t="str">
        <f t="shared" ref="E3:E13" si="0">IF(OR(B3&lt;60,C3&lt;60,D3&lt;60),"有科目不及格","全部及格")</f>
        <v>全部及格</v>
      </c>
    </row>
    <row r="4" spans="1:7" x14ac:dyDescent="0.45">
      <c r="A4" s="1" t="s">
        <v>2</v>
      </c>
      <c r="B4" s="2">
        <v>55</v>
      </c>
      <c r="C4" s="2">
        <v>52</v>
      </c>
      <c r="D4" s="2">
        <v>76</v>
      </c>
      <c r="E4" s="1" t="str">
        <f t="shared" si="0"/>
        <v>有科目不及格</v>
      </c>
    </row>
    <row r="5" spans="1:7" x14ac:dyDescent="0.45">
      <c r="A5" s="1" t="s">
        <v>3</v>
      </c>
      <c r="B5" s="2">
        <v>87</v>
      </c>
      <c r="C5" s="2">
        <v>74</v>
      </c>
      <c r="D5" s="2">
        <v>96</v>
      </c>
      <c r="E5" s="1" t="str">
        <f t="shared" si="0"/>
        <v>全部及格</v>
      </c>
    </row>
    <row r="6" spans="1:7" x14ac:dyDescent="0.45">
      <c r="A6" s="1" t="s">
        <v>4</v>
      </c>
      <c r="B6" s="2">
        <v>58</v>
      </c>
      <c r="C6" s="2">
        <v>93</v>
      </c>
      <c r="D6" s="2">
        <v>99</v>
      </c>
      <c r="E6" s="1" t="str">
        <f t="shared" si="0"/>
        <v>有科目不及格</v>
      </c>
    </row>
    <row r="7" spans="1:7" x14ac:dyDescent="0.45">
      <c r="A7" s="1" t="s">
        <v>5</v>
      </c>
      <c r="B7" s="2">
        <v>97</v>
      </c>
      <c r="C7" s="2">
        <v>83</v>
      </c>
      <c r="D7" s="2">
        <v>93</v>
      </c>
      <c r="E7" s="1" t="str">
        <f t="shared" si="0"/>
        <v>全部及格</v>
      </c>
    </row>
    <row r="8" spans="1:7" x14ac:dyDescent="0.45">
      <c r="A8" s="1" t="s">
        <v>6</v>
      </c>
      <c r="B8" s="2">
        <v>85</v>
      </c>
      <c r="C8" s="2">
        <v>54</v>
      </c>
      <c r="D8" s="2">
        <v>87</v>
      </c>
      <c r="E8" s="1" t="str">
        <f t="shared" si="0"/>
        <v>有科目不及格</v>
      </c>
    </row>
    <row r="9" spans="1:7" x14ac:dyDescent="0.45">
      <c r="A9" s="1" t="s">
        <v>7</v>
      </c>
      <c r="B9" s="2">
        <v>81</v>
      </c>
      <c r="C9" s="2">
        <v>99</v>
      </c>
      <c r="D9" s="2">
        <v>75</v>
      </c>
      <c r="E9" s="1" t="str">
        <f t="shared" si="0"/>
        <v>全部及格</v>
      </c>
    </row>
    <row r="10" spans="1:7" x14ac:dyDescent="0.45">
      <c r="A10" s="1" t="s">
        <v>8</v>
      </c>
      <c r="B10" s="2">
        <v>87</v>
      </c>
      <c r="C10" s="2">
        <v>67</v>
      </c>
      <c r="D10" s="2">
        <v>55</v>
      </c>
      <c r="E10" s="1" t="str">
        <f t="shared" si="0"/>
        <v>有科目不及格</v>
      </c>
    </row>
    <row r="11" spans="1:7" x14ac:dyDescent="0.45">
      <c r="A11" s="1" t="s">
        <v>9</v>
      </c>
      <c r="B11" s="2">
        <v>92</v>
      </c>
      <c r="C11" s="2">
        <v>84</v>
      </c>
      <c r="D11" s="2">
        <v>53</v>
      </c>
      <c r="E11" s="1" t="str">
        <f t="shared" si="0"/>
        <v>有科目不及格</v>
      </c>
    </row>
    <row r="12" spans="1:7" x14ac:dyDescent="0.45">
      <c r="A12" s="1" t="s">
        <v>10</v>
      </c>
      <c r="B12" s="2">
        <v>72</v>
      </c>
      <c r="C12" s="2">
        <v>61</v>
      </c>
      <c r="D12" s="2">
        <v>63</v>
      </c>
      <c r="E12" s="1" t="str">
        <f t="shared" si="0"/>
        <v>全部及格</v>
      </c>
    </row>
    <row r="13" spans="1:7" x14ac:dyDescent="0.45">
      <c r="A13" s="1" t="s">
        <v>11</v>
      </c>
      <c r="B13" s="2">
        <v>86</v>
      </c>
      <c r="C13" s="2">
        <v>51</v>
      </c>
      <c r="D13" s="2">
        <v>56</v>
      </c>
      <c r="E13" s="1" t="str">
        <f t="shared" si="0"/>
        <v>有科目不及格</v>
      </c>
    </row>
    <row r="14" spans="1:7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114E-5D56-402E-8256-B10411A07FF7}">
  <dimension ref="A1:G14"/>
  <sheetViews>
    <sheetView showGridLines="0" zoomScale="115" zoomScaleNormal="115" workbookViewId="0">
      <selection activeCell="E4" sqref="E4"/>
    </sheetView>
  </sheetViews>
  <sheetFormatPr defaultRowHeight="23.25" x14ac:dyDescent="0.45"/>
  <cols>
    <col min="1" max="1" width="8.1640625" bestFit="1" customWidth="1"/>
    <col min="2" max="4" width="4.6640625" bestFit="1" customWidth="1"/>
  </cols>
  <sheetData>
    <row r="1" spans="1:7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26</v>
      </c>
    </row>
    <row r="2" spans="1:7" x14ac:dyDescent="0.45">
      <c r="A2" s="1" t="s">
        <v>0</v>
      </c>
      <c r="B2" s="2">
        <v>99</v>
      </c>
      <c r="C2" s="2">
        <v>87</v>
      </c>
      <c r="D2" s="2">
        <v>69</v>
      </c>
      <c r="E2" s="11" cm="1">
        <f t="array" ref="E2">SUMPRODUCT(--(B2:D2&lt;60))</f>
        <v>0</v>
      </c>
    </row>
    <row r="3" spans="1:7" x14ac:dyDescent="0.45">
      <c r="A3" s="1" t="s">
        <v>1</v>
      </c>
      <c r="B3" s="2">
        <v>94</v>
      </c>
      <c r="C3" s="2">
        <v>96</v>
      </c>
      <c r="D3" s="2">
        <v>80</v>
      </c>
      <c r="E3" s="11" cm="1">
        <f t="array" ref="E3">SUMPRODUCT(--(B3:D3&lt;60))</f>
        <v>0</v>
      </c>
    </row>
    <row r="4" spans="1:7" x14ac:dyDescent="0.45">
      <c r="A4" s="1" t="s">
        <v>2</v>
      </c>
      <c r="B4" s="2">
        <v>55</v>
      </c>
      <c r="C4" s="2">
        <v>52</v>
      </c>
      <c r="D4" s="2">
        <v>76</v>
      </c>
      <c r="E4" s="11" cm="1">
        <f t="array" ref="E4">SUMPRODUCT(--(B4:D4&lt;60))</f>
        <v>2</v>
      </c>
    </row>
    <row r="5" spans="1:7" x14ac:dyDescent="0.45">
      <c r="A5" s="1" t="s">
        <v>3</v>
      </c>
      <c r="B5" s="2">
        <v>87</v>
      </c>
      <c r="C5" s="2">
        <v>74</v>
      </c>
      <c r="D5" s="2">
        <v>96</v>
      </c>
      <c r="E5" s="11" cm="1">
        <f t="array" ref="E5">SUMPRODUCT(--(B5:D5&lt;60))</f>
        <v>0</v>
      </c>
    </row>
    <row r="6" spans="1:7" x14ac:dyDescent="0.45">
      <c r="A6" s="1" t="s">
        <v>4</v>
      </c>
      <c r="B6" s="2">
        <v>58</v>
      </c>
      <c r="C6" s="2">
        <v>93</v>
      </c>
      <c r="D6" s="2">
        <v>99</v>
      </c>
      <c r="E6" s="11" cm="1">
        <f t="array" ref="E6">SUMPRODUCT(--(B6:D6&lt;60))</f>
        <v>1</v>
      </c>
    </row>
    <row r="7" spans="1:7" x14ac:dyDescent="0.45">
      <c r="A7" s="1" t="s">
        <v>5</v>
      </c>
      <c r="B7" s="2">
        <v>97</v>
      </c>
      <c r="C7" s="2">
        <v>83</v>
      </c>
      <c r="D7" s="2">
        <v>93</v>
      </c>
      <c r="E7" s="11" cm="1">
        <f t="array" ref="E7">SUMPRODUCT(--(B7:D7&lt;60))</f>
        <v>0</v>
      </c>
    </row>
    <row r="8" spans="1:7" x14ac:dyDescent="0.45">
      <c r="A8" s="1" t="s">
        <v>6</v>
      </c>
      <c r="B8" s="2">
        <v>85</v>
      </c>
      <c r="C8" s="2">
        <v>54</v>
      </c>
      <c r="D8" s="2">
        <v>87</v>
      </c>
      <c r="E8" s="11" cm="1">
        <f t="array" ref="E8">SUMPRODUCT(--(B8:D8&lt;60))</f>
        <v>1</v>
      </c>
    </row>
    <row r="9" spans="1:7" x14ac:dyDescent="0.45">
      <c r="A9" s="1" t="s">
        <v>7</v>
      </c>
      <c r="B9" s="2">
        <v>81</v>
      </c>
      <c r="C9" s="2">
        <v>99</v>
      </c>
      <c r="D9" s="2">
        <v>75</v>
      </c>
      <c r="E9" s="11" cm="1">
        <f t="array" ref="E9">SUMPRODUCT(--(B9:D9&lt;60))</f>
        <v>0</v>
      </c>
    </row>
    <row r="10" spans="1:7" x14ac:dyDescent="0.45">
      <c r="A10" s="1" t="s">
        <v>8</v>
      </c>
      <c r="B10" s="2">
        <v>87</v>
      </c>
      <c r="C10" s="2">
        <v>67</v>
      </c>
      <c r="D10" s="2">
        <v>55</v>
      </c>
      <c r="E10" s="11" cm="1">
        <f t="array" ref="E10">SUMPRODUCT(--(B10:D10&lt;60))</f>
        <v>1</v>
      </c>
    </row>
    <row r="11" spans="1:7" x14ac:dyDescent="0.45">
      <c r="A11" s="1" t="s">
        <v>9</v>
      </c>
      <c r="B11" s="2">
        <v>92</v>
      </c>
      <c r="C11" s="2">
        <v>84</v>
      </c>
      <c r="D11" s="2">
        <v>53</v>
      </c>
      <c r="E11" s="11" cm="1">
        <f t="array" ref="E11">SUMPRODUCT(--(B11:D11&lt;60))</f>
        <v>1</v>
      </c>
    </row>
    <row r="12" spans="1:7" x14ac:dyDescent="0.45">
      <c r="A12" s="1" t="s">
        <v>10</v>
      </c>
      <c r="B12" s="2">
        <v>72</v>
      </c>
      <c r="C12" s="2">
        <v>61</v>
      </c>
      <c r="D12" s="2">
        <v>63</v>
      </c>
      <c r="E12" s="11" cm="1">
        <f t="array" ref="E12">SUMPRODUCT(--(B12:D12&lt;60))</f>
        <v>0</v>
      </c>
    </row>
    <row r="13" spans="1:7" x14ac:dyDescent="0.45">
      <c r="A13" s="1" t="s">
        <v>11</v>
      </c>
      <c r="B13" s="2">
        <v>86</v>
      </c>
      <c r="C13" s="2">
        <v>51</v>
      </c>
      <c r="D13" s="2">
        <v>56</v>
      </c>
      <c r="E13" s="11" cm="1">
        <f t="array" ref="E13">SUMPRODUCT(--(B13:D13&lt;60))</f>
        <v>2</v>
      </c>
    </row>
    <row r="14" spans="1:7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42EB2-80AE-49D9-B6B5-C2134C110028}">
  <dimension ref="A1:E14"/>
  <sheetViews>
    <sheetView showGridLines="0" zoomScale="115" zoomScaleNormal="115" workbookViewId="0">
      <selection activeCell="E6" sqref="E6"/>
    </sheetView>
  </sheetViews>
  <sheetFormatPr defaultRowHeight="23.25" x14ac:dyDescent="0.45"/>
  <cols>
    <col min="1" max="1" width="8.1640625" bestFit="1" customWidth="1"/>
    <col min="2" max="4" width="4.6640625" bestFit="1" customWidth="1"/>
    <col min="5" max="5" width="11.33203125" bestFit="1" customWidth="1"/>
  </cols>
  <sheetData>
    <row r="1" spans="1:5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</row>
    <row r="2" spans="1:5" x14ac:dyDescent="0.45">
      <c r="A2" s="1" t="s">
        <v>0</v>
      </c>
      <c r="B2" s="2">
        <v>99</v>
      </c>
      <c r="C2" s="2">
        <v>87</v>
      </c>
      <c r="D2" s="2">
        <v>69</v>
      </c>
      <c r="E2" s="1" t="str" cm="1">
        <f t="array" ref="E2">IF(SUMPRODUCT(--(B2:D2&lt;60))&gt;0,"有"&amp;SUMPRODUCT(--(B2:D2&lt;60))&amp;"科不及格","")</f>
        <v/>
      </c>
    </row>
    <row r="3" spans="1:5" x14ac:dyDescent="0.45">
      <c r="A3" s="1" t="s">
        <v>1</v>
      </c>
      <c r="B3" s="2">
        <v>94</v>
      </c>
      <c r="C3" s="2">
        <v>96</v>
      </c>
      <c r="D3" s="2">
        <v>80</v>
      </c>
      <c r="E3" s="1" t="str" cm="1">
        <f t="array" ref="E3">IF(SUMPRODUCT(--(B3:D3&lt;60))&gt;0,"有"&amp;SUMPRODUCT(--(B3:D3&lt;60))&amp;"科不及格","")</f>
        <v/>
      </c>
    </row>
    <row r="4" spans="1:5" x14ac:dyDescent="0.45">
      <c r="A4" s="1" t="s">
        <v>2</v>
      </c>
      <c r="B4" s="2">
        <v>55</v>
      </c>
      <c r="C4" s="2">
        <v>52</v>
      </c>
      <c r="D4" s="2">
        <v>76</v>
      </c>
      <c r="E4" s="1" t="str" cm="1">
        <f t="array" ref="E4">IF(SUMPRODUCT(--(B4:D4&lt;60))&gt;0,"有"&amp;SUMPRODUCT(--(B4:D4&lt;60))&amp;"科不及格","")</f>
        <v>有2科不及格</v>
      </c>
    </row>
    <row r="5" spans="1:5" x14ac:dyDescent="0.45">
      <c r="A5" s="1" t="s">
        <v>3</v>
      </c>
      <c r="B5" s="2">
        <v>87</v>
      </c>
      <c r="C5" s="2">
        <v>74</v>
      </c>
      <c r="D5" s="2">
        <v>96</v>
      </c>
      <c r="E5" s="1" t="str" cm="1">
        <f t="array" ref="E5">IF(SUMPRODUCT(--(B5:D5&lt;60))&gt;0,"有"&amp;SUMPRODUCT(--(B5:D5&lt;60))&amp;"科不及格","")</f>
        <v/>
      </c>
    </row>
    <row r="6" spans="1:5" x14ac:dyDescent="0.45">
      <c r="A6" s="1" t="s">
        <v>4</v>
      </c>
      <c r="B6" s="2">
        <v>58</v>
      </c>
      <c r="C6" s="2">
        <v>93</v>
      </c>
      <c r="D6" s="2">
        <v>99</v>
      </c>
      <c r="E6" s="1" t="str" cm="1">
        <f t="array" ref="E6">IF(SUMPRODUCT(--(B6:D6&lt;60))&gt;0,"有"&amp;SUMPRODUCT(--(B6:D6&lt;60))&amp;"科不及格","")</f>
        <v>有1科不及格</v>
      </c>
    </row>
    <row r="7" spans="1:5" x14ac:dyDescent="0.45">
      <c r="A7" s="1" t="s">
        <v>5</v>
      </c>
      <c r="B7" s="2">
        <v>97</v>
      </c>
      <c r="C7" s="2">
        <v>83</v>
      </c>
      <c r="D7" s="2">
        <v>93</v>
      </c>
      <c r="E7" s="1" t="str" cm="1">
        <f t="array" ref="E7">IF(SUMPRODUCT(--(B7:D7&lt;60))&gt;0,"有"&amp;SUMPRODUCT(--(B7:D7&lt;60))&amp;"科不及格","")</f>
        <v/>
      </c>
    </row>
    <row r="8" spans="1:5" x14ac:dyDescent="0.45">
      <c r="A8" s="1" t="s">
        <v>6</v>
      </c>
      <c r="B8" s="2">
        <v>85</v>
      </c>
      <c r="C8" s="2">
        <v>54</v>
      </c>
      <c r="D8" s="2">
        <v>87</v>
      </c>
      <c r="E8" s="1" t="str" cm="1">
        <f t="array" ref="E8">IF(SUMPRODUCT(--(B8:D8&lt;60))&gt;0,"有"&amp;SUMPRODUCT(--(B8:D8&lt;60))&amp;"科不及格","")</f>
        <v>有1科不及格</v>
      </c>
    </row>
    <row r="9" spans="1:5" x14ac:dyDescent="0.45">
      <c r="A9" s="1" t="s">
        <v>7</v>
      </c>
      <c r="B9" s="2">
        <v>81</v>
      </c>
      <c r="C9" s="2">
        <v>99</v>
      </c>
      <c r="D9" s="2">
        <v>75</v>
      </c>
      <c r="E9" s="1" t="str" cm="1">
        <f t="array" ref="E9">IF(SUMPRODUCT(--(B9:D9&lt;60))&gt;0,"有"&amp;SUMPRODUCT(--(B9:D9&lt;60))&amp;"科不及格","")</f>
        <v/>
      </c>
    </row>
    <row r="10" spans="1:5" x14ac:dyDescent="0.45">
      <c r="A10" s="1" t="s">
        <v>8</v>
      </c>
      <c r="B10" s="2">
        <v>87</v>
      </c>
      <c r="C10" s="2">
        <v>67</v>
      </c>
      <c r="D10" s="2">
        <v>55</v>
      </c>
      <c r="E10" s="1" t="str" cm="1">
        <f t="array" ref="E10">IF(SUMPRODUCT(--(B10:D10&lt;60))&gt;0,"有"&amp;SUMPRODUCT(--(B10:D10&lt;60))&amp;"科不及格","")</f>
        <v>有1科不及格</v>
      </c>
    </row>
    <row r="11" spans="1:5" x14ac:dyDescent="0.45">
      <c r="A11" s="1" t="s">
        <v>9</v>
      </c>
      <c r="B11" s="2">
        <v>92</v>
      </c>
      <c r="C11" s="2">
        <v>84</v>
      </c>
      <c r="D11" s="2">
        <v>53</v>
      </c>
      <c r="E11" s="1" t="str" cm="1">
        <f t="array" ref="E11">IF(SUMPRODUCT(--(B11:D11&lt;60))&gt;0,"有"&amp;SUMPRODUCT(--(B11:D11&lt;60))&amp;"科不及格","")</f>
        <v>有1科不及格</v>
      </c>
    </row>
    <row r="12" spans="1:5" x14ac:dyDescent="0.45">
      <c r="A12" s="1" t="s">
        <v>10</v>
      </c>
      <c r="B12" s="2">
        <v>72</v>
      </c>
      <c r="C12" s="2">
        <v>61</v>
      </c>
      <c r="D12" s="2">
        <v>63</v>
      </c>
      <c r="E12" s="1" t="str" cm="1">
        <f t="array" ref="E12">IF(SUMPRODUCT(--(B12:D12&lt;60))&gt;0,"有"&amp;SUMPRODUCT(--(B12:D12&lt;60))&amp;"科不及格","")</f>
        <v/>
      </c>
    </row>
    <row r="13" spans="1:5" x14ac:dyDescent="0.45">
      <c r="A13" s="1" t="s">
        <v>11</v>
      </c>
      <c r="B13" s="2">
        <v>86</v>
      </c>
      <c r="C13" s="2">
        <v>51</v>
      </c>
      <c r="D13" s="2">
        <v>56</v>
      </c>
      <c r="E13" s="1" t="str" cm="1">
        <f t="array" ref="E13">IF(SUMPRODUCT(--(B13:D13&lt;60))&gt;0,"有"&amp;SUMPRODUCT(--(B13:D13&lt;60))&amp;"科不及格","")</f>
        <v>有2科不及格</v>
      </c>
    </row>
    <row r="14" spans="1:5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449F-58D5-445B-AA3E-3FEF08B54B13}">
  <dimension ref="A1:L14"/>
  <sheetViews>
    <sheetView showGridLines="0" zoomScale="115" zoomScaleNormal="115" workbookViewId="0">
      <selection activeCell="E6" sqref="E6"/>
    </sheetView>
  </sheetViews>
  <sheetFormatPr defaultRowHeight="23.25" x14ac:dyDescent="0.45"/>
  <cols>
    <col min="1" max="1" width="8.1640625" bestFit="1" customWidth="1"/>
    <col min="2" max="4" width="4.6640625" bestFit="1" customWidth="1"/>
    <col min="5" max="5" width="18" bestFit="1" customWidth="1"/>
  </cols>
  <sheetData>
    <row r="1" spans="1:12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20</v>
      </c>
      <c r="G1" t="s">
        <v>27</v>
      </c>
    </row>
    <row r="2" spans="1:12" x14ac:dyDescent="0.45">
      <c r="A2" s="1" t="s">
        <v>0</v>
      </c>
      <c r="B2" s="2">
        <v>99</v>
      </c>
      <c r="C2" s="2">
        <v>87</v>
      </c>
      <c r="D2" s="2">
        <v>69</v>
      </c>
      <c r="E2" s="1" t="str">
        <f>IF(AND(SUM(B2:D2)&gt;=250,B2&gt;=60,C2&gt;=60,D2&gt;=60),"非常优秀",
IF(AND(SUM(B2:D2)&gt;=250,OR(B2&lt;60,C2&lt;60,D2&lt;60)),"非常优秀但严重偏科",
IF(AND(SUM(B2:D2)&gt;=200,SUM(B2:D2)&lt;250,B2&gt;=60,C2&gt;=60,D2&gt;=60),"优秀",
IF(AND(SUM(B2:D2)&gt;=200,SUM(B2:D2)&lt;250,OR(B2&lt;60,C2&lt;60,D2&lt;60)),"偏科",
"加油"))))</f>
        <v>非常优秀</v>
      </c>
    </row>
    <row r="3" spans="1:12" x14ac:dyDescent="0.45">
      <c r="A3" s="1" t="s">
        <v>1</v>
      </c>
      <c r="B3" s="2">
        <v>94</v>
      </c>
      <c r="C3" s="2">
        <v>96</v>
      </c>
      <c r="D3" s="2">
        <v>80</v>
      </c>
      <c r="E3" s="1" t="str">
        <f t="shared" ref="E3:E13" si="0">IF(AND(SUM(B3:D3)&gt;=250,B3&gt;=60,C3&gt;=60,D3&gt;=60),"非常优秀",
IF(AND(SUM(B3:D3)&gt;=250,OR(B3&lt;60,C3&lt;60,D3&lt;60)),"非常优秀但严重偏科",
IF(AND(SUM(B3:D3)&gt;=200,SUM(B3:D3)&lt;250,B3&gt;=60,C3&gt;=60,D3&gt;=60),"优秀",
IF(AND(SUM(B3:D3)&gt;=200,SUM(B3:D3)&lt;250,OR(B3&lt;60,C3&lt;60,D3&lt;60)),"偏科",
"加油"))))</f>
        <v>非常优秀</v>
      </c>
    </row>
    <row r="4" spans="1:12" x14ac:dyDescent="0.45">
      <c r="A4" s="1" t="s">
        <v>2</v>
      </c>
      <c r="B4" s="2">
        <v>55</v>
      </c>
      <c r="C4" s="2">
        <v>52</v>
      </c>
      <c r="D4" s="2">
        <v>76</v>
      </c>
      <c r="E4" s="1" t="str">
        <f t="shared" si="0"/>
        <v>加油</v>
      </c>
    </row>
    <row r="5" spans="1:12" x14ac:dyDescent="0.45">
      <c r="A5" s="1" t="s">
        <v>3</v>
      </c>
      <c r="B5" s="2">
        <v>87</v>
      </c>
      <c r="C5" s="2">
        <v>74</v>
      </c>
      <c r="D5" s="2">
        <v>96</v>
      </c>
      <c r="E5" s="1" t="str">
        <f t="shared" si="0"/>
        <v>非常优秀</v>
      </c>
      <c r="G5" t="s">
        <v>28</v>
      </c>
    </row>
    <row r="6" spans="1:12" ht="24" thickBot="1" x14ac:dyDescent="0.5">
      <c r="A6" s="1" t="s">
        <v>4</v>
      </c>
      <c r="B6" s="2">
        <v>58</v>
      </c>
      <c r="C6" s="2">
        <v>93</v>
      </c>
      <c r="D6" s="2">
        <v>99</v>
      </c>
      <c r="E6" s="1" t="str">
        <f t="shared" si="0"/>
        <v>非常优秀但严重偏科</v>
      </c>
    </row>
    <row r="7" spans="1:12" x14ac:dyDescent="0.45">
      <c r="A7" s="1" t="s">
        <v>5</v>
      </c>
      <c r="B7" s="2">
        <v>97</v>
      </c>
      <c r="C7" s="2">
        <v>83</v>
      </c>
      <c r="D7" s="2">
        <v>93</v>
      </c>
      <c r="E7" s="1" t="str">
        <f t="shared" si="0"/>
        <v>非常优秀</v>
      </c>
      <c r="G7" s="3" t="s">
        <v>16</v>
      </c>
      <c r="H7" s="4"/>
      <c r="I7" s="4"/>
      <c r="J7" s="4"/>
      <c r="K7" s="4"/>
      <c r="L7" s="5"/>
    </row>
    <row r="8" spans="1:12" x14ac:dyDescent="0.45">
      <c r="A8" s="1" t="s">
        <v>6</v>
      </c>
      <c r="B8" s="2">
        <v>85</v>
      </c>
      <c r="C8" s="2">
        <v>54</v>
      </c>
      <c r="D8" s="2">
        <v>87</v>
      </c>
      <c r="E8" s="1" t="str">
        <f t="shared" si="0"/>
        <v>偏科</v>
      </c>
      <c r="G8" s="12" t="s">
        <v>29</v>
      </c>
      <c r="H8" s="12"/>
      <c r="I8" s="12"/>
      <c r="J8" s="12"/>
      <c r="K8" s="12"/>
      <c r="L8" s="12"/>
    </row>
    <row r="9" spans="1:12" x14ac:dyDescent="0.45">
      <c r="A9" s="1" t="s">
        <v>7</v>
      </c>
      <c r="B9" s="2">
        <v>81</v>
      </c>
      <c r="C9" s="2">
        <v>99</v>
      </c>
      <c r="D9" s="2">
        <v>75</v>
      </c>
      <c r="E9" s="1" t="str">
        <f t="shared" si="0"/>
        <v>非常优秀</v>
      </c>
      <c r="G9" s="6" t="s">
        <v>17</v>
      </c>
      <c r="L9" s="7"/>
    </row>
    <row r="10" spans="1:12" x14ac:dyDescent="0.45">
      <c r="A10" s="1" t="s">
        <v>8</v>
      </c>
      <c r="B10" s="2">
        <v>87</v>
      </c>
      <c r="C10" s="2">
        <v>67</v>
      </c>
      <c r="D10" s="2">
        <v>55</v>
      </c>
      <c r="E10" s="1" t="str">
        <f t="shared" si="0"/>
        <v>偏科</v>
      </c>
      <c r="G10" s="6" t="s">
        <v>18</v>
      </c>
      <c r="L10" s="7"/>
    </row>
    <row r="11" spans="1:12" ht="24" thickBot="1" x14ac:dyDescent="0.5">
      <c r="A11" s="1" t="s">
        <v>9</v>
      </c>
      <c r="B11" s="2">
        <v>92</v>
      </c>
      <c r="C11" s="2">
        <v>84</v>
      </c>
      <c r="D11" s="2">
        <v>53</v>
      </c>
      <c r="E11" s="1" t="str">
        <f t="shared" si="0"/>
        <v>偏科</v>
      </c>
      <c r="G11" s="8" t="s">
        <v>19</v>
      </c>
      <c r="H11" s="9"/>
      <c r="I11" s="9"/>
      <c r="J11" s="9"/>
      <c r="K11" s="9"/>
      <c r="L11" s="10"/>
    </row>
    <row r="12" spans="1:12" x14ac:dyDescent="0.45">
      <c r="A12" s="1" t="s">
        <v>10</v>
      </c>
      <c r="B12" s="2">
        <v>72</v>
      </c>
      <c r="C12" s="2">
        <v>61</v>
      </c>
      <c r="D12" s="2">
        <v>63</v>
      </c>
      <c r="E12" s="1" t="str">
        <f t="shared" si="0"/>
        <v>加油</v>
      </c>
    </row>
    <row r="13" spans="1:12" x14ac:dyDescent="0.45">
      <c r="A13" s="1" t="s">
        <v>11</v>
      </c>
      <c r="B13" s="2">
        <v>86</v>
      </c>
      <c r="C13" s="2">
        <v>51</v>
      </c>
      <c r="D13" s="2">
        <v>56</v>
      </c>
      <c r="E13" s="1" t="str">
        <f t="shared" si="0"/>
        <v>加油</v>
      </c>
    </row>
    <row r="14" spans="1:12" ht="6.75" customHeight="1" x14ac:dyDescent="0.45"/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0EC15-5A2B-4F96-8368-BD1BBD1603F4}">
  <dimension ref="A1:M25"/>
  <sheetViews>
    <sheetView showGridLines="0" tabSelected="1" zoomScale="115" zoomScaleNormal="115" workbookViewId="0">
      <selection activeCell="E10" sqref="E10"/>
    </sheetView>
  </sheetViews>
  <sheetFormatPr defaultColWidth="6" defaultRowHeight="17.25" x14ac:dyDescent="0.35"/>
  <cols>
    <col min="1" max="1" width="3.1640625" style="32" customWidth="1"/>
    <col min="2" max="2" width="15.5" style="33" customWidth="1"/>
    <col min="3" max="3" width="17.25" style="32" customWidth="1"/>
    <col min="4" max="4" width="7.33203125" style="34" customWidth="1"/>
    <col min="5" max="5" width="3.08203125" style="32" customWidth="1"/>
    <col min="6" max="6" width="8.33203125" style="32" customWidth="1"/>
    <col min="7" max="7" width="7.4140625" style="35" customWidth="1"/>
    <col min="8" max="8" width="11.6640625" style="32" bestFit="1" customWidth="1"/>
    <col min="9" max="9" width="13" style="33" customWidth="1"/>
    <col min="10" max="10" width="14.4140625" style="32" bestFit="1" customWidth="1"/>
    <col min="11" max="11" width="5.6640625" style="32" customWidth="1"/>
    <col min="12" max="12" width="1.9140625" style="32" customWidth="1"/>
    <col min="13" max="13" width="7.6640625" style="32" bestFit="1" customWidth="1"/>
    <col min="14" max="16384" width="6" style="32"/>
  </cols>
  <sheetData>
    <row r="1" spans="1:13" s="17" customFormat="1" x14ac:dyDescent="0.45">
      <c r="A1" s="13" t="s">
        <v>30</v>
      </c>
      <c r="B1" s="13" t="s">
        <v>31</v>
      </c>
      <c r="C1" s="14" t="s">
        <v>32</v>
      </c>
      <c r="D1" s="15" t="s">
        <v>33</v>
      </c>
      <c r="E1" s="13" t="s">
        <v>34</v>
      </c>
      <c r="F1" s="16" t="s">
        <v>35</v>
      </c>
      <c r="G1" s="13" t="s">
        <v>36</v>
      </c>
      <c r="H1" s="13" t="s">
        <v>37</v>
      </c>
      <c r="I1" s="14" t="s">
        <v>38</v>
      </c>
      <c r="J1" s="15" t="s">
        <v>39</v>
      </c>
      <c r="M1" s="37">
        <f ca="1">TODAY()</f>
        <v>45013</v>
      </c>
    </row>
    <row r="2" spans="1:13" s="25" customFormat="1" x14ac:dyDescent="0.45">
      <c r="A2" s="18">
        <v>1</v>
      </c>
      <c r="B2" s="19" t="s">
        <v>40</v>
      </c>
      <c r="C2" s="20" t="s">
        <v>41</v>
      </c>
      <c r="D2" s="21">
        <v>44989</v>
      </c>
      <c r="E2" s="18">
        <v>1</v>
      </c>
      <c r="F2" s="22">
        <v>280</v>
      </c>
      <c r="G2" s="23">
        <v>44990</v>
      </c>
      <c r="H2" s="23">
        <v>44990</v>
      </c>
      <c r="I2" s="24" t="s">
        <v>42</v>
      </c>
      <c r="J2" s="36" t="str">
        <f ca="1">IF(D2="","",IF(H2="",G2-TODAY(),IF(H2&gt;G2,"超期 "&amp;(G2-H2),IF(H2&lt;=G2,"已发货"))))</f>
        <v>已发货</v>
      </c>
      <c r="M2" s="26"/>
    </row>
    <row r="3" spans="1:13" s="25" customFormat="1" x14ac:dyDescent="0.45">
      <c r="A3" s="18">
        <v>2</v>
      </c>
      <c r="B3" s="19" t="s">
        <v>43</v>
      </c>
      <c r="C3" s="20" t="s">
        <v>44</v>
      </c>
      <c r="D3" s="21">
        <v>44989</v>
      </c>
      <c r="E3" s="18">
        <v>1</v>
      </c>
      <c r="F3" s="22">
        <v>280</v>
      </c>
      <c r="G3" s="23">
        <v>45014</v>
      </c>
      <c r="H3" s="23">
        <v>44995</v>
      </c>
      <c r="I3" s="24" t="s">
        <v>45</v>
      </c>
      <c r="J3" s="36" t="str">
        <f t="shared" ref="J3:J21" ca="1" si="0">IF(D3="","",IF(H3="",G3-TODAY(),IF(H3&gt;G3,"超期 "&amp;(G3-H3),IF(H3&lt;=G3,"已发货"))))</f>
        <v>已发货</v>
      </c>
    </row>
    <row r="4" spans="1:13" s="25" customFormat="1" x14ac:dyDescent="0.45">
      <c r="A4" s="18">
        <v>3</v>
      </c>
      <c r="B4" s="19" t="s">
        <v>46</v>
      </c>
      <c r="C4" s="20" t="s">
        <v>47</v>
      </c>
      <c r="D4" s="21">
        <v>44990</v>
      </c>
      <c r="E4" s="18">
        <v>4</v>
      </c>
      <c r="F4" s="22">
        <v>736</v>
      </c>
      <c r="G4" s="23">
        <v>45015</v>
      </c>
      <c r="H4" s="23">
        <v>44996</v>
      </c>
      <c r="I4" s="24" t="s">
        <v>48</v>
      </c>
      <c r="J4" s="36" t="str">
        <f t="shared" ca="1" si="0"/>
        <v>已发货</v>
      </c>
      <c r="M4" s="27" t="s">
        <v>49</v>
      </c>
    </row>
    <row r="5" spans="1:13" s="25" customFormat="1" x14ac:dyDescent="0.45">
      <c r="A5" s="18">
        <v>4</v>
      </c>
      <c r="B5" s="19" t="s">
        <v>50</v>
      </c>
      <c r="C5" s="20" t="s">
        <v>51</v>
      </c>
      <c r="D5" s="21">
        <v>44991</v>
      </c>
      <c r="E5" s="18">
        <v>4</v>
      </c>
      <c r="F5" s="22">
        <v>1120</v>
      </c>
      <c r="G5" s="23">
        <v>45016</v>
      </c>
      <c r="H5" s="23">
        <v>45028</v>
      </c>
      <c r="I5" s="24" t="s">
        <v>52</v>
      </c>
      <c r="J5" s="36" t="str">
        <f t="shared" ca="1" si="0"/>
        <v>超期 -12</v>
      </c>
      <c r="M5" s="27" t="s">
        <v>53</v>
      </c>
    </row>
    <row r="6" spans="1:13" s="25" customFormat="1" x14ac:dyDescent="0.45">
      <c r="A6" s="18">
        <v>5</v>
      </c>
      <c r="B6" s="19" t="s">
        <v>54</v>
      </c>
      <c r="C6" s="20" t="s">
        <v>55</v>
      </c>
      <c r="D6" s="21">
        <v>44997</v>
      </c>
      <c r="E6" s="18">
        <v>17</v>
      </c>
      <c r="F6" s="22">
        <v>1656</v>
      </c>
      <c r="G6" s="23">
        <v>45022</v>
      </c>
      <c r="H6" s="23">
        <v>44998</v>
      </c>
      <c r="I6" s="24" t="s">
        <v>56</v>
      </c>
      <c r="J6" s="36" t="str">
        <f t="shared" ca="1" si="0"/>
        <v>已发货</v>
      </c>
      <c r="M6" s="27" t="s">
        <v>57</v>
      </c>
    </row>
    <row r="7" spans="1:13" s="25" customFormat="1" x14ac:dyDescent="0.45">
      <c r="A7" s="18">
        <v>6</v>
      </c>
      <c r="B7" s="19" t="s">
        <v>58</v>
      </c>
      <c r="C7" s="20" t="s">
        <v>59</v>
      </c>
      <c r="D7" s="21">
        <v>44999</v>
      </c>
      <c r="E7" s="18">
        <v>4</v>
      </c>
      <c r="F7" s="22">
        <v>352</v>
      </c>
      <c r="G7" s="23">
        <v>45024</v>
      </c>
      <c r="H7" s="23">
        <v>44999</v>
      </c>
      <c r="I7" s="24" t="s">
        <v>60</v>
      </c>
      <c r="J7" s="36" t="str">
        <f t="shared" ca="1" si="0"/>
        <v>已发货</v>
      </c>
      <c r="M7" s="27" t="s">
        <v>61</v>
      </c>
    </row>
    <row r="8" spans="1:13" s="25" customFormat="1" x14ac:dyDescent="0.45">
      <c r="A8" s="18">
        <v>7</v>
      </c>
      <c r="B8" s="19" t="s">
        <v>62</v>
      </c>
      <c r="C8" s="20" t="s">
        <v>59</v>
      </c>
      <c r="D8" s="21">
        <v>44999</v>
      </c>
      <c r="E8" s="18">
        <v>2</v>
      </c>
      <c r="F8" s="22">
        <v>176</v>
      </c>
      <c r="G8" s="23">
        <v>45024</v>
      </c>
      <c r="H8" s="23"/>
      <c r="I8" s="24"/>
      <c r="J8" s="36">
        <f t="shared" ca="1" si="0"/>
        <v>11</v>
      </c>
      <c r="L8" s="26"/>
      <c r="M8" s="27" t="s">
        <v>63</v>
      </c>
    </row>
    <row r="9" spans="1:13" s="25" customFormat="1" x14ac:dyDescent="0.45">
      <c r="A9" s="18">
        <v>8</v>
      </c>
      <c r="B9" s="19" t="s">
        <v>64</v>
      </c>
      <c r="C9" s="20" t="s">
        <v>65</v>
      </c>
      <c r="D9" s="21">
        <v>44999</v>
      </c>
      <c r="E9" s="18">
        <v>2</v>
      </c>
      <c r="F9" s="22">
        <v>560</v>
      </c>
      <c r="G9" s="23">
        <v>45024</v>
      </c>
      <c r="H9" s="23">
        <v>45011</v>
      </c>
      <c r="I9" s="24" t="s">
        <v>66</v>
      </c>
      <c r="J9" s="36" t="str">
        <f t="shared" ca="1" si="0"/>
        <v>已发货</v>
      </c>
      <c r="M9" s="27"/>
    </row>
    <row r="10" spans="1:13" s="25" customFormat="1" x14ac:dyDescent="0.45">
      <c r="A10" s="18">
        <v>9</v>
      </c>
      <c r="B10" s="19" t="s">
        <v>67</v>
      </c>
      <c r="C10" s="20" t="s">
        <v>68</v>
      </c>
      <c r="D10" s="21">
        <v>45002</v>
      </c>
      <c r="E10" s="18">
        <v>32</v>
      </c>
      <c r="F10" s="22">
        <v>4608</v>
      </c>
      <c r="G10" s="23">
        <v>45027</v>
      </c>
      <c r="H10" s="23"/>
      <c r="I10" s="24" t="s">
        <v>69</v>
      </c>
      <c r="J10" s="36">
        <f t="shared" ca="1" si="0"/>
        <v>14</v>
      </c>
      <c r="M10" s="27"/>
    </row>
    <row r="11" spans="1:13" s="25" customFormat="1" x14ac:dyDescent="0.45">
      <c r="A11" s="18">
        <v>10</v>
      </c>
      <c r="B11" s="19" t="s">
        <v>70</v>
      </c>
      <c r="C11" s="20" t="s">
        <v>71</v>
      </c>
      <c r="D11" s="21">
        <v>45003</v>
      </c>
      <c r="E11" s="18">
        <v>40</v>
      </c>
      <c r="F11" s="22">
        <v>4672</v>
      </c>
      <c r="G11" s="23">
        <v>45028</v>
      </c>
      <c r="H11" s="23">
        <v>45004</v>
      </c>
      <c r="I11" s="24" t="s">
        <v>72</v>
      </c>
      <c r="J11" s="36" t="str">
        <f t="shared" ca="1" si="0"/>
        <v>已发货</v>
      </c>
      <c r="M11" s="27"/>
    </row>
    <row r="12" spans="1:13" s="25" customFormat="1" x14ac:dyDescent="0.45">
      <c r="A12" s="18"/>
      <c r="B12" s="19"/>
      <c r="C12" s="20"/>
      <c r="D12" s="21"/>
      <c r="E12" s="28">
        <f>SUM(E2:E11)</f>
        <v>107</v>
      </c>
      <c r="F12" s="29">
        <f>SUM(F2:F11)</f>
        <v>14440</v>
      </c>
      <c r="G12" s="23"/>
      <c r="H12" s="23"/>
      <c r="I12" s="24"/>
      <c r="J12" s="36" t="str">
        <f t="shared" ca="1" si="0"/>
        <v/>
      </c>
    </row>
    <row r="13" spans="1:13" s="25" customFormat="1" x14ac:dyDescent="0.45">
      <c r="A13" s="18">
        <v>11</v>
      </c>
      <c r="B13" s="19" t="s">
        <v>73</v>
      </c>
      <c r="C13" s="20" t="s">
        <v>74</v>
      </c>
      <c r="D13" s="21">
        <v>45023</v>
      </c>
      <c r="E13" s="18">
        <v>8</v>
      </c>
      <c r="F13" s="22">
        <v>704</v>
      </c>
      <c r="G13" s="23">
        <v>45048</v>
      </c>
      <c r="H13" s="30">
        <v>45023</v>
      </c>
      <c r="I13" s="24" t="s">
        <v>75</v>
      </c>
      <c r="J13" s="36" t="str">
        <f t="shared" ca="1" si="0"/>
        <v>已发货</v>
      </c>
    </row>
    <row r="14" spans="1:13" s="25" customFormat="1" x14ac:dyDescent="0.45">
      <c r="A14" s="18">
        <v>12</v>
      </c>
      <c r="B14" s="19" t="s">
        <v>76</v>
      </c>
      <c r="C14" s="20" t="s">
        <v>77</v>
      </c>
      <c r="D14" s="21">
        <v>45027</v>
      </c>
      <c r="E14" s="18">
        <v>4</v>
      </c>
      <c r="F14" s="22">
        <v>420</v>
      </c>
      <c r="G14" s="23">
        <v>45052</v>
      </c>
      <c r="H14" s="30">
        <v>45034</v>
      </c>
      <c r="I14" s="24" t="s">
        <v>78</v>
      </c>
      <c r="J14" s="36" t="str">
        <f t="shared" ca="1" si="0"/>
        <v>已发货</v>
      </c>
    </row>
    <row r="15" spans="1:13" s="25" customFormat="1" x14ac:dyDescent="0.45">
      <c r="A15" s="18">
        <v>14</v>
      </c>
      <c r="B15" s="19" t="s">
        <v>79</v>
      </c>
      <c r="C15" s="20" t="s">
        <v>80</v>
      </c>
      <c r="D15" s="21">
        <v>45037</v>
      </c>
      <c r="E15" s="18">
        <v>4</v>
      </c>
      <c r="F15" s="22">
        <v>352</v>
      </c>
      <c r="G15" s="23">
        <v>45062</v>
      </c>
      <c r="H15" s="30">
        <v>45017</v>
      </c>
      <c r="I15" s="24" t="s">
        <v>81</v>
      </c>
      <c r="J15" s="36" t="str">
        <f t="shared" ca="1" si="0"/>
        <v>已发货</v>
      </c>
    </row>
    <row r="16" spans="1:13" s="25" customFormat="1" x14ac:dyDescent="0.45">
      <c r="A16" s="18">
        <v>15</v>
      </c>
      <c r="B16" s="19" t="s">
        <v>82</v>
      </c>
      <c r="C16" s="20" t="s">
        <v>83</v>
      </c>
      <c r="D16" s="21">
        <v>45039</v>
      </c>
      <c r="E16" s="18">
        <v>36</v>
      </c>
      <c r="F16" s="22">
        <v>2000</v>
      </c>
      <c r="G16" s="23">
        <v>45064</v>
      </c>
      <c r="H16" s="30">
        <v>45047</v>
      </c>
      <c r="I16" s="24" t="s">
        <v>84</v>
      </c>
      <c r="J16" s="36" t="str">
        <f t="shared" ca="1" si="0"/>
        <v>已发货</v>
      </c>
    </row>
    <row r="17" spans="1:10" s="25" customFormat="1" x14ac:dyDescent="0.45">
      <c r="A17" s="18">
        <v>16</v>
      </c>
      <c r="B17" s="19" t="s">
        <v>85</v>
      </c>
      <c r="C17" s="20" t="s">
        <v>83</v>
      </c>
      <c r="D17" s="21">
        <v>45039</v>
      </c>
      <c r="E17" s="18">
        <v>0</v>
      </c>
      <c r="F17" s="22">
        <v>1936</v>
      </c>
      <c r="G17" s="23">
        <v>45064</v>
      </c>
      <c r="H17" s="30">
        <v>45047</v>
      </c>
      <c r="I17" s="24" t="s">
        <v>84</v>
      </c>
      <c r="J17" s="36" t="str">
        <f t="shared" ca="1" si="0"/>
        <v>已发货</v>
      </c>
    </row>
    <row r="18" spans="1:10" s="25" customFormat="1" x14ac:dyDescent="0.45">
      <c r="A18" s="18">
        <v>18</v>
      </c>
      <c r="B18" s="19" t="s">
        <v>86</v>
      </c>
      <c r="C18" s="20" t="s">
        <v>87</v>
      </c>
      <c r="D18" s="21">
        <v>45017</v>
      </c>
      <c r="E18" s="18">
        <v>30</v>
      </c>
      <c r="F18" s="22">
        <v>3144</v>
      </c>
      <c r="G18" s="23">
        <v>45042</v>
      </c>
      <c r="H18" s="30">
        <v>45023</v>
      </c>
      <c r="I18" s="24" t="s">
        <v>88</v>
      </c>
      <c r="J18" s="36" t="str">
        <f t="shared" ca="1" si="0"/>
        <v>已发货</v>
      </c>
    </row>
    <row r="19" spans="1:10" s="25" customFormat="1" x14ac:dyDescent="0.45">
      <c r="A19" s="18">
        <v>19</v>
      </c>
      <c r="B19" s="19" t="s">
        <v>89</v>
      </c>
      <c r="C19" s="20" t="s">
        <v>90</v>
      </c>
      <c r="D19" s="21">
        <v>45019</v>
      </c>
      <c r="E19" s="18">
        <v>16</v>
      </c>
      <c r="F19" s="22">
        <v>1760</v>
      </c>
      <c r="G19" s="23">
        <v>45044</v>
      </c>
      <c r="H19" s="30">
        <v>45023</v>
      </c>
      <c r="I19" s="24"/>
      <c r="J19" s="36" t="str">
        <f t="shared" ca="1" si="0"/>
        <v>已发货</v>
      </c>
    </row>
    <row r="20" spans="1:10" s="25" customFormat="1" x14ac:dyDescent="0.45">
      <c r="A20" s="18">
        <v>20</v>
      </c>
      <c r="B20" s="19" t="s">
        <v>91</v>
      </c>
      <c r="C20" s="20" t="s">
        <v>92</v>
      </c>
      <c r="D20" s="21">
        <v>45019</v>
      </c>
      <c r="E20" s="18">
        <v>11</v>
      </c>
      <c r="F20" s="22">
        <v>1038</v>
      </c>
      <c r="G20" s="23">
        <v>45044</v>
      </c>
      <c r="H20" s="30">
        <v>45023</v>
      </c>
      <c r="I20" s="24" t="s">
        <v>93</v>
      </c>
      <c r="J20" s="36" t="str">
        <f t="shared" ca="1" si="0"/>
        <v>已发货</v>
      </c>
    </row>
    <row r="21" spans="1:10" s="25" customFormat="1" x14ac:dyDescent="0.45">
      <c r="A21" s="18">
        <v>21</v>
      </c>
      <c r="B21" s="31" t="s">
        <v>94</v>
      </c>
      <c r="C21" s="20" t="s">
        <v>95</v>
      </c>
      <c r="D21" s="21">
        <v>45030</v>
      </c>
      <c r="E21" s="18">
        <v>16</v>
      </c>
      <c r="F21" s="22">
        <v>880</v>
      </c>
      <c r="G21" s="23">
        <v>45055</v>
      </c>
      <c r="H21" s="23"/>
      <c r="I21" s="24"/>
      <c r="J21" s="36">
        <f t="shared" ca="1" si="0"/>
        <v>42</v>
      </c>
    </row>
    <row r="22" spans="1:10" s="25" customFormat="1" x14ac:dyDescent="0.45">
      <c r="A22" s="18"/>
      <c r="B22" s="19"/>
      <c r="C22" s="20"/>
      <c r="D22" s="21"/>
      <c r="E22" s="28">
        <f>SUM(E13:E21)</f>
        <v>125</v>
      </c>
      <c r="F22" s="29">
        <f>SUM(F13:F21)</f>
        <v>12234</v>
      </c>
      <c r="G22" s="23"/>
      <c r="H22" s="23"/>
      <c r="I22" s="24"/>
      <c r="J22" s="36" t="str">
        <f ca="1">IF(D22="","",IF(H22="",G22-TODAY(),IF(H22&gt;G22,"超期 "&amp;(G22-H22),IF(H22&lt;=G22,"已发货"))))</f>
        <v/>
      </c>
    </row>
    <row r="23" spans="1:10" s="25" customFormat="1" x14ac:dyDescent="0.45"/>
    <row r="24" spans="1:10" s="25" customFormat="1" x14ac:dyDescent="0.45"/>
    <row r="25" spans="1:10" s="25" customFormat="1" x14ac:dyDescent="0.45"/>
  </sheetData>
  <phoneticPr fontId="1" type="noConversion"/>
  <conditionalFormatting sqref="J1:J104857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{CB32473C-773F-4D5F-846E-C99AB42F370A}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B32473C-773F-4D5F-846E-C99AB42F370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</vt:lpstr>
      <vt:lpstr>1 (2)</vt:lpstr>
      <vt:lpstr>1 (3)</vt:lpstr>
      <vt:lpstr>1 (4)</vt:lpstr>
      <vt:lpstr>1 (5)</vt:lpstr>
      <vt:lpstr>1 (6)</vt:lpstr>
      <vt:lpstr>1 (7)</vt:lpstr>
      <vt:lpstr>案例8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2023-02-11T06:24:52Z</dcterms:created>
  <dcterms:modified xsi:type="dcterms:W3CDTF">2023-03-28T08:07:15Z</dcterms:modified>
</cp:coreProperties>
</file>