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9.条件格式标记两列\"/>
    </mc:Choice>
  </mc:AlternateContent>
  <xr:revisionPtr revIDLastSave="0" documentId="13_ncr:1_{5E299E6F-8DF7-4092-BFEE-055F4CD3169E}" xr6:coauthVersionLast="46" xr6:coauthVersionMax="46" xr10:uidLastSave="{00000000-0000-0000-0000-000000000000}"/>
  <bookViews>
    <workbookView xWindow="4710" yWindow="0" windowWidth="24045" windowHeight="13545" firstSheet="5" activeTab="8" xr2:uid="{F18A1B34-0AC8-427A-A5C3-4AF3EE3E2FBA}"/>
  </bookViews>
  <sheets>
    <sheet name="条件格式1" sheetId="1" r:id="rId1"/>
    <sheet name="条件格式2" sheetId="2" r:id="rId2"/>
    <sheet name="条件格式+FREQUENCY" sheetId="3" r:id="rId3"/>
    <sheet name="条件格式-图标集" sheetId="4" r:id="rId4"/>
    <sheet name="条件标记行列AND和OR" sheetId="5" r:id="rId5"/>
    <sheet name="自动聚焦" sheetId="6" r:id="rId6"/>
    <sheet name="AND和OR多条件MATCH标记" sheetId="7" r:id="rId7"/>
    <sheet name="核对两表的几种可能" sheetId="10" r:id="rId8"/>
    <sheet name="条件格式对比列1" sheetId="8" r:id="rId9"/>
    <sheet name="条件格式对比列2" sheetId="9" r:id="rId10"/>
  </sheets>
  <externalReferences>
    <externalReference r:id="rId11"/>
  </externalReferences>
  <definedNames>
    <definedName name="Customer">[1]Topics!$O$2:$O$6</definedName>
    <definedName name="SalesRep">[1]Topics!$M$2:$M$4</definedName>
  </definedNames>
  <calcPr calcId="18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9" l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1" i="9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1" i="8"/>
  <c r="I36" i="7" l="1"/>
  <c r="J36" i="7"/>
  <c r="K36" i="7"/>
  <c r="I37" i="7"/>
  <c r="J37" i="7"/>
  <c r="K37" i="7"/>
  <c r="I38" i="7"/>
  <c r="J38" i="7"/>
  <c r="K38" i="7"/>
  <c r="I39" i="7"/>
  <c r="J39" i="7"/>
  <c r="K39" i="7"/>
  <c r="I40" i="7"/>
  <c r="J40" i="7"/>
  <c r="K40" i="7"/>
  <c r="I41" i="7"/>
  <c r="J41" i="7"/>
  <c r="K41" i="7"/>
  <c r="J35" i="7"/>
  <c r="K35" i="7"/>
  <c r="I3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J25" i="7"/>
  <c r="K25" i="7"/>
  <c r="I2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J15" i="7"/>
  <c r="K15" i="7"/>
  <c r="I1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J5" i="7"/>
  <c r="K5" i="7"/>
  <c r="I5" i="7"/>
  <c r="L2" i="6" l="1"/>
  <c r="L1" i="6"/>
  <c r="I2" i="6"/>
  <c r="I1" i="6"/>
  <c r="C18" i="5" l="1"/>
  <c r="D18" i="5"/>
  <c r="E18" i="5"/>
  <c r="F18" i="5"/>
  <c r="G18" i="5"/>
  <c r="H18" i="5"/>
  <c r="I18" i="5"/>
  <c r="J18" i="5"/>
  <c r="K18" i="5"/>
  <c r="L18" i="5"/>
  <c r="M18" i="5"/>
  <c r="N18" i="5"/>
  <c r="C19" i="5"/>
  <c r="D19" i="5"/>
  <c r="E19" i="5"/>
  <c r="F19" i="5"/>
  <c r="G19" i="5"/>
  <c r="H19" i="5"/>
  <c r="I19" i="5"/>
  <c r="J19" i="5"/>
  <c r="K19" i="5"/>
  <c r="L19" i="5"/>
  <c r="M19" i="5"/>
  <c r="N19" i="5"/>
  <c r="C20" i="5"/>
  <c r="D20" i="5"/>
  <c r="E20" i="5"/>
  <c r="F20" i="5"/>
  <c r="G20" i="5"/>
  <c r="H20" i="5"/>
  <c r="I20" i="5"/>
  <c r="J20" i="5"/>
  <c r="K20" i="5"/>
  <c r="L20" i="5"/>
  <c r="M20" i="5"/>
  <c r="N20" i="5"/>
  <c r="C21" i="5"/>
  <c r="D21" i="5"/>
  <c r="E21" i="5"/>
  <c r="F21" i="5"/>
  <c r="G21" i="5"/>
  <c r="H21" i="5"/>
  <c r="I21" i="5"/>
  <c r="J21" i="5"/>
  <c r="K21" i="5"/>
  <c r="L21" i="5"/>
  <c r="M21" i="5"/>
  <c r="N21" i="5"/>
  <c r="C22" i="5"/>
  <c r="D22" i="5"/>
  <c r="E22" i="5"/>
  <c r="F22" i="5"/>
  <c r="G22" i="5"/>
  <c r="H22" i="5"/>
  <c r="I22" i="5"/>
  <c r="J22" i="5"/>
  <c r="K22" i="5"/>
  <c r="L22" i="5"/>
  <c r="M22" i="5"/>
  <c r="N22" i="5"/>
  <c r="C23" i="5"/>
  <c r="D23" i="5"/>
  <c r="E23" i="5"/>
  <c r="F23" i="5"/>
  <c r="G23" i="5"/>
  <c r="H23" i="5"/>
  <c r="I23" i="5"/>
  <c r="J23" i="5"/>
  <c r="K23" i="5"/>
  <c r="L23" i="5"/>
  <c r="M23" i="5"/>
  <c r="N23" i="5"/>
  <c r="C24" i="5"/>
  <c r="D24" i="5"/>
  <c r="E24" i="5"/>
  <c r="F24" i="5"/>
  <c r="G24" i="5"/>
  <c r="H24" i="5"/>
  <c r="I24" i="5"/>
  <c r="J24" i="5"/>
  <c r="K24" i="5"/>
  <c r="L24" i="5"/>
  <c r="M24" i="5"/>
  <c r="N24" i="5"/>
  <c r="C25" i="5"/>
  <c r="D25" i="5"/>
  <c r="E25" i="5"/>
  <c r="F25" i="5"/>
  <c r="G25" i="5"/>
  <c r="H25" i="5"/>
  <c r="I25" i="5"/>
  <c r="J25" i="5"/>
  <c r="K25" i="5"/>
  <c r="L25" i="5"/>
  <c r="M25" i="5"/>
  <c r="N25" i="5"/>
  <c r="C26" i="5"/>
  <c r="D26" i="5"/>
  <c r="E26" i="5"/>
  <c r="F26" i="5"/>
  <c r="G26" i="5"/>
  <c r="H26" i="5"/>
  <c r="I26" i="5"/>
  <c r="J26" i="5"/>
  <c r="K26" i="5"/>
  <c r="L26" i="5"/>
  <c r="M26" i="5"/>
  <c r="N26" i="5"/>
  <c r="D17" i="5"/>
  <c r="E17" i="5"/>
  <c r="F17" i="5"/>
  <c r="G17" i="5"/>
  <c r="H17" i="5"/>
  <c r="I17" i="5"/>
  <c r="J17" i="5"/>
  <c r="K17" i="5"/>
  <c r="L17" i="5"/>
  <c r="M17" i="5"/>
  <c r="N17" i="5"/>
  <c r="C17" i="5"/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4" i="4"/>
  <c r="I8" i="4"/>
  <c r="I7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4" i="4"/>
  <c r="F8" i="3" l="1"/>
  <c r="F9" i="3"/>
  <c r="F10" i="3"/>
  <c r="F11" i="3"/>
  <c r="F12" i="3"/>
  <c r="E8" i="3" a="1"/>
  <c r="E10" i="3" s="1"/>
  <c r="E9" i="3" l="1"/>
  <c r="E8" i="3"/>
  <c r="E12" i="3"/>
  <c r="E11" i="3"/>
  <c r="M28" i="2"/>
  <c r="L31" i="2" s="1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M17" i="2"/>
  <c r="N17" i="2"/>
  <c r="L17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M6" i="2"/>
  <c r="N6" i="2"/>
  <c r="L6" i="2"/>
  <c r="N32" i="2" l="1"/>
  <c r="L36" i="2"/>
  <c r="L34" i="2"/>
  <c r="L32" i="2"/>
  <c r="N36" i="2"/>
  <c r="N34" i="2"/>
  <c r="M36" i="2"/>
  <c r="M34" i="2"/>
  <c r="M32" i="2"/>
  <c r="L30" i="2"/>
  <c r="N35" i="2"/>
  <c r="N33" i="2"/>
  <c r="N31" i="2"/>
  <c r="N30" i="2"/>
  <c r="M35" i="2"/>
  <c r="M33" i="2"/>
  <c r="M31" i="2"/>
  <c r="M30" i="2"/>
  <c r="L35" i="2"/>
  <c r="L33" i="2"/>
</calcChain>
</file>

<file path=xl/sharedStrings.xml><?xml version="1.0" encoding="utf-8"?>
<sst xmlns="http://schemas.openxmlformats.org/spreadsheetml/2006/main" count="625" uniqueCount="233">
  <si>
    <t>数字</t>
    <phoneticPr fontId="1" type="noConversion"/>
  </si>
  <si>
    <t>文本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</si>
  <si>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</si>
  <si>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</si>
  <si>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</si>
  <si>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</si>
  <si>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</si>
  <si>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</si>
  <si>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</si>
  <si>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</t>
    <phoneticPr fontId="1" type="noConversion"/>
  </si>
  <si>
    <t>突出显示单元格规则</t>
    <phoneticPr fontId="1" type="noConversion"/>
  </si>
  <si>
    <t>前/后 规则</t>
    <phoneticPr fontId="1" type="noConversion"/>
  </si>
  <si>
    <t>数字1</t>
    <phoneticPr fontId="1" type="noConversion"/>
  </si>
  <si>
    <t>数字2</t>
  </si>
  <si>
    <t>数字3</t>
  </si>
  <si>
    <t>数字4</t>
  </si>
  <si>
    <t>数字5</t>
  </si>
  <si>
    <t>数据条</t>
    <phoneticPr fontId="1" type="noConversion"/>
  </si>
  <si>
    <t>色阶</t>
    <phoneticPr fontId="1" type="noConversion"/>
  </si>
  <si>
    <t>图标集</t>
    <phoneticPr fontId="1" type="noConversion"/>
  </si>
  <si>
    <t>条件格式简单系列合集</t>
    <phoneticPr fontId="1" type="noConversion"/>
  </si>
  <si>
    <t>函数</t>
    <phoneticPr fontId="1" type="noConversion"/>
  </si>
  <si>
    <t>图表</t>
    <phoneticPr fontId="1" type="noConversion"/>
  </si>
  <si>
    <t>数据透视表</t>
    <phoneticPr fontId="1" type="noConversion"/>
  </si>
  <si>
    <t>VBA</t>
    <phoneticPr fontId="1" type="noConversion"/>
  </si>
  <si>
    <t>POWER</t>
    <phoneticPr fontId="1" type="noConversion"/>
  </si>
  <si>
    <t>条件格式</t>
    <phoneticPr fontId="1" type="noConversion"/>
  </si>
  <si>
    <t>文本2</t>
    <phoneticPr fontId="1" type="noConversion"/>
  </si>
  <si>
    <t>多乐士1023</t>
    <phoneticPr fontId="1" type="noConversion"/>
  </si>
  <si>
    <t>立邦太空漫步</t>
    <phoneticPr fontId="1" type="noConversion"/>
  </si>
  <si>
    <t>多乐士波音飞机</t>
    <phoneticPr fontId="1" type="noConversion"/>
  </si>
  <si>
    <t>多乐士豆蔻青</t>
    <phoneticPr fontId="1" type="noConversion"/>
  </si>
  <si>
    <t>三棵树1988</t>
    <phoneticPr fontId="1" type="noConversion"/>
  </si>
  <si>
    <t>立邦1032X</t>
    <phoneticPr fontId="1" type="noConversion"/>
  </si>
  <si>
    <t>多乐士9862</t>
    <phoneticPr fontId="1" type="noConversion"/>
  </si>
  <si>
    <t>立邦威尼斯</t>
    <phoneticPr fontId="1" type="noConversion"/>
  </si>
  <si>
    <t>立邦XOEW223</t>
    <phoneticPr fontId="1" type="noConversion"/>
  </si>
  <si>
    <t>三棵树PO434</t>
    <phoneticPr fontId="1" type="noConversion"/>
  </si>
  <si>
    <t>小明</t>
    <phoneticPr fontId="1" type="noConversion"/>
  </si>
  <si>
    <t>小红</t>
    <phoneticPr fontId="1" type="noConversion"/>
  </si>
  <si>
    <t>小李</t>
  </si>
  <si>
    <t>小李</t>
    <phoneticPr fontId="1" type="noConversion"/>
  </si>
  <si>
    <t>硬盘</t>
    <phoneticPr fontId="1" type="noConversion"/>
  </si>
  <si>
    <t>显示器</t>
    <phoneticPr fontId="1" type="noConversion"/>
  </si>
  <si>
    <t>销售经理</t>
    <phoneticPr fontId="1" type="noConversion"/>
  </si>
  <si>
    <t>充电器</t>
    <phoneticPr fontId="1" type="noConversion"/>
  </si>
  <si>
    <t>耳机</t>
    <phoneticPr fontId="1" type="noConversion"/>
  </si>
  <si>
    <t>音响</t>
    <phoneticPr fontId="1" type="noConversion"/>
  </si>
  <si>
    <t>电脑椅</t>
    <phoneticPr fontId="1" type="noConversion"/>
  </si>
  <si>
    <t>销量</t>
    <phoneticPr fontId="1" type="noConversion"/>
  </si>
  <si>
    <t>鼠标键盘</t>
    <phoneticPr fontId="1" type="noConversion"/>
  </si>
  <si>
    <t>条件格式中如何进行条件标记</t>
    <phoneticPr fontId="1" type="noConversion"/>
  </si>
  <si>
    <t>例子1</t>
    <phoneticPr fontId="1" type="noConversion"/>
  </si>
  <si>
    <t>例子2</t>
    <phoneticPr fontId="1" type="noConversion"/>
  </si>
  <si>
    <t>例子3</t>
    <phoneticPr fontId="1" type="noConversion"/>
  </si>
  <si>
    <t>例子4</t>
    <phoneticPr fontId="1" type="noConversion"/>
  </si>
  <si>
    <t>例子5</t>
    <phoneticPr fontId="1" type="noConversion"/>
  </si>
  <si>
    <t>例子6</t>
    <phoneticPr fontId="1" type="noConversion"/>
  </si>
  <si>
    <t>前三</t>
    <phoneticPr fontId="1" type="noConversion"/>
  </si>
  <si>
    <t>数值</t>
    <phoneticPr fontId="1" type="noConversion"/>
  </si>
  <si>
    <t>如何对应条件的行?</t>
    <phoneticPr fontId="1" type="noConversion"/>
  </si>
  <si>
    <t>平均值</t>
    <phoneticPr fontId="1" type="noConversion"/>
  </si>
  <si>
    <t>产品</t>
    <phoneticPr fontId="1" type="noConversion"/>
  </si>
  <si>
    <t>绩效指数</t>
    <phoneticPr fontId="1" type="noConversion"/>
  </si>
  <si>
    <t>绩效分布图</t>
    <phoneticPr fontId="1" type="noConversion"/>
  </si>
  <si>
    <t>条件格式---数据条</t>
    <phoneticPr fontId="1" type="noConversion"/>
  </si>
  <si>
    <t>FREQUENCY频率分布函数</t>
    <phoneticPr fontId="1" type="noConversion"/>
  </si>
  <si>
    <t xml:space="preserve">员工绩效分布图 50满分 </t>
    <phoneticPr fontId="1" type="noConversion"/>
  </si>
  <si>
    <t>区间</t>
    <phoneticPr fontId="1" type="noConversion"/>
  </si>
  <si>
    <t>绩效&lt;=10</t>
    <phoneticPr fontId="1" type="noConversion"/>
  </si>
  <si>
    <t>10&lt;绩效&lt;=20</t>
    <phoneticPr fontId="1" type="noConversion"/>
  </si>
  <si>
    <t>20&lt;绩效&lt;=30</t>
    <phoneticPr fontId="1" type="noConversion"/>
  </si>
  <si>
    <t>30&lt;绩效&lt;=40</t>
    <phoneticPr fontId="1" type="noConversion"/>
  </si>
  <si>
    <t>40&lt;绩效&lt;=50</t>
    <phoneticPr fontId="1" type="noConversion"/>
  </si>
  <si>
    <t>分布人数</t>
    <phoneticPr fontId="1" type="noConversion"/>
  </si>
  <si>
    <t>行标签</t>
  </si>
  <si>
    <t>总计</t>
  </si>
  <si>
    <t>0-10</t>
  </si>
  <si>
    <t>10-20</t>
  </si>
  <si>
    <t>20-30</t>
  </si>
  <si>
    <t>30-40</t>
  </si>
  <si>
    <t>40-50</t>
  </si>
  <si>
    <t>计数项:绩效指数</t>
  </si>
  <si>
    <t>绩效&lt;10</t>
    <phoneticPr fontId="1" type="noConversion"/>
  </si>
  <si>
    <t>10&lt;=绩效&lt;20</t>
    <phoneticPr fontId="1" type="noConversion"/>
  </si>
  <si>
    <t>40&lt;=绩效&lt;50</t>
    <phoneticPr fontId="1" type="noConversion"/>
  </si>
  <si>
    <t>30&lt;=绩效&lt;40</t>
    <phoneticPr fontId="1" type="noConversion"/>
  </si>
  <si>
    <t>20&lt;=绩效&lt;30</t>
    <phoneticPr fontId="1" type="noConversion"/>
  </si>
  <si>
    <t>时间</t>
    <phoneticPr fontId="1" type="noConversion"/>
  </si>
  <si>
    <t>价格</t>
    <phoneticPr fontId="1" type="noConversion"/>
  </si>
  <si>
    <t>上涨/下降</t>
    <phoneticPr fontId="1" type="noConversion"/>
  </si>
  <si>
    <t>条件格式:升降箭头的设置和含义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</si>
  <si>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</si>
  <si>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</si>
  <si>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</si>
  <si>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</si>
  <si>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</si>
  <si>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</si>
  <si>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</si>
  <si>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</si>
  <si>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</si>
  <si>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</si>
  <si>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</si>
  <si>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</si>
  <si>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硬盘</t>
  </si>
  <si>
    <t>显示器</t>
  </si>
  <si>
    <t>充电器</t>
  </si>
  <si>
    <t>耳机</t>
  </si>
  <si>
    <t>音响</t>
  </si>
  <si>
    <t>鼠标键盘</t>
  </si>
  <si>
    <t>电脑椅</t>
  </si>
  <si>
    <t>移动硬盘</t>
    <phoneticPr fontId="1" type="noConversion"/>
  </si>
  <si>
    <t>台灯</t>
    <phoneticPr fontId="1" type="noConversion"/>
  </si>
  <si>
    <t>插线板</t>
    <phoneticPr fontId="1" type="noConversion"/>
  </si>
  <si>
    <t>条件格式:如何标记行列?</t>
    <phoneticPr fontId="1" type="noConversion"/>
  </si>
  <si>
    <t>AND+OR函数搭配用法</t>
    <phoneticPr fontId="1" type="noConversion"/>
  </si>
  <si>
    <t>条件格式:聚焦效果</t>
    <phoneticPr fontId="1" type="noConversion"/>
  </si>
  <si>
    <t>ROW</t>
    <phoneticPr fontId="1" type="noConversion"/>
  </si>
  <si>
    <t>COLUMN</t>
    <phoneticPr fontId="1" type="noConversion"/>
  </si>
  <si>
    <t>按F9更新</t>
    <phoneticPr fontId="1" type="noConversion"/>
  </si>
  <si>
    <t>小明</t>
  </si>
  <si>
    <t>小红</t>
  </si>
  <si>
    <t>销售经理</t>
  </si>
  <si>
    <t>产品</t>
  </si>
  <si>
    <t>销量</t>
  </si>
  <si>
    <t>混合</t>
    <phoneticPr fontId="1" type="noConversion"/>
  </si>
  <si>
    <t>OR</t>
    <phoneticPr fontId="1" type="noConversion"/>
  </si>
  <si>
    <t>AND</t>
    <phoneticPr fontId="1" type="noConversion"/>
  </si>
  <si>
    <t>MATCH</t>
    <phoneticPr fontId="1" type="noConversion"/>
  </si>
  <si>
    <t>AND OR MATCH函数在条件格式公式中的应用</t>
    <phoneticPr fontId="1" type="noConversion"/>
  </si>
  <si>
    <t>SUMPRODUCT</t>
    <phoneticPr fontId="1" type="noConversion"/>
  </si>
  <si>
    <t>战狼2-中国-动作片  年份:2017 总票房:56.39</t>
  </si>
  <si>
    <t>哪吒之魔童降世-中国-动漫片  年份:2019 总票房:49.34</t>
  </si>
  <si>
    <t>流浪地球-中国-科幻片  年份:2019 总票房:46.18</t>
  </si>
  <si>
    <t>红海行动-中国-动作片  年份:2018 总票房:36.22</t>
  </si>
  <si>
    <t>美人鱼-中国-喜剧片  年份:2016 总票房:33.9</t>
  </si>
  <si>
    <t>唐人街探案2-中国-喜剧片  年份:2018 总票房:33.71</t>
  </si>
  <si>
    <t>我和我的祖国-中国-剧情片  年份:2019 总票房:31.46</t>
  </si>
  <si>
    <t>我不是药神-中国-剧情片  年份:2018 总票房:30.75</t>
  </si>
  <si>
    <t>中国机长-中国-剧情片  年份:2019 总票房:28.84</t>
  </si>
  <si>
    <t>西虹市首富-中国-喜剧片  年份:2018 总票房:25.27</t>
  </si>
  <si>
    <t>速度与激情7-中国-动作片  年份:2015 总票房:24.26</t>
  </si>
  <si>
    <t>捉妖记-中国-科幻片  年份:2015 总票房:24.21</t>
  </si>
  <si>
    <t>捉妖记2-中国-科幻片  年份:2018 总票房:22.19</t>
  </si>
  <si>
    <t>羞羞的铁拳-中国-喜剧片  年份:2017 总票房:21.9</t>
  </si>
  <si>
    <t>疯狂的外星人-中国-喜剧片  年份:2019 总票房:21.83</t>
  </si>
  <si>
    <t>前任3:再见前任-中国-爱情片  年份:2017 总票房:19.26</t>
  </si>
  <si>
    <t>功夫瑜伽-中国-喜剧片  年份:2017 总票房:17.53</t>
  </si>
  <si>
    <t>飞驰人生-中国-喜剧片  年份:2019 总票房:17.03</t>
  </si>
  <si>
    <t>寻龙诀-中国-科幻片  年份:2015 总票房:16.79</t>
  </si>
  <si>
    <t>烈火英雄-中国-喜剧片  年份:2019 总票房:16.76</t>
  </si>
  <si>
    <t>西游伏妖篇-中国-喜剧片  年份:2017 总票房:16.49</t>
  </si>
  <si>
    <t>港囧-中国-喜剧片  年份:2015 总票房:16.2</t>
  </si>
  <si>
    <t>复仇者联盟4:终局之战-美国-科幻片  年份:2019 总票房:42.05</t>
  </si>
  <si>
    <t>速度与激情8-美国-动作片  年份:2017 总票房:26.49</t>
  </si>
  <si>
    <t>复仇者联盟3:无限战争-美国-科幻片  年份:2018 总票房:23.7</t>
  </si>
  <si>
    <t>海王-美国-科幻片  年份:2018 总票房:19.97</t>
  </si>
  <si>
    <t>变形金刚4:绝迹重生-美国-科幻片  年份:2014 总票房:19.79</t>
  </si>
  <si>
    <t>毒液:致命守护者-美国-科幻片  年份:2018 总票房:18.56</t>
  </si>
  <si>
    <t>侏罗纪世界2-美国-科幻片  年份:2018 总票房:16.82</t>
  </si>
  <si>
    <t>变形金刚5:最后的骑士-美国-科幻片  年份:2017 总票房:15.45</t>
  </si>
  <si>
    <t>终结者2-美国-科幻片  年份:2016 总票房:11.76</t>
    <phoneticPr fontId="1" type="noConversion"/>
  </si>
  <si>
    <t>奇异博士-美国-科幻片  年份:2016 总票房:12.19</t>
    <phoneticPr fontId="1" type="noConversion"/>
  </si>
  <si>
    <t>降临-美国-科幻片  年份:2018 总票房:13.88</t>
    <phoneticPr fontId="1" type="noConversion"/>
  </si>
  <si>
    <t>A</t>
  </si>
  <si>
    <t>A</t>
    <phoneticPr fontId="1" type="noConversion"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</si>
  <si>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</si>
  <si>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</si>
  <si>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</si>
  <si>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</si>
  <si>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</si>
  <si>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</si>
  <si>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</si>
  <si>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</si>
  <si>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</si>
  <si>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</si>
  <si>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</si>
  <si>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</si>
  <si>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</si>
  <si>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</si>
  <si>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</si>
  <si>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</si>
  <si>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</si>
  <si>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</si>
  <si>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</si>
  <si>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R</t>
    <phoneticPr fontId="1" type="noConversion"/>
  </si>
  <si>
    <t>T</t>
    <phoneticPr fontId="1" type="noConversion"/>
  </si>
  <si>
    <t>C</t>
    <phoneticPr fontId="1" type="noConversion"/>
  </si>
  <si>
    <t>CTRL+\的使用情景</t>
    <phoneticPr fontId="1" type="noConversion"/>
  </si>
  <si>
    <t>CTRL+\不适用</t>
    <phoneticPr fontId="1" type="noConversion"/>
  </si>
  <si>
    <t>Q</t>
    <phoneticPr fontId="1" type="noConversion"/>
  </si>
  <si>
    <t>M</t>
    <phoneticPr fontId="1" type="noConversion"/>
  </si>
  <si>
    <t>E</t>
    <phoneticPr fontId="1" type="noConversion"/>
  </si>
  <si>
    <t>Z</t>
    <phoneticPr fontId="1" type="noConversion"/>
  </si>
  <si>
    <t>X</t>
    <phoneticPr fontId="1" type="noConversion"/>
  </si>
  <si>
    <t>Y</t>
    <phoneticPr fontId="1" type="noConversion"/>
  </si>
  <si>
    <t>条件格式重复值标记</t>
    <phoneticPr fontId="1" type="noConversion"/>
  </si>
  <si>
    <t>条件格式标记对比两列数据</t>
    <phoneticPr fontId="1" type="noConversion"/>
  </si>
  <si>
    <t>参照列1标记列2</t>
    <phoneticPr fontId="1" type="noConversion"/>
  </si>
  <si>
    <t>L</t>
    <phoneticPr fontId="1" type="noConversion"/>
  </si>
  <si>
    <t>战狼2中国动作片年份2017总票房56.39</t>
  </si>
  <si>
    <t>变形金刚4绝迹重生美国科幻片年份2014总票房19.79</t>
  </si>
  <si>
    <t>哪吒之魔童降世中国动漫片年份2019总票房49.34</t>
  </si>
  <si>
    <t>变形金刚5最后的骑士美国科幻片年份2017总票房15.45</t>
  </si>
  <si>
    <t>流浪地球中国科幻片年份2019总票房46.18</t>
  </si>
  <si>
    <t>毒液致命守护者美国科幻片年份2018总票房18.56</t>
  </si>
  <si>
    <t>红海行动中国动作片年份2018总票房36.22</t>
  </si>
  <si>
    <t>飞驰人生中国喜剧片年份2019总票房17.03</t>
  </si>
  <si>
    <t>美人鱼中国喜剧片年份2016总票房33.9</t>
  </si>
  <si>
    <t>疯狂的外星人中国喜剧片年份2019总票房21.83</t>
  </si>
  <si>
    <t>唐人街探案2中国喜剧片年份2018总票房33.71</t>
  </si>
  <si>
    <t>复仇者联盟3无限战争美国科幻片年份2018总票房23.7</t>
  </si>
  <si>
    <t>我和我的祖国中国剧情片年份2019总票房31.46</t>
  </si>
  <si>
    <t>复仇者联盟4终局之战美国科幻片年份2019总票房42.05</t>
  </si>
  <si>
    <t>我不是药神中国剧情片年份2018总票房30.75</t>
  </si>
  <si>
    <t>港囧中国喜剧片年份2015总票房16.2</t>
  </si>
  <si>
    <t>中国机长中国剧情片年份2019总票房28.84</t>
  </si>
  <si>
    <t>功夫瑜伽中国喜剧片年份2017总票房17.53</t>
  </si>
  <si>
    <t>西虹市首富中国喜剧片年份2018总票房25.27</t>
  </si>
  <si>
    <t>速度与激情7中国动作片年份2015总票房24.26</t>
  </si>
  <si>
    <t>降临美国科幻片年份2018总票房13.88</t>
  </si>
  <si>
    <t>捉妖记中国科幻片年份2015总票房24.21</t>
  </si>
  <si>
    <t>捉妖记2中国科幻片年份2018总票房22.19</t>
  </si>
  <si>
    <t>羞羞的铁拳中国喜剧片年份2017总票房21.9</t>
  </si>
  <si>
    <t>奇异博士美国科幻片年份2016总票房12.19</t>
  </si>
  <si>
    <t>前任3再见前任中国爱情片年份2017总票房19.26</t>
  </si>
  <si>
    <t>速度与激情8美国动作片年份2017总票房26.49</t>
  </si>
  <si>
    <t>寻龙诀中国科幻片年份2015总票房16.79</t>
  </si>
  <si>
    <t>烈火英雄中国喜剧片年份2019总票房16.76</t>
  </si>
  <si>
    <t>西游伏妖篇中国喜剧片年份2017总票房16.49</t>
  </si>
  <si>
    <t>海王美国科幻片年份2018总票房19.97</t>
  </si>
  <si>
    <t>终结者2美国科幻片年份2016总票房11.76</t>
  </si>
  <si>
    <t>侏罗纪世界2美国科幻片年份2018总票房16.82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</si>
</sst>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8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8"/>
      <color rgb="FF0070C0"/>
      <name val="微软雅黑"/>
      <family val="2"/>
      <charset val="134"/>
    </font>
    <font>
      <sz val="1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2" fillId="7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4" borderId="4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 applyAlignment="1">
      <alignment horizontal="right" vertical="center"/>
    </xf>
    <xf numFmtId="0" fontId="0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4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  <xf numFmtId="14" fontId="7" fillId="0" borderId="0" xfId="0" applyNumberFormat="1" applyFont="1">
      <alignment vertical="center"/>
    </xf>
    <xf numFmtId="14" fontId="0" fillId="4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/>
    <xf numFmtId="14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4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9" borderId="3" xfId="0" applyFont="1" applyFill="1" applyBorder="1" applyAlignment="1"/>
    <xf numFmtId="0" fontId="0" fillId="9" borderId="3" xfId="0" applyFont="1" applyFill="1" applyBorder="1" applyAlignment="1">
      <alignment horizontal="center"/>
    </xf>
    <xf numFmtId="0" fontId="0" fillId="0" borderId="3" xfId="0" applyFont="1" applyBorder="1" applyAlignment="1"/>
    <xf numFmtId="9" fontId="0" fillId="0" borderId="3" xfId="1" applyFont="1" applyBorder="1" applyAlignment="1"/>
    <xf numFmtId="0" fontId="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Font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11" fillId="9" borderId="4" xfId="0" applyFont="1" applyFill="1" applyBorder="1" applyAlignment="1"/>
    <xf numFmtId="0" fontId="2" fillId="10" borderId="4" xfId="0" applyFont="1" applyFill="1" applyBorder="1" applyAlignment="1"/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25"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14" formatCode="0.00%"/>
      <fill>
        <patternFill>
          <bgColor rgb="FFFFFF00"/>
        </patternFill>
      </fill>
    </dxf>
    <dxf>
      <alignment horizontal="center"/>
    </dxf>
    <dxf>
      <alignment horizontal="center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BA&#35270;&#39057;\excel%20is%20fun\FILES\Highline%20Excel%202016%20Class%20Series\Busn218-Video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Cell Contains"/>
      <sheetName val="Cell Contains (an)"/>
      <sheetName val="BelowAve"/>
      <sheetName val="BelowAve (an)"/>
      <sheetName val="Top3"/>
      <sheetName val="Top3 (an)"/>
      <sheetName val="Data Bars"/>
      <sheetName val="Data Bars (an)"/>
      <sheetName val="Color Scales"/>
      <sheetName val="Color Scales (an)"/>
      <sheetName val="Icons"/>
      <sheetName val="Icons (an)"/>
      <sheetName val="Whole Column"/>
      <sheetName val="Whole Column (an)"/>
      <sheetName val="AND OR"/>
      <sheetName val="AND OR (an)"/>
      <sheetName val="Weekend"/>
      <sheetName val="Weekend (an)"/>
      <sheetName val="NOT in List"/>
      <sheetName val="NOT in List (an)"/>
      <sheetName val="Homework ==&gt;&gt;"/>
      <sheetName val="HW(1-3)"/>
      <sheetName val="HW(1-3) (an)"/>
      <sheetName val="HW(4-5)"/>
      <sheetName val="HW(4-5) (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>
        <row r="2">
          <cell r="M2" t="str">
            <v>Gigi</v>
          </cell>
          <cell r="O2" t="str">
            <v>IBM</v>
          </cell>
        </row>
        <row r="3">
          <cell r="M3" t="str">
            <v>Dwan</v>
          </cell>
          <cell r="O3" t="str">
            <v>Target</v>
          </cell>
        </row>
        <row r="4">
          <cell r="M4" t="str">
            <v>Mo</v>
          </cell>
          <cell r="O4" t="str">
            <v>Google</v>
          </cell>
        </row>
        <row r="5">
          <cell r="O5" t="str">
            <v>Amazon</v>
          </cell>
        </row>
        <row r="6">
          <cell r="O6" t="str">
            <v>Vans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138.682252430553" createdVersion="6" refreshedVersion="6" minRefreshableVersion="3" recordCount="186" xr:uid="{ECFD1683-BB66-4320-8839-6730ACE6D6E4}">
  <cacheSource type="worksheet">
    <worksheetSource ref="A1:A187" sheet="条件格式+FREQUENCY"/>
  </cacheSource>
  <cacheFields count="1">
    <cacheField name="绩效指数" numFmtId="0">
      <sharedItems containsSemiMixedTypes="0" containsString="0" containsNumber="1" minValue="1.7" maxValue="47.9" count="151">
        <n v="29.4"/>
        <n v="37.1"/>
        <n v="26"/>
        <n v="15.6"/>
        <n v="40.9"/>
        <n v="38.1"/>
        <n v="1.7"/>
        <n v="16.5"/>
        <n v="33.200000000000003"/>
        <n v="37.200000000000003"/>
        <n v="18.600000000000001"/>
        <n v="3.3"/>
        <n v="37.9"/>
        <n v="37.799999999999997"/>
        <n v="20.7"/>
        <n v="31.9"/>
        <n v="21"/>
        <n v="9.8000000000000007"/>
        <n v="25.9"/>
        <n v="28.3"/>
        <n v="36.1"/>
        <n v="25.4"/>
        <n v="23.7"/>
        <n v="18.899999999999999"/>
        <n v="5.2"/>
        <n v="25.7"/>
        <n v="39.9"/>
        <n v="28.4"/>
        <n v="33.799999999999997"/>
        <n v="25.5"/>
        <n v="43"/>
        <n v="28.1"/>
        <n v="18.100000000000001"/>
        <n v="34.200000000000003"/>
        <n v="26.6"/>
        <n v="39.700000000000003"/>
        <n v="30.7"/>
        <n v="16.7"/>
        <n v="33.19"/>
        <n v="28.799999999999997"/>
        <n v="31.6"/>
        <n v="26.2"/>
        <n v="39.5"/>
        <n v="27.1"/>
        <n v="10"/>
        <n v="25.3"/>
        <n v="19"/>
        <n v="15.4"/>
        <n v="23.4"/>
        <n v="8.3000000000000007"/>
        <n v="28.8"/>
        <n v="8.5"/>
        <n v="20.3"/>
        <n v="25"/>
        <n v="22.5"/>
        <n v="34.6"/>
        <n v="4.7"/>
        <n v="33.299999999999997"/>
        <n v="12.9"/>
        <n v="16.8"/>
        <n v="3"/>
        <n v="23.6"/>
        <n v="27"/>
        <n v="34.799999999999997"/>
        <n v="34.119999999999997"/>
        <n v="40.1"/>
        <n v="38.299999999999997"/>
        <n v="8.4"/>
        <n v="37.299999999999997"/>
        <n v="10.3"/>
        <n v="24.5"/>
        <n v="21.6"/>
        <n v="12.3"/>
        <n v="46"/>
        <n v="40.200000000000003"/>
        <n v="30.4"/>
        <n v="18.7"/>
        <n v="12"/>
        <n v="38.25"/>
        <n v="38.42"/>
        <n v="44.2"/>
        <n v="39.6"/>
        <n v="10.1"/>
        <n v="22.9"/>
        <n v="14.1"/>
        <n v="24.700000000000003"/>
        <n v="17.600000000000001"/>
        <n v="13.1"/>
        <n v="34.53"/>
        <n v="35.4"/>
        <n v="22"/>
        <n v="44.3"/>
        <n v="7.4"/>
        <n v="37.6"/>
        <n v="34.4"/>
        <n v="31"/>
        <n v="31.799999999999997"/>
        <n v="25.700000000000003"/>
        <n v="47.9"/>
        <n v="34.299999999999997"/>
        <n v="35.32"/>
        <n v="38.21"/>
        <n v="13.2"/>
        <n v="35.1"/>
        <n v="21.5"/>
        <n v="18.5"/>
        <n v="21.1"/>
        <n v="19.2"/>
        <n v="34.700000000000003"/>
        <n v="14.9"/>
        <n v="39"/>
        <n v="11"/>
        <n v="18.399999999999999"/>
        <n v="36.299999999999997"/>
        <n v="32.4"/>
        <n v="41.7"/>
        <n v="11.9"/>
        <n v="30.79"/>
        <n v="37.71"/>
        <n v="4.5999999999999996"/>
        <n v="32"/>
        <n v="14"/>
        <n v="30.3"/>
        <n v="33.4"/>
        <n v="27.7"/>
        <n v="38.5"/>
        <n v="39.299999999999997"/>
        <n v="29.3"/>
        <n v="29"/>
        <n v="23.2"/>
        <n v="29.9"/>
        <n v="34"/>
        <n v="42.2"/>
        <n v="13.8"/>
        <n v="38.200000000000003"/>
        <n v="31.4"/>
        <n v="29.1"/>
        <n v="12.7"/>
        <n v="22.3"/>
        <n v="15.2"/>
        <n v="36.119999999999997"/>
        <n v="35"/>
        <n v="2.8"/>
        <n v="37.700000000000003"/>
        <n v="35.700000000000003"/>
        <n v="13.6"/>
        <n v="31.74"/>
        <n v="45.4"/>
        <n v="7.8"/>
        <n v="20.9"/>
        <n v="29.8"/>
      </sharedItems>
      <fieldGroup base="0">
        <rangePr autoStart="0" autoEnd="0" startNum="0" endNum="50" groupInterval="10"/>
        <groupItems count="7">
          <s v="&lt;0"/>
          <s v="0-10"/>
          <s v="10-20"/>
          <s v="20-30"/>
          <s v="30-40"/>
          <s v="40-50"/>
          <s v="&gt;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31"/>
  </r>
  <r>
    <x v="47"/>
  </r>
  <r>
    <x v="48"/>
  </r>
  <r>
    <x v="12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35"/>
  </r>
  <r>
    <x v="58"/>
  </r>
  <r>
    <x v="59"/>
  </r>
  <r>
    <x v="60"/>
  </r>
  <r>
    <x v="61"/>
  </r>
  <r>
    <x v="0"/>
  </r>
  <r>
    <x v="62"/>
  </r>
  <r>
    <x v="63"/>
  </r>
  <r>
    <x v="64"/>
  </r>
  <r>
    <x v="65"/>
  </r>
  <r>
    <x v="66"/>
  </r>
  <r>
    <x v="22"/>
  </r>
  <r>
    <x v="67"/>
  </r>
  <r>
    <x v="37"/>
  </r>
  <r>
    <x v="68"/>
  </r>
  <r>
    <x v="69"/>
  </r>
  <r>
    <x v="22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34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68"/>
  </r>
  <r>
    <x v="53"/>
  </r>
  <r>
    <x v="112"/>
  </r>
  <r>
    <x v="113"/>
  </r>
  <r>
    <x v="85"/>
  </r>
  <r>
    <x v="114"/>
  </r>
  <r>
    <x v="115"/>
  </r>
  <r>
    <x v="66"/>
  </r>
  <r>
    <x v="116"/>
  </r>
  <r>
    <x v="117"/>
  </r>
  <r>
    <x v="2"/>
  </r>
  <r>
    <x v="118"/>
  </r>
  <r>
    <x v="119"/>
  </r>
  <r>
    <x v="120"/>
  </r>
  <r>
    <x v="121"/>
  </r>
  <r>
    <x v="42"/>
  </r>
  <r>
    <x v="73"/>
  </r>
  <r>
    <x v="102"/>
  </r>
  <r>
    <x v="122"/>
  </r>
  <r>
    <x v="94"/>
  </r>
  <r>
    <x v="123"/>
  </r>
  <r>
    <x v="124"/>
  </r>
  <r>
    <x v="125"/>
  </r>
  <r>
    <x v="126"/>
  </r>
  <r>
    <x v="33"/>
  </r>
  <r>
    <x v="127"/>
  </r>
  <r>
    <x v="128"/>
  </r>
  <r>
    <x v="129"/>
  </r>
  <r>
    <x v="130"/>
  </r>
  <r>
    <x v="131"/>
  </r>
  <r>
    <x v="132"/>
  </r>
  <r>
    <x v="61"/>
  </r>
  <r>
    <x v="89"/>
  </r>
  <r>
    <x v="133"/>
  </r>
  <r>
    <x v="8"/>
  </r>
  <r>
    <x v="134"/>
  </r>
  <r>
    <x v="135"/>
  </r>
  <r>
    <x v="106"/>
  </r>
  <r>
    <x v="136"/>
  </r>
  <r>
    <x v="135"/>
  </r>
  <r>
    <x v="81"/>
  </r>
  <r>
    <x v="137"/>
  </r>
  <r>
    <x v="138"/>
  </r>
  <r>
    <x v="139"/>
  </r>
  <r>
    <x v="68"/>
  </r>
  <r>
    <x v="68"/>
  </r>
  <r>
    <x v="80"/>
  </r>
  <r>
    <x v="140"/>
  </r>
  <r>
    <x v="141"/>
  </r>
  <r>
    <x v="22"/>
  </r>
  <r>
    <x v="17"/>
  </r>
  <r>
    <x v="142"/>
  </r>
  <r>
    <x v="112"/>
  </r>
  <r>
    <x v="143"/>
  </r>
  <r>
    <x v="144"/>
  </r>
  <r>
    <x v="145"/>
  </r>
  <r>
    <x v="146"/>
  </r>
  <r>
    <x v="147"/>
  </r>
  <r>
    <x v="148"/>
  </r>
  <r>
    <x v="18"/>
  </r>
  <r>
    <x v="28"/>
  </r>
  <r>
    <x v="81"/>
  </r>
  <r>
    <x v="25"/>
  </r>
  <r>
    <x v="149"/>
  </r>
  <r>
    <x v="53"/>
  </r>
  <r>
    <x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2A441-9A22-4390-AF78-5F2F0CEC3716}" name="数据透视表5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J7:K13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计数项:绩效指数" fld="0" subtotal="count" baseField="0" baseItem="0"/>
  </dataFields>
  <formats count="2">
    <format dxfId="13">
      <pivotArea collapsedLevelsAreSubtotals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  <format dxfId="12">
      <pivotArea dataOnly="0" labelOnly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6BE7-C55C-4B60-8BE2-7DDF7A44B184}">
  <sheetPr codeName="Sheet1"/>
  <dimension ref="B1:M14"/>
  <sheetViews>
    <sheetView showGridLines="0" zoomScale="130" zoomScaleNormal="130" workbookViewId="0">
      <selection activeCell="G16" sqref="G16"/>
    </sheetView>
  </sheetViews>
  <sheetFormatPr defaultRowHeight="16.5"/>
  <cols>
    <col min="1" max="1" width="3" customWidth="1"/>
    <col min="2" max="2" width="8.5546875" customWidth="1"/>
    <col min="3" max="3" width="7.5546875" customWidth="1"/>
    <col min="4" max="4" width="12.33203125" customWidth="1"/>
    <col min="5" max="11" width="8.5546875" customWidth="1"/>
  </cols>
  <sheetData>
    <row r="1" spans="2:13" ht="24.75">
      <c r="B1" s="6" t="s">
        <v>20</v>
      </c>
    </row>
    <row r="2" spans="2:13">
      <c r="B2" s="1"/>
      <c r="C2" s="1">
        <v>1</v>
      </c>
      <c r="D2" s="1"/>
      <c r="E2" s="1"/>
      <c r="F2" s="1">
        <v>2</v>
      </c>
      <c r="G2" s="66">
        <v>3</v>
      </c>
      <c r="H2" s="66"/>
      <c r="I2" s="1">
        <v>4</v>
      </c>
      <c r="J2" s="66">
        <v>5</v>
      </c>
      <c r="K2" s="66"/>
    </row>
    <row r="3" spans="2:13">
      <c r="B3" s="63" t="s">
        <v>10</v>
      </c>
      <c r="C3" s="63"/>
      <c r="D3" s="63"/>
      <c r="E3" s="63"/>
      <c r="F3" s="2" t="s">
        <v>11</v>
      </c>
      <c r="G3" s="64" t="s">
        <v>17</v>
      </c>
      <c r="H3" s="64"/>
      <c r="I3" s="3" t="s">
        <v>18</v>
      </c>
      <c r="J3" s="65" t="s">
        <v>19</v>
      </c>
      <c r="K3" s="65"/>
    </row>
    <row r="4" spans="2:13">
      <c r="B4" s="4" t="s">
        <v>0</v>
      </c>
      <c r="C4" s="4" t="s">
        <v>1</v>
      </c>
      <c r="D4" s="4" t="s">
        <v>27</v>
      </c>
      <c r="E4" s="4" t="s">
        <v>9</v>
      </c>
      <c r="F4" s="4" t="s">
        <v>0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2:13">
      <c r="B5" s="4">
        <v>10</v>
      </c>
      <c r="C5" s="4" t="s">
        <v>2</v>
      </c>
      <c r="D5" s="8" t="s">
        <v>28</v>
      </c>
      <c r="E5" s="5">
        <v>44136</v>
      </c>
      <c r="F5" s="4">
        <v>10</v>
      </c>
      <c r="G5" s="4">
        <v>10</v>
      </c>
      <c r="H5" s="4">
        <v>10</v>
      </c>
      <c r="I5" s="4">
        <v>10</v>
      </c>
      <c r="J5" s="4">
        <v>90</v>
      </c>
      <c r="K5" s="4">
        <v>10</v>
      </c>
    </row>
    <row r="6" spans="2:13">
      <c r="B6" s="4">
        <v>80</v>
      </c>
      <c r="C6" s="4" t="s">
        <v>3</v>
      </c>
      <c r="D6" s="8" t="s">
        <v>29</v>
      </c>
      <c r="E6" s="5">
        <v>44137</v>
      </c>
      <c r="F6" s="4">
        <v>20</v>
      </c>
      <c r="G6" s="4">
        <v>20</v>
      </c>
      <c r="H6" s="4">
        <v>20</v>
      </c>
      <c r="I6" s="4">
        <v>20</v>
      </c>
      <c r="J6" s="4">
        <v>80</v>
      </c>
      <c r="K6" s="4">
        <v>20</v>
      </c>
      <c r="M6" t="s">
        <v>21</v>
      </c>
    </row>
    <row r="7" spans="2:13">
      <c r="B7" s="4">
        <v>30</v>
      </c>
      <c r="C7" s="4" t="s">
        <v>4</v>
      </c>
      <c r="D7" s="8" t="s">
        <v>30</v>
      </c>
      <c r="E7" s="5">
        <v>44107</v>
      </c>
      <c r="F7" s="4">
        <v>30</v>
      </c>
      <c r="G7" s="4">
        <v>30</v>
      </c>
      <c r="H7" s="4">
        <v>30</v>
      </c>
      <c r="I7" s="4">
        <v>30</v>
      </c>
      <c r="J7" s="4">
        <v>90</v>
      </c>
      <c r="K7" s="4">
        <v>30</v>
      </c>
      <c r="M7" t="s">
        <v>22</v>
      </c>
    </row>
    <row r="8" spans="2:13">
      <c r="B8" s="4">
        <v>40</v>
      </c>
      <c r="C8" s="4" t="s">
        <v>5</v>
      </c>
      <c r="D8" s="8" t="s">
        <v>31</v>
      </c>
      <c r="E8" s="5">
        <v>44108</v>
      </c>
      <c r="F8" s="4">
        <v>40</v>
      </c>
      <c r="G8" s="4">
        <v>40</v>
      </c>
      <c r="H8" s="4">
        <v>40</v>
      </c>
      <c r="I8" s="4">
        <v>40</v>
      </c>
      <c r="J8" s="4">
        <v>100</v>
      </c>
      <c r="K8" s="4">
        <v>40</v>
      </c>
      <c r="M8" t="s">
        <v>23</v>
      </c>
    </row>
    <row r="9" spans="2:13">
      <c r="B9" s="4">
        <v>50</v>
      </c>
      <c r="C9" s="4" t="s">
        <v>6</v>
      </c>
      <c r="D9" s="8" t="s">
        <v>32</v>
      </c>
      <c r="E9" s="5">
        <v>44170</v>
      </c>
      <c r="F9" s="4">
        <v>50</v>
      </c>
      <c r="G9" s="4">
        <v>50</v>
      </c>
      <c r="H9" s="4">
        <v>50</v>
      </c>
      <c r="I9" s="4">
        <v>50</v>
      </c>
      <c r="J9" s="4">
        <v>20</v>
      </c>
      <c r="K9" s="4">
        <v>50</v>
      </c>
      <c r="M9" s="7" t="s">
        <v>26</v>
      </c>
    </row>
    <row r="10" spans="2:13">
      <c r="B10" s="4">
        <v>60</v>
      </c>
      <c r="C10" s="4" t="s">
        <v>7</v>
      </c>
      <c r="D10" s="8" t="s">
        <v>33</v>
      </c>
      <c r="E10" s="5">
        <v>44171</v>
      </c>
      <c r="F10" s="4">
        <v>60</v>
      </c>
      <c r="G10" s="4">
        <v>60</v>
      </c>
      <c r="H10" s="4">
        <v>60</v>
      </c>
      <c r="I10" s="4">
        <v>60</v>
      </c>
      <c r="J10" s="4">
        <v>30</v>
      </c>
      <c r="K10" s="4">
        <v>60</v>
      </c>
      <c r="M10" t="s">
        <v>24</v>
      </c>
    </row>
    <row r="11" spans="2:13">
      <c r="B11" s="4">
        <v>20</v>
      </c>
      <c r="C11" s="4" t="s">
        <v>8</v>
      </c>
      <c r="D11" s="8" t="s">
        <v>34</v>
      </c>
      <c r="E11" s="5">
        <v>44111</v>
      </c>
      <c r="F11" s="4">
        <v>70</v>
      </c>
      <c r="G11" s="4">
        <v>70</v>
      </c>
      <c r="H11" s="4">
        <v>70</v>
      </c>
      <c r="I11" s="4">
        <v>70</v>
      </c>
      <c r="J11" s="4">
        <v>40</v>
      </c>
      <c r="K11" s="4">
        <v>70</v>
      </c>
      <c r="M11" t="s">
        <v>25</v>
      </c>
    </row>
    <row r="12" spans="2:13">
      <c r="B12" s="4">
        <v>80</v>
      </c>
      <c r="C12" s="4" t="s">
        <v>7</v>
      </c>
      <c r="D12" s="8" t="s">
        <v>35</v>
      </c>
      <c r="E12" s="5">
        <v>44112</v>
      </c>
      <c r="F12" s="4">
        <v>80</v>
      </c>
      <c r="G12" s="4">
        <v>80</v>
      </c>
      <c r="H12" s="4">
        <v>80</v>
      </c>
      <c r="I12" s="4">
        <v>80</v>
      </c>
      <c r="J12" s="4">
        <v>50</v>
      </c>
      <c r="K12" s="4">
        <v>80</v>
      </c>
    </row>
    <row r="13" spans="2:13">
      <c r="B13" s="4">
        <v>90</v>
      </c>
      <c r="C13" s="4" t="s">
        <v>3</v>
      </c>
      <c r="D13" s="8" t="s">
        <v>36</v>
      </c>
      <c r="E13" s="5">
        <v>44113</v>
      </c>
      <c r="F13" s="4">
        <v>90</v>
      </c>
      <c r="G13" s="4">
        <v>90</v>
      </c>
      <c r="H13" s="4">
        <v>90</v>
      </c>
      <c r="I13" s="4">
        <v>90</v>
      </c>
      <c r="J13" s="4">
        <v>60</v>
      </c>
      <c r="K13" s="4">
        <v>90</v>
      </c>
    </row>
    <row r="14" spans="2:13">
      <c r="B14" s="4">
        <v>100</v>
      </c>
      <c r="C14" s="4" t="s">
        <v>4</v>
      </c>
      <c r="D14" s="8" t="s">
        <v>37</v>
      </c>
      <c r="E14" s="5">
        <v>44113</v>
      </c>
      <c r="F14" s="4">
        <v>100</v>
      </c>
      <c r="G14" s="4">
        <v>100</v>
      </c>
      <c r="H14" s="4">
        <v>100</v>
      </c>
      <c r="I14" s="4">
        <v>100</v>
      </c>
      <c r="J14" s="4">
        <v>70</v>
      </c>
      <c r="K14" s="4">
        <v>100</v>
      </c>
    </row>
  </sheetData>
  <sortState xmlns:xlrd2="http://schemas.microsoft.com/office/spreadsheetml/2017/richdata2" ref="J5:J14">
    <sortCondition sortBy="icon" ref="J5:J14" iconSet="3Arrows" iconId="2"/>
  </sortState>
  <mergeCells count="5">
    <mergeCell ref="B3:E3"/>
    <mergeCell ref="G3:H3"/>
    <mergeCell ref="J3:K3"/>
    <mergeCell ref="G2:H2"/>
    <mergeCell ref="J2:K2"/>
  </mergeCells>
  <phoneticPr fontId="1" type="noConversion"/>
  <conditionalFormatting sqref="B5:B14">
    <cfRule type="cellIs" dxfId="24" priority="16" operator="greaterThan">
      <formula>50</formula>
    </cfRule>
  </conditionalFormatting>
  <conditionalFormatting sqref="C5:C14">
    <cfRule type="uniqueValues" dxfId="23" priority="14"/>
  </conditionalFormatting>
  <conditionalFormatting sqref="D5:D14">
    <cfRule type="containsText" dxfId="22" priority="11" operator="containsText" text="立邦">
      <formula>NOT(ISERROR(SEARCH("立邦",D5)))</formula>
    </cfRule>
  </conditionalFormatting>
  <conditionalFormatting sqref="E5:E14">
    <cfRule type="timePeriod" dxfId="21" priority="9" timePeriod="thisMonth">
      <formula>AND(MONTH(E5)=MONTH(TODAY()),YEAR(E5)=YEAR(TODAY()))</formula>
    </cfRule>
  </conditionalFormatting>
  <conditionalFormatting sqref="F5:F14">
    <cfRule type="top10" dxfId="20" priority="8" rank="3"/>
  </conditionalFormatting>
  <conditionalFormatting sqref="G5:G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{62298C96-94BA-4472-9883-33AF41CEC232}</x14:id>
        </ext>
      </extLst>
    </cfRule>
  </conditionalFormatting>
  <conditionalFormatting sqref="H5:H14">
    <cfRule type="dataBar" priority="5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{BA712D2B-A5CB-49B1-A782-CE2A9845A74B}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{B7A71397-4B33-4668-9A7C-3F979E70E0B5}</x14:id>
        </ext>
      </extLst>
    </cfRule>
  </conditionalFormatting>
  <conditionalFormatting sqref="I5:I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:J1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K5:K1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298C96-94BA-4472-9883-33AF41CEC2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G5:G14</xm:sqref>
        </x14:conditionalFormatting>
        <x14:conditionalFormatting xmlns:xm="http://schemas.microsoft.com/office/excel/2006/main">
          <x14:cfRule type="dataBar" id="{BA712D2B-A5CB-49B1-A782-CE2A9845A74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B7A71397-4B33-4668-9A7C-3F979E70E0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8A3F-2AB4-4130-8A62-B14FC7A37008}">
  <sheetPr codeName="Sheet2"/>
  <dimension ref="B1:Q56"/>
  <sheetViews>
    <sheetView showGridLines="0" topLeftCell="A4" workbookViewId="0">
      <selection activeCell="B5" sqref="B5:D5"/>
    </sheetView>
  </sheetViews>
  <sheetFormatPr defaultRowHeight="16.5"/>
  <cols>
    <col min="1" max="1" width="5.44140625" style="9" customWidth="1"/>
    <col min="2" max="4" width="8.88671875" style="9"/>
    <col min="5" max="5" width="2.6640625" style="9" customWidth="1"/>
    <col min="6" max="6" width="8.88671875" style="9"/>
    <col min="7" max="7" width="2.5546875" style="9" customWidth="1"/>
    <col min="8" max="16384" width="8.88671875" style="9"/>
  </cols>
  <sheetData>
    <row r="1" spans="2:17" ht="24.75">
      <c r="B1" s="13" t="s">
        <v>51</v>
      </c>
    </row>
    <row r="2" spans="2:17" ht="24.75">
      <c r="B2" s="13"/>
    </row>
    <row r="3" spans="2:17" ht="21">
      <c r="B3" s="12" t="s">
        <v>52</v>
      </c>
      <c r="C3" s="12"/>
      <c r="D3" s="12"/>
      <c r="E3" s="12"/>
      <c r="F3" s="12"/>
      <c r="G3" s="12"/>
      <c r="H3" s="12" t="s">
        <v>53</v>
      </c>
    </row>
    <row r="5" spans="2:17">
      <c r="B5" s="10" t="s">
        <v>44</v>
      </c>
      <c r="C5" s="10" t="s">
        <v>62</v>
      </c>
      <c r="D5" s="10" t="s">
        <v>49</v>
      </c>
      <c r="E5" s="15"/>
      <c r="F5" s="10" t="s">
        <v>44</v>
      </c>
      <c r="H5" s="10" t="s">
        <v>44</v>
      </c>
      <c r="I5" s="10" t="s">
        <v>62</v>
      </c>
      <c r="J5" s="10" t="s">
        <v>49</v>
      </c>
    </row>
    <row r="6" spans="2:17">
      <c r="B6" s="11" t="s">
        <v>38</v>
      </c>
      <c r="C6" s="11" t="s">
        <v>42</v>
      </c>
      <c r="D6" s="11">
        <v>9428</v>
      </c>
      <c r="E6" s="15"/>
      <c r="F6" s="17" t="s">
        <v>40</v>
      </c>
      <c r="H6" s="11" t="s">
        <v>38</v>
      </c>
      <c r="I6" s="11" t="s">
        <v>42</v>
      </c>
      <c r="J6" s="11">
        <v>9428</v>
      </c>
      <c r="L6" s="11" t="b">
        <f>$H6=$F$6</f>
        <v>0</v>
      </c>
      <c r="M6" s="11" t="b">
        <f t="shared" ref="M6:N12" si="0">$H6=$F$6</f>
        <v>0</v>
      </c>
      <c r="N6" s="11" t="b">
        <f t="shared" si="0"/>
        <v>0</v>
      </c>
    </row>
    <row r="7" spans="2:17">
      <c r="B7" s="11" t="s">
        <v>39</v>
      </c>
      <c r="C7" s="11" t="s">
        <v>43</v>
      </c>
      <c r="D7" s="11">
        <v>1999</v>
      </c>
      <c r="E7" s="15"/>
      <c r="F7" s="15"/>
      <c r="H7" s="11" t="s">
        <v>39</v>
      </c>
      <c r="I7" s="11" t="s">
        <v>43</v>
      </c>
      <c r="J7" s="11">
        <v>1999</v>
      </c>
      <c r="L7" s="11" t="b">
        <f t="shared" ref="L7:L12" si="1">$H7=$F$6</f>
        <v>0</v>
      </c>
      <c r="M7" s="11" t="b">
        <f t="shared" si="0"/>
        <v>0</v>
      </c>
      <c r="N7" s="11" t="b">
        <f t="shared" si="0"/>
        <v>0</v>
      </c>
    </row>
    <row r="8" spans="2:17">
      <c r="B8" s="11" t="s">
        <v>38</v>
      </c>
      <c r="C8" s="11" t="s">
        <v>45</v>
      </c>
      <c r="D8" s="11">
        <v>7454</v>
      </c>
      <c r="E8" s="15"/>
      <c r="F8" s="15"/>
      <c r="H8" s="11" t="s">
        <v>38</v>
      </c>
      <c r="I8" s="11" t="s">
        <v>45</v>
      </c>
      <c r="J8" s="11">
        <v>7454</v>
      </c>
      <c r="L8" s="11" t="b">
        <f t="shared" si="1"/>
        <v>0</v>
      </c>
      <c r="M8" s="11" t="b">
        <f t="shared" si="0"/>
        <v>0</v>
      </c>
      <c r="N8" s="11" t="b">
        <f t="shared" si="0"/>
        <v>0</v>
      </c>
      <c r="Q8" s="9" t="s">
        <v>60</v>
      </c>
    </row>
    <row r="9" spans="2:17">
      <c r="B9" s="11" t="s">
        <v>41</v>
      </c>
      <c r="C9" s="11" t="s">
        <v>46</v>
      </c>
      <c r="D9" s="11">
        <v>6300</v>
      </c>
      <c r="E9" s="15"/>
      <c r="F9" s="15"/>
      <c r="H9" s="11" t="s">
        <v>41</v>
      </c>
      <c r="I9" s="11" t="s">
        <v>46</v>
      </c>
      <c r="J9" s="11">
        <v>6300</v>
      </c>
      <c r="L9" s="11" t="b">
        <f t="shared" si="1"/>
        <v>1</v>
      </c>
      <c r="M9" s="11" t="b">
        <f t="shared" si="0"/>
        <v>1</v>
      </c>
      <c r="N9" s="11" t="b">
        <f t="shared" si="0"/>
        <v>1</v>
      </c>
    </row>
    <row r="10" spans="2:17">
      <c r="B10" s="11" t="s">
        <v>38</v>
      </c>
      <c r="C10" s="11" t="s">
        <v>47</v>
      </c>
      <c r="D10" s="11">
        <v>5800</v>
      </c>
      <c r="E10" s="15"/>
      <c r="F10" s="15"/>
      <c r="H10" s="11" t="s">
        <v>38</v>
      </c>
      <c r="I10" s="11" t="s">
        <v>47</v>
      </c>
      <c r="J10" s="11">
        <v>5800</v>
      </c>
      <c r="L10" s="11" t="b">
        <f t="shared" si="1"/>
        <v>0</v>
      </c>
      <c r="M10" s="11" t="b">
        <f t="shared" si="0"/>
        <v>0</v>
      </c>
      <c r="N10" s="11" t="b">
        <f t="shared" si="0"/>
        <v>0</v>
      </c>
    </row>
    <row r="11" spans="2:17">
      <c r="B11" s="11" t="s">
        <v>39</v>
      </c>
      <c r="C11" s="11" t="s">
        <v>50</v>
      </c>
      <c r="D11" s="11">
        <v>2586</v>
      </c>
      <c r="E11" s="15"/>
      <c r="F11" s="15"/>
      <c r="H11" s="11" t="s">
        <v>39</v>
      </c>
      <c r="I11" s="11" t="s">
        <v>50</v>
      </c>
      <c r="J11" s="11">
        <v>2586</v>
      </c>
      <c r="L11" s="11" t="b">
        <f t="shared" si="1"/>
        <v>0</v>
      </c>
      <c r="M11" s="11" t="b">
        <f t="shared" si="0"/>
        <v>0</v>
      </c>
      <c r="N11" s="11" t="b">
        <f t="shared" si="0"/>
        <v>0</v>
      </c>
    </row>
    <row r="12" spans="2:17">
      <c r="B12" s="11" t="s">
        <v>41</v>
      </c>
      <c r="C12" s="11" t="s">
        <v>48</v>
      </c>
      <c r="D12" s="11">
        <v>5968</v>
      </c>
      <c r="E12" s="15"/>
      <c r="F12" s="15"/>
      <c r="H12" s="11" t="s">
        <v>41</v>
      </c>
      <c r="I12" s="11" t="s">
        <v>48</v>
      </c>
      <c r="J12" s="11">
        <v>5968</v>
      </c>
      <c r="L12" s="11" t="b">
        <f t="shared" si="1"/>
        <v>1</v>
      </c>
      <c r="M12" s="11" t="b">
        <f t="shared" si="0"/>
        <v>1</v>
      </c>
      <c r="N12" s="11" t="b">
        <f t="shared" si="0"/>
        <v>1</v>
      </c>
    </row>
    <row r="13" spans="2:17">
      <c r="E13" s="16"/>
      <c r="F13" s="16"/>
    </row>
    <row r="14" spans="2:17" ht="21">
      <c r="B14" s="12" t="s">
        <v>54</v>
      </c>
      <c r="C14" s="12"/>
      <c r="D14" s="12"/>
      <c r="E14" s="12"/>
      <c r="F14" s="12"/>
      <c r="G14" s="12"/>
      <c r="H14" s="12" t="s">
        <v>55</v>
      </c>
    </row>
    <row r="15" spans="2:17">
      <c r="E15" s="16"/>
      <c r="F15" s="16"/>
    </row>
    <row r="16" spans="2:17">
      <c r="B16" s="10" t="s">
        <v>44</v>
      </c>
      <c r="C16" s="10" t="s">
        <v>62</v>
      </c>
      <c r="D16" s="10" t="s">
        <v>49</v>
      </c>
      <c r="E16" s="15"/>
      <c r="F16" s="15"/>
      <c r="H16" s="10" t="s">
        <v>44</v>
      </c>
      <c r="I16" s="10" t="s">
        <v>62</v>
      </c>
      <c r="J16" s="10" t="s">
        <v>49</v>
      </c>
    </row>
    <row r="17" spans="2:17">
      <c r="B17" s="11" t="s">
        <v>38</v>
      </c>
      <c r="C17" s="11" t="s">
        <v>42</v>
      </c>
      <c r="D17" s="11">
        <v>9428</v>
      </c>
      <c r="E17" s="14"/>
      <c r="F17" s="14"/>
      <c r="H17" s="11" t="s">
        <v>38</v>
      </c>
      <c r="I17" s="11" t="s">
        <v>42</v>
      </c>
      <c r="J17" s="11">
        <v>9428</v>
      </c>
      <c r="L17" s="11" t="b">
        <f>$J17&gt;AVERAGE($J$17:$J$23)</f>
        <v>1</v>
      </c>
      <c r="M17" s="11" t="b">
        <f t="shared" ref="M17:N23" si="2">$J17&gt;AVERAGE($J$17:$J$23)</f>
        <v>1</v>
      </c>
      <c r="N17" s="11" t="b">
        <f t="shared" si="2"/>
        <v>1</v>
      </c>
    </row>
    <row r="18" spans="2:17">
      <c r="B18" s="11" t="s">
        <v>39</v>
      </c>
      <c r="C18" s="11" t="s">
        <v>43</v>
      </c>
      <c r="D18" s="11">
        <v>1999</v>
      </c>
      <c r="E18" s="14"/>
      <c r="F18" s="14"/>
      <c r="H18" s="11" t="s">
        <v>39</v>
      </c>
      <c r="I18" s="11" t="s">
        <v>43</v>
      </c>
      <c r="J18" s="11">
        <v>1999</v>
      </c>
      <c r="L18" s="11" t="b">
        <f t="shared" ref="L18:L23" si="3">$J18&gt;AVERAGE($J$17:$J$23)</f>
        <v>0</v>
      </c>
      <c r="M18" s="11" t="b">
        <f t="shared" si="2"/>
        <v>0</v>
      </c>
      <c r="N18" s="11" t="b">
        <f t="shared" si="2"/>
        <v>0</v>
      </c>
    </row>
    <row r="19" spans="2:17">
      <c r="B19" s="11" t="s">
        <v>38</v>
      </c>
      <c r="C19" s="11" t="s">
        <v>45</v>
      </c>
      <c r="D19" s="11">
        <v>7454</v>
      </c>
      <c r="E19" s="14"/>
      <c r="F19" s="14"/>
      <c r="H19" s="11" t="s">
        <v>38</v>
      </c>
      <c r="I19" s="11" t="s">
        <v>45</v>
      </c>
      <c r="J19" s="11">
        <v>7454</v>
      </c>
      <c r="L19" s="11" t="b">
        <f t="shared" si="3"/>
        <v>1</v>
      </c>
      <c r="M19" s="11" t="b">
        <f t="shared" si="2"/>
        <v>1</v>
      </c>
      <c r="N19" s="11" t="b">
        <f t="shared" si="2"/>
        <v>1</v>
      </c>
      <c r="Q19" s="9" t="s">
        <v>61</v>
      </c>
    </row>
    <row r="20" spans="2:17">
      <c r="B20" s="11" t="s">
        <v>41</v>
      </c>
      <c r="C20" s="11" t="s">
        <v>46</v>
      </c>
      <c r="D20" s="11">
        <v>6300</v>
      </c>
      <c r="E20" s="14"/>
      <c r="F20" s="14"/>
      <c r="H20" s="11" t="s">
        <v>41</v>
      </c>
      <c r="I20" s="11" t="s">
        <v>46</v>
      </c>
      <c r="J20" s="11">
        <v>6300</v>
      </c>
      <c r="L20" s="11" t="b">
        <f t="shared" si="3"/>
        <v>1</v>
      </c>
      <c r="M20" s="11" t="b">
        <f t="shared" si="2"/>
        <v>1</v>
      </c>
      <c r="N20" s="11" t="b">
        <f t="shared" si="2"/>
        <v>1</v>
      </c>
    </row>
    <row r="21" spans="2:17">
      <c r="B21" s="11" t="s">
        <v>38</v>
      </c>
      <c r="C21" s="11" t="s">
        <v>47</v>
      </c>
      <c r="D21" s="11">
        <v>5800</v>
      </c>
      <c r="E21" s="14"/>
      <c r="F21" s="14"/>
      <c r="H21" s="11" t="s">
        <v>38</v>
      </c>
      <c r="I21" s="11" t="s">
        <v>47</v>
      </c>
      <c r="J21" s="11">
        <v>5800</v>
      </c>
      <c r="L21" s="11" t="b">
        <f t="shared" si="3"/>
        <v>1</v>
      </c>
      <c r="M21" s="11" t="b">
        <f t="shared" si="2"/>
        <v>1</v>
      </c>
      <c r="N21" s="11" t="b">
        <f t="shared" si="2"/>
        <v>1</v>
      </c>
    </row>
    <row r="22" spans="2:17">
      <c r="B22" s="11" t="s">
        <v>39</v>
      </c>
      <c r="C22" s="11" t="s">
        <v>50</v>
      </c>
      <c r="D22" s="11">
        <v>2586</v>
      </c>
      <c r="E22" s="14"/>
      <c r="F22" s="14"/>
      <c r="H22" s="11" t="s">
        <v>39</v>
      </c>
      <c r="I22" s="11" t="s">
        <v>50</v>
      </c>
      <c r="J22" s="11">
        <v>2586</v>
      </c>
      <c r="L22" s="11" t="b">
        <f t="shared" si="3"/>
        <v>0</v>
      </c>
      <c r="M22" s="11" t="b">
        <f t="shared" si="2"/>
        <v>0</v>
      </c>
      <c r="N22" s="11" t="b">
        <f t="shared" si="2"/>
        <v>0</v>
      </c>
    </row>
    <row r="23" spans="2:17">
      <c r="B23" s="11" t="s">
        <v>41</v>
      </c>
      <c r="C23" s="11" t="s">
        <v>48</v>
      </c>
      <c r="D23" s="11">
        <v>5968</v>
      </c>
      <c r="E23" s="14"/>
      <c r="F23" s="14"/>
      <c r="H23" s="11" t="s">
        <v>41</v>
      </c>
      <c r="I23" s="11" t="s">
        <v>48</v>
      </c>
      <c r="J23" s="11">
        <v>5968</v>
      </c>
      <c r="L23" s="11" t="b">
        <f t="shared" si="3"/>
        <v>1</v>
      </c>
      <c r="M23" s="11" t="b">
        <f t="shared" si="2"/>
        <v>1</v>
      </c>
      <c r="N23" s="11" t="b">
        <f t="shared" si="2"/>
        <v>1</v>
      </c>
    </row>
    <row r="27" spans="2:17" ht="21">
      <c r="B27" s="12" t="s">
        <v>56</v>
      </c>
      <c r="C27" s="12"/>
      <c r="D27" s="12"/>
      <c r="E27" s="12"/>
      <c r="F27" s="12"/>
      <c r="G27" s="12"/>
      <c r="H27" s="12" t="s">
        <v>57</v>
      </c>
      <c r="L27" s="10" t="s">
        <v>58</v>
      </c>
      <c r="M27" s="11">
        <v>5</v>
      </c>
    </row>
    <row r="28" spans="2:17">
      <c r="E28" s="16"/>
      <c r="F28" s="16"/>
      <c r="L28" s="10" t="s">
        <v>59</v>
      </c>
      <c r="M28" s="18">
        <f>LARGE(J30:J36,M27)</f>
        <v>5800</v>
      </c>
    </row>
    <row r="29" spans="2:17">
      <c r="B29" s="10" t="s">
        <v>44</v>
      </c>
      <c r="C29" s="10" t="s">
        <v>62</v>
      </c>
      <c r="D29" s="10" t="s">
        <v>49</v>
      </c>
      <c r="E29" s="15"/>
      <c r="F29" s="15"/>
      <c r="H29" s="10" t="s">
        <v>44</v>
      </c>
      <c r="I29" s="10" t="s">
        <v>62</v>
      </c>
      <c r="J29" s="10" t="s">
        <v>49</v>
      </c>
    </row>
    <row r="30" spans="2:17">
      <c r="B30" s="11" t="s">
        <v>38</v>
      </c>
      <c r="C30" s="11" t="s">
        <v>42</v>
      </c>
      <c r="D30" s="11">
        <v>9428</v>
      </c>
      <c r="E30" s="14"/>
      <c r="F30" s="14"/>
      <c r="H30" s="11" t="s">
        <v>38</v>
      </c>
      <c r="I30" s="11" t="s">
        <v>42</v>
      </c>
      <c r="J30" s="11">
        <v>9428</v>
      </c>
      <c r="L30" s="11" t="b">
        <f>$J30&gt;=$M$28</f>
        <v>1</v>
      </c>
      <c r="M30" s="11" t="b">
        <f t="shared" ref="M30:N36" si="4">$J30&gt;=$M$28</f>
        <v>1</v>
      </c>
      <c r="N30" s="11" t="b">
        <f t="shared" si="4"/>
        <v>1</v>
      </c>
    </row>
    <row r="31" spans="2:17">
      <c r="B31" s="11" t="s">
        <v>39</v>
      </c>
      <c r="C31" s="11" t="s">
        <v>43</v>
      </c>
      <c r="D31" s="11">
        <v>1999</v>
      </c>
      <c r="E31" s="14"/>
      <c r="F31" s="14"/>
      <c r="H31" s="11" t="s">
        <v>39</v>
      </c>
      <c r="I31" s="11" t="s">
        <v>43</v>
      </c>
      <c r="J31" s="11">
        <v>1999</v>
      </c>
      <c r="L31" s="11" t="b">
        <f t="shared" ref="L31:L36" si="5">$J31&gt;=$M$28</f>
        <v>0</v>
      </c>
      <c r="M31" s="11" t="b">
        <f t="shared" si="4"/>
        <v>0</v>
      </c>
      <c r="N31" s="11" t="b">
        <f t="shared" si="4"/>
        <v>0</v>
      </c>
    </row>
    <row r="32" spans="2:17">
      <c r="B32" s="11" t="s">
        <v>38</v>
      </c>
      <c r="C32" s="11" t="s">
        <v>45</v>
      </c>
      <c r="D32" s="11">
        <v>7454</v>
      </c>
      <c r="E32" s="14"/>
      <c r="F32" s="14"/>
      <c r="H32" s="11" t="s">
        <v>38</v>
      </c>
      <c r="I32" s="11" t="s">
        <v>45</v>
      </c>
      <c r="J32" s="11">
        <v>7454</v>
      </c>
      <c r="L32" s="11" t="b">
        <f t="shared" si="5"/>
        <v>1</v>
      </c>
      <c r="M32" s="11" t="b">
        <f t="shared" si="4"/>
        <v>1</v>
      </c>
      <c r="N32" s="11" t="b">
        <f t="shared" si="4"/>
        <v>1</v>
      </c>
    </row>
    <row r="33" spans="2:17">
      <c r="B33" s="11" t="s">
        <v>41</v>
      </c>
      <c r="C33" s="11" t="s">
        <v>46</v>
      </c>
      <c r="D33" s="11">
        <v>6300</v>
      </c>
      <c r="E33" s="14"/>
      <c r="F33" s="14"/>
      <c r="H33" s="11" t="s">
        <v>41</v>
      </c>
      <c r="I33" s="11" t="s">
        <v>46</v>
      </c>
      <c r="J33" s="11">
        <v>6300</v>
      </c>
      <c r="L33" s="11" t="b">
        <f t="shared" si="5"/>
        <v>1</v>
      </c>
      <c r="M33" s="11" t="b">
        <f t="shared" si="4"/>
        <v>1</v>
      </c>
      <c r="N33" s="11" t="b">
        <f t="shared" si="4"/>
        <v>1</v>
      </c>
      <c r="Q33" s="9" t="s">
        <v>58</v>
      </c>
    </row>
    <row r="34" spans="2:17">
      <c r="B34" s="11" t="s">
        <v>38</v>
      </c>
      <c r="C34" s="11" t="s">
        <v>47</v>
      </c>
      <c r="D34" s="11">
        <v>5800</v>
      </c>
      <c r="E34" s="14"/>
      <c r="F34" s="14"/>
      <c r="H34" s="11" t="s">
        <v>38</v>
      </c>
      <c r="I34" s="11" t="s">
        <v>47</v>
      </c>
      <c r="J34" s="11">
        <v>5800</v>
      </c>
      <c r="L34" s="11" t="b">
        <f t="shared" si="5"/>
        <v>1</v>
      </c>
      <c r="M34" s="11" t="b">
        <f t="shared" si="4"/>
        <v>1</v>
      </c>
      <c r="N34" s="11" t="b">
        <f t="shared" si="4"/>
        <v>1</v>
      </c>
    </row>
    <row r="35" spans="2:17">
      <c r="B35" s="11" t="s">
        <v>39</v>
      </c>
      <c r="C35" s="11" t="s">
        <v>50</v>
      </c>
      <c r="D35" s="11">
        <v>2586</v>
      </c>
      <c r="E35" s="14"/>
      <c r="F35" s="14"/>
      <c r="H35" s="11" t="s">
        <v>39</v>
      </c>
      <c r="I35" s="11" t="s">
        <v>50</v>
      </c>
      <c r="J35" s="11">
        <v>2586</v>
      </c>
      <c r="L35" s="11" t="b">
        <f t="shared" si="5"/>
        <v>0</v>
      </c>
      <c r="M35" s="11" t="b">
        <f t="shared" si="4"/>
        <v>0</v>
      </c>
      <c r="N35" s="11" t="b">
        <f t="shared" si="4"/>
        <v>0</v>
      </c>
    </row>
    <row r="36" spans="2:17">
      <c r="B36" s="11" t="s">
        <v>41</v>
      </c>
      <c r="C36" s="11" t="s">
        <v>48</v>
      </c>
      <c r="D36" s="11">
        <v>5968</v>
      </c>
      <c r="E36" s="14"/>
      <c r="F36" s="14"/>
      <c r="H36" s="11" t="s">
        <v>41</v>
      </c>
      <c r="I36" s="11" t="s">
        <v>48</v>
      </c>
      <c r="J36" s="11">
        <v>5968</v>
      </c>
      <c r="L36" s="11" t="b">
        <f t="shared" si="5"/>
        <v>1</v>
      </c>
      <c r="M36" s="11" t="b">
        <f t="shared" si="4"/>
        <v>1</v>
      </c>
      <c r="N36" s="11" t="b">
        <f t="shared" si="4"/>
        <v>1</v>
      </c>
    </row>
    <row r="38" spans="2:17">
      <c r="B38"/>
    </row>
    <row r="39" spans="2:17">
      <c r="B39"/>
    </row>
    <row r="40" spans="2:17">
      <c r="B40"/>
    </row>
    <row r="54" spans="2:2">
      <c r="B54" s="11" t="s">
        <v>38</v>
      </c>
    </row>
    <row r="55" spans="2:2">
      <c r="B55" s="11" t="s">
        <v>39</v>
      </c>
    </row>
    <row r="56" spans="2:2">
      <c r="B56" s="11" t="s">
        <v>41</v>
      </c>
    </row>
  </sheetData>
  <phoneticPr fontId="1" type="noConversion"/>
  <conditionalFormatting sqref="B6:B12">
    <cfRule type="cellIs" dxfId="19" priority="8" operator="equal">
      <formula>$F$6</formula>
    </cfRule>
  </conditionalFormatting>
  <conditionalFormatting sqref="H6:J12">
    <cfRule type="expression" dxfId="18" priority="5">
      <formula>$H6=$F$6</formula>
    </cfRule>
  </conditionalFormatting>
  <conditionalFormatting sqref="D17:D23">
    <cfRule type="aboveAverage" dxfId="17" priority="4"/>
  </conditionalFormatting>
  <conditionalFormatting sqref="H17:J23">
    <cfRule type="expression" dxfId="16" priority="3">
      <formula>$J17&gt;AVERAGE($J$17:$J$23)</formula>
    </cfRule>
  </conditionalFormatting>
  <conditionalFormatting sqref="D30:D36">
    <cfRule type="top10" dxfId="15" priority="2" rank="3"/>
  </conditionalFormatting>
  <conditionalFormatting sqref="H30:J36">
    <cfRule type="expression" dxfId="14" priority="1">
      <formula>$J30&gt;=$M$28</formula>
    </cfRule>
  </conditionalFormatting>
  <dataValidations disablePrompts="1" count="1">
    <dataValidation type="list" allowBlank="1" showInputMessage="1" showErrorMessage="1" sqref="F6" xr:uid="{8C2A4182-5303-4107-9322-040B81C1BA5C}">
      <formula1>$B$54:$B$56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482-BB2D-4BB1-9225-DA6B789AAE77}">
  <sheetPr codeName="Sheet3"/>
  <dimension ref="A1:K187"/>
  <sheetViews>
    <sheetView showGridLines="0" zoomScale="120" zoomScaleNormal="120" workbookViewId="0">
      <selection activeCell="E21" sqref="E21"/>
    </sheetView>
  </sheetViews>
  <sheetFormatPr defaultRowHeight="16.5"/>
  <cols>
    <col min="1" max="1" width="16.21875" style="22" customWidth="1"/>
    <col min="2" max="2" width="8.88671875" style="9"/>
    <col min="3" max="3" width="13.5546875" style="9" customWidth="1"/>
    <col min="4" max="4" width="13.5546875" style="9" hidden="1" customWidth="1"/>
    <col min="5" max="7" width="8.88671875" style="9"/>
    <col min="8" max="8" width="8.33203125" style="9" bestFit="1" customWidth="1"/>
    <col min="9" max="9" width="14" style="9" bestFit="1" customWidth="1"/>
    <col min="10" max="10" width="8.88671875" style="9"/>
    <col min="11" max="11" width="14" style="9" bestFit="1" customWidth="1"/>
    <col min="12" max="16384" width="8.88671875" style="9"/>
  </cols>
  <sheetData>
    <row r="1" spans="1:11" ht="21">
      <c r="A1" s="19" t="s">
        <v>63</v>
      </c>
      <c r="C1" s="12" t="s">
        <v>64</v>
      </c>
    </row>
    <row r="2" spans="1:11">
      <c r="A2" s="20">
        <v>29.4</v>
      </c>
      <c r="C2" s="9" t="s">
        <v>65</v>
      </c>
    </row>
    <row r="3" spans="1:11">
      <c r="A3" s="21">
        <v>37.1</v>
      </c>
      <c r="C3" s="9" t="s">
        <v>66</v>
      </c>
    </row>
    <row r="4" spans="1:11">
      <c r="A4" s="21">
        <v>26</v>
      </c>
    </row>
    <row r="5" spans="1:11">
      <c r="A5" s="21">
        <v>15.6</v>
      </c>
    </row>
    <row r="6" spans="1:11" ht="17.25" thickBot="1">
      <c r="A6" s="21">
        <v>40.9</v>
      </c>
      <c r="C6" s="67" t="s">
        <v>67</v>
      </c>
      <c r="D6" s="67"/>
      <c r="E6" s="67"/>
      <c r="F6" s="67"/>
    </row>
    <row r="7" spans="1:11">
      <c r="A7" s="21">
        <v>38.1</v>
      </c>
      <c r="C7" s="28" t="s">
        <v>68</v>
      </c>
      <c r="D7" s="28"/>
      <c r="E7" s="29" t="s">
        <v>74</v>
      </c>
      <c r="F7" s="30"/>
      <c r="J7" s="23" t="s">
        <v>75</v>
      </c>
      <c r="K7" t="s">
        <v>82</v>
      </c>
    </row>
    <row r="8" spans="1:11">
      <c r="A8" s="21">
        <v>1.7</v>
      </c>
      <c r="C8" s="26" t="s">
        <v>69</v>
      </c>
      <c r="D8" s="9">
        <v>10</v>
      </c>
      <c r="E8" s="27">
        <f t="array" ref="E8:E12">FREQUENCY($A$2:$A$187,D8:D12)</f>
        <v>15</v>
      </c>
      <c r="F8" s="9">
        <f t="shared" ref="F8:F12" si="0">E8</f>
        <v>15</v>
      </c>
      <c r="I8" s="32" t="s">
        <v>83</v>
      </c>
      <c r="J8" s="1" t="s">
        <v>77</v>
      </c>
      <c r="K8" s="31">
        <v>14</v>
      </c>
    </row>
    <row r="9" spans="1:11">
      <c r="A9" s="21">
        <v>16.5</v>
      </c>
      <c r="C9" s="26" t="s">
        <v>70</v>
      </c>
      <c r="D9" s="9">
        <v>20</v>
      </c>
      <c r="E9" s="27">
        <v>33</v>
      </c>
      <c r="F9" s="9">
        <f t="shared" si="0"/>
        <v>33</v>
      </c>
      <c r="I9" s="32" t="s">
        <v>84</v>
      </c>
      <c r="J9" s="1" t="s">
        <v>78</v>
      </c>
      <c r="K9" s="31">
        <v>34</v>
      </c>
    </row>
    <row r="10" spans="1:11">
      <c r="A10" s="21">
        <v>33.200000000000003</v>
      </c>
      <c r="C10" s="26" t="s">
        <v>71</v>
      </c>
      <c r="D10" s="9">
        <v>30</v>
      </c>
      <c r="E10" s="27">
        <v>55</v>
      </c>
      <c r="F10" s="9">
        <f t="shared" si="0"/>
        <v>55</v>
      </c>
      <c r="I10" s="32" t="s">
        <v>87</v>
      </c>
      <c r="J10" s="1" t="s">
        <v>79</v>
      </c>
      <c r="K10" s="31">
        <v>55</v>
      </c>
    </row>
    <row r="11" spans="1:11">
      <c r="A11" s="21">
        <v>37.200000000000003</v>
      </c>
      <c r="C11" s="26" t="s">
        <v>72</v>
      </c>
      <c r="D11" s="9">
        <v>40</v>
      </c>
      <c r="E11" s="27">
        <v>70</v>
      </c>
      <c r="F11" s="9">
        <f t="shared" si="0"/>
        <v>70</v>
      </c>
      <c r="I11" s="32" t="s">
        <v>86</v>
      </c>
      <c r="J11" s="1" t="s">
        <v>80</v>
      </c>
      <c r="K11" s="31">
        <v>70</v>
      </c>
    </row>
    <row r="12" spans="1:11">
      <c r="A12" s="21">
        <v>18.600000000000001</v>
      </c>
      <c r="C12" s="26" t="s">
        <v>73</v>
      </c>
      <c r="D12" s="9">
        <v>50</v>
      </c>
      <c r="E12" s="27">
        <v>13</v>
      </c>
      <c r="F12" s="9">
        <f t="shared" si="0"/>
        <v>13</v>
      </c>
      <c r="I12" s="32" t="s">
        <v>85</v>
      </c>
      <c r="J12" s="1" t="s">
        <v>81</v>
      </c>
      <c r="K12" s="31">
        <v>13</v>
      </c>
    </row>
    <row r="13" spans="1:11">
      <c r="A13" s="21">
        <v>3.3</v>
      </c>
      <c r="J13" s="24" t="s">
        <v>76</v>
      </c>
      <c r="K13" s="25">
        <v>186</v>
      </c>
    </row>
    <row r="14" spans="1:11">
      <c r="A14" s="21">
        <v>37.9</v>
      </c>
      <c r="H14"/>
      <c r="I14"/>
      <c r="J14"/>
    </row>
    <row r="15" spans="1:11">
      <c r="A15" s="21">
        <v>37.799999999999997</v>
      </c>
      <c r="H15"/>
      <c r="I15"/>
      <c r="J15"/>
    </row>
    <row r="16" spans="1:11">
      <c r="A16" s="21">
        <v>20.7</v>
      </c>
      <c r="H16"/>
      <c r="I16"/>
      <c r="J16"/>
    </row>
    <row r="17" spans="1:10">
      <c r="A17" s="21">
        <v>31.9</v>
      </c>
      <c r="H17"/>
      <c r="I17"/>
      <c r="J17"/>
    </row>
    <row r="18" spans="1:10">
      <c r="A18" s="21">
        <v>21</v>
      </c>
      <c r="H18"/>
      <c r="I18"/>
      <c r="J18"/>
    </row>
    <row r="19" spans="1:10">
      <c r="A19" s="21">
        <v>9.8000000000000007</v>
      </c>
      <c r="H19"/>
      <c r="I19"/>
      <c r="J19"/>
    </row>
    <row r="20" spans="1:10">
      <c r="A20" s="21">
        <v>25.9</v>
      </c>
      <c r="H20"/>
      <c r="I20"/>
      <c r="J20"/>
    </row>
    <row r="21" spans="1:10">
      <c r="A21" s="21">
        <v>28.3</v>
      </c>
      <c r="H21"/>
      <c r="I21"/>
      <c r="J21"/>
    </row>
    <row r="22" spans="1:10">
      <c r="A22" s="21">
        <v>36.1</v>
      </c>
      <c r="H22"/>
      <c r="I22"/>
      <c r="J22"/>
    </row>
    <row r="23" spans="1:10">
      <c r="A23" s="21">
        <v>25.4</v>
      </c>
      <c r="H23"/>
      <c r="I23"/>
      <c r="J23"/>
    </row>
    <row r="24" spans="1:10">
      <c r="A24" s="21">
        <v>23.7</v>
      </c>
      <c r="H24"/>
      <c r="I24"/>
      <c r="J24"/>
    </row>
    <row r="25" spans="1:10">
      <c r="A25" s="21">
        <v>18.899999999999999</v>
      </c>
      <c r="H25"/>
      <c r="I25"/>
    </row>
    <row r="26" spans="1:10">
      <c r="A26" s="21">
        <v>5.2</v>
      </c>
      <c r="H26"/>
      <c r="I26"/>
    </row>
    <row r="27" spans="1:10">
      <c r="A27" s="21">
        <v>25.7</v>
      </c>
      <c r="H27"/>
      <c r="I27"/>
    </row>
    <row r="28" spans="1:10">
      <c r="A28" s="21">
        <v>39.9</v>
      </c>
      <c r="H28"/>
      <c r="I28"/>
    </row>
    <row r="29" spans="1:10">
      <c r="A29" s="21">
        <v>28.4</v>
      </c>
      <c r="H29"/>
      <c r="I29"/>
    </row>
    <row r="30" spans="1:10">
      <c r="A30" s="21">
        <v>33.799999999999997</v>
      </c>
      <c r="H30"/>
      <c r="I30"/>
    </row>
    <row r="31" spans="1:10">
      <c r="A31" s="21">
        <v>25.5</v>
      </c>
      <c r="H31"/>
      <c r="I31"/>
    </row>
    <row r="32" spans="1:10">
      <c r="A32" s="21">
        <v>43</v>
      </c>
      <c r="H32"/>
      <c r="I32"/>
    </row>
    <row r="33" spans="1:9">
      <c r="A33" s="21">
        <v>28.1</v>
      </c>
      <c r="H33"/>
      <c r="I33"/>
    </row>
    <row r="34" spans="1:9">
      <c r="A34" s="21">
        <v>18.100000000000001</v>
      </c>
      <c r="H34"/>
      <c r="I34"/>
    </row>
    <row r="35" spans="1:9">
      <c r="A35" s="21">
        <v>34.200000000000003</v>
      </c>
      <c r="H35"/>
      <c r="I35"/>
    </row>
    <row r="36" spans="1:9">
      <c r="A36" s="21">
        <v>26.6</v>
      </c>
      <c r="H36"/>
      <c r="I36"/>
    </row>
    <row r="37" spans="1:9">
      <c r="A37" s="21">
        <v>39.700000000000003</v>
      </c>
      <c r="H37"/>
      <c r="I37"/>
    </row>
    <row r="38" spans="1:9">
      <c r="A38" s="21">
        <v>30.7</v>
      </c>
      <c r="H38"/>
      <c r="I38"/>
    </row>
    <row r="39" spans="1:9">
      <c r="A39" s="21">
        <v>16.7</v>
      </c>
      <c r="H39"/>
      <c r="I39"/>
    </row>
    <row r="40" spans="1:9">
      <c r="A40" s="21">
        <v>33.19</v>
      </c>
      <c r="H40"/>
      <c r="I40"/>
    </row>
    <row r="41" spans="1:9">
      <c r="A41" s="21">
        <v>28.799999999999997</v>
      </c>
      <c r="H41"/>
      <c r="I41"/>
    </row>
    <row r="42" spans="1:9">
      <c r="A42" s="21">
        <v>31.6</v>
      </c>
      <c r="H42"/>
      <c r="I42"/>
    </row>
    <row r="43" spans="1:9">
      <c r="A43" s="21">
        <v>26.2</v>
      </c>
      <c r="H43"/>
      <c r="I43"/>
    </row>
    <row r="44" spans="1:9">
      <c r="A44" s="21">
        <v>39.5</v>
      </c>
      <c r="H44"/>
      <c r="I44"/>
    </row>
    <row r="45" spans="1:9">
      <c r="A45" s="21">
        <v>27.1</v>
      </c>
      <c r="H45"/>
      <c r="I45"/>
    </row>
    <row r="46" spans="1:9">
      <c r="A46" s="21">
        <v>10</v>
      </c>
      <c r="H46"/>
      <c r="I46"/>
    </row>
    <row r="47" spans="1:9">
      <c r="A47" s="21">
        <v>25.3</v>
      </c>
      <c r="H47"/>
      <c r="I47"/>
    </row>
    <row r="48" spans="1:9">
      <c r="A48" s="21">
        <v>19</v>
      </c>
      <c r="H48"/>
      <c r="I48"/>
    </row>
    <row r="49" spans="1:9">
      <c r="A49" s="21">
        <v>28.1</v>
      </c>
      <c r="H49"/>
      <c r="I49"/>
    </row>
    <row r="50" spans="1:9">
      <c r="A50" s="21">
        <v>15.4</v>
      </c>
      <c r="H50"/>
      <c r="I50"/>
    </row>
    <row r="51" spans="1:9">
      <c r="A51" s="21">
        <v>23.4</v>
      </c>
      <c r="H51"/>
      <c r="I51"/>
    </row>
    <row r="52" spans="1:9">
      <c r="A52" s="21">
        <v>37.9</v>
      </c>
      <c r="H52"/>
      <c r="I52"/>
    </row>
    <row r="53" spans="1:9">
      <c r="A53" s="21">
        <v>8.3000000000000007</v>
      </c>
      <c r="H53"/>
      <c r="I53"/>
    </row>
    <row r="54" spans="1:9">
      <c r="A54" s="21">
        <v>28.8</v>
      </c>
      <c r="H54"/>
      <c r="I54"/>
    </row>
    <row r="55" spans="1:9">
      <c r="A55" s="21">
        <v>8.5</v>
      </c>
      <c r="H55"/>
      <c r="I55"/>
    </row>
    <row r="56" spans="1:9">
      <c r="A56" s="21">
        <v>20.3</v>
      </c>
      <c r="H56"/>
      <c r="I56"/>
    </row>
    <row r="57" spans="1:9">
      <c r="A57" s="21">
        <v>25</v>
      </c>
      <c r="H57"/>
      <c r="I57"/>
    </row>
    <row r="58" spans="1:9">
      <c r="A58" s="21">
        <v>22.5</v>
      </c>
      <c r="H58"/>
      <c r="I58"/>
    </row>
    <row r="59" spans="1:9">
      <c r="A59" s="21">
        <v>34.6</v>
      </c>
      <c r="H59"/>
      <c r="I59"/>
    </row>
    <row r="60" spans="1:9">
      <c r="A60" s="21">
        <v>4.7</v>
      </c>
      <c r="H60"/>
      <c r="I60"/>
    </row>
    <row r="61" spans="1:9">
      <c r="A61" s="21">
        <v>33.299999999999997</v>
      </c>
      <c r="H61"/>
      <c r="I61"/>
    </row>
    <row r="62" spans="1:9">
      <c r="A62" s="21">
        <v>39.700000000000003</v>
      </c>
      <c r="H62"/>
      <c r="I62"/>
    </row>
    <row r="63" spans="1:9">
      <c r="A63" s="21">
        <v>12.9</v>
      </c>
      <c r="H63"/>
      <c r="I63"/>
    </row>
    <row r="64" spans="1:9">
      <c r="A64" s="21">
        <v>16.8</v>
      </c>
      <c r="H64"/>
      <c r="I64"/>
    </row>
    <row r="65" spans="1:9">
      <c r="A65" s="21">
        <v>3</v>
      </c>
      <c r="H65"/>
      <c r="I65"/>
    </row>
    <row r="66" spans="1:9">
      <c r="A66" s="21">
        <v>23.6</v>
      </c>
      <c r="H66"/>
      <c r="I66"/>
    </row>
    <row r="67" spans="1:9">
      <c r="A67" s="21">
        <v>29.4</v>
      </c>
      <c r="H67"/>
      <c r="I67"/>
    </row>
    <row r="68" spans="1:9">
      <c r="A68" s="21">
        <v>27</v>
      </c>
      <c r="H68"/>
      <c r="I68"/>
    </row>
    <row r="69" spans="1:9">
      <c r="A69" s="21">
        <v>34.799999999999997</v>
      </c>
      <c r="H69"/>
      <c r="I69"/>
    </row>
    <row r="70" spans="1:9">
      <c r="A70" s="21">
        <v>34.119999999999997</v>
      </c>
      <c r="H70"/>
      <c r="I70"/>
    </row>
    <row r="71" spans="1:9">
      <c r="A71" s="21">
        <v>40.1</v>
      </c>
      <c r="H71"/>
      <c r="I71"/>
    </row>
    <row r="72" spans="1:9">
      <c r="A72" s="21">
        <v>38.299999999999997</v>
      </c>
      <c r="H72"/>
      <c r="I72"/>
    </row>
    <row r="73" spans="1:9">
      <c r="A73" s="21">
        <v>23.7</v>
      </c>
      <c r="H73"/>
      <c r="I73"/>
    </row>
    <row r="74" spans="1:9">
      <c r="A74" s="21">
        <v>8.4</v>
      </c>
      <c r="H74"/>
      <c r="I74"/>
    </row>
    <row r="75" spans="1:9">
      <c r="A75" s="21">
        <v>16.7</v>
      </c>
      <c r="H75"/>
      <c r="I75"/>
    </row>
    <row r="76" spans="1:9">
      <c r="A76" s="21">
        <v>37.299999999999997</v>
      </c>
      <c r="H76"/>
      <c r="I76"/>
    </row>
    <row r="77" spans="1:9">
      <c r="A77" s="21">
        <v>10.3</v>
      </c>
      <c r="H77"/>
      <c r="I77"/>
    </row>
    <row r="78" spans="1:9">
      <c r="A78" s="21">
        <v>23.7</v>
      </c>
      <c r="H78"/>
      <c r="I78"/>
    </row>
    <row r="79" spans="1:9">
      <c r="A79" s="21">
        <v>24.5</v>
      </c>
      <c r="H79"/>
      <c r="I79"/>
    </row>
    <row r="80" spans="1:9">
      <c r="A80" s="21">
        <v>21.6</v>
      </c>
      <c r="H80"/>
      <c r="I80"/>
    </row>
    <row r="81" spans="1:9">
      <c r="A81" s="21">
        <v>12.3</v>
      </c>
      <c r="H81"/>
      <c r="I81"/>
    </row>
    <row r="82" spans="1:9">
      <c r="A82" s="21">
        <v>46</v>
      </c>
      <c r="H82"/>
      <c r="I82"/>
    </row>
    <row r="83" spans="1:9">
      <c r="A83" s="21">
        <v>40.200000000000003</v>
      </c>
      <c r="H83"/>
      <c r="I83"/>
    </row>
    <row r="84" spans="1:9">
      <c r="A84" s="21">
        <v>30.4</v>
      </c>
      <c r="H84"/>
      <c r="I84"/>
    </row>
    <row r="85" spans="1:9">
      <c r="A85" s="21">
        <v>18.7</v>
      </c>
      <c r="H85"/>
      <c r="I85"/>
    </row>
    <row r="86" spans="1:9">
      <c r="A86" s="21">
        <v>12</v>
      </c>
      <c r="H86"/>
      <c r="I86"/>
    </row>
    <row r="87" spans="1:9">
      <c r="A87" s="21">
        <v>38.25</v>
      </c>
      <c r="H87"/>
      <c r="I87"/>
    </row>
    <row r="88" spans="1:9">
      <c r="A88" s="21">
        <v>38.42</v>
      </c>
      <c r="H88"/>
      <c r="I88"/>
    </row>
    <row r="89" spans="1:9">
      <c r="A89" s="21">
        <v>44.2</v>
      </c>
      <c r="H89"/>
      <c r="I89"/>
    </row>
    <row r="90" spans="1:9">
      <c r="A90" s="21">
        <v>39.6</v>
      </c>
      <c r="H90"/>
      <c r="I90"/>
    </row>
    <row r="91" spans="1:9">
      <c r="A91" s="21">
        <v>10.1</v>
      </c>
      <c r="H91"/>
      <c r="I91"/>
    </row>
    <row r="92" spans="1:9">
      <c r="A92" s="21">
        <v>22.9</v>
      </c>
      <c r="H92"/>
      <c r="I92"/>
    </row>
    <row r="93" spans="1:9">
      <c r="A93" s="21">
        <v>14.1</v>
      </c>
      <c r="H93"/>
      <c r="I93"/>
    </row>
    <row r="94" spans="1:9">
      <c r="A94" s="21">
        <v>24.700000000000003</v>
      </c>
      <c r="H94"/>
      <c r="I94"/>
    </row>
    <row r="95" spans="1:9">
      <c r="A95" s="21">
        <v>17.600000000000001</v>
      </c>
      <c r="H95"/>
      <c r="I95"/>
    </row>
    <row r="96" spans="1:9">
      <c r="A96" s="21">
        <v>13.1</v>
      </c>
      <c r="H96"/>
      <c r="I96"/>
    </row>
    <row r="97" spans="1:9">
      <c r="A97" s="21">
        <v>34.53</v>
      </c>
      <c r="H97"/>
      <c r="I97"/>
    </row>
    <row r="98" spans="1:9">
      <c r="A98" s="21">
        <v>35.4</v>
      </c>
      <c r="H98"/>
      <c r="I98"/>
    </row>
    <row r="99" spans="1:9">
      <c r="A99" s="21">
        <v>22</v>
      </c>
      <c r="H99"/>
      <c r="I99"/>
    </row>
    <row r="100" spans="1:9">
      <c r="A100" s="21">
        <v>44.3</v>
      </c>
      <c r="H100"/>
      <c r="I100"/>
    </row>
    <row r="101" spans="1:9">
      <c r="A101" s="21">
        <v>7.4</v>
      </c>
      <c r="H101"/>
      <c r="I101"/>
    </row>
    <row r="102" spans="1:9">
      <c r="A102" s="21">
        <v>37.6</v>
      </c>
      <c r="H102"/>
      <c r="I102"/>
    </row>
    <row r="103" spans="1:9">
      <c r="A103" s="21">
        <v>34.4</v>
      </c>
      <c r="H103"/>
      <c r="I103"/>
    </row>
    <row r="104" spans="1:9">
      <c r="A104" s="21">
        <v>31</v>
      </c>
      <c r="H104"/>
      <c r="I104"/>
    </row>
    <row r="105" spans="1:9">
      <c r="A105" s="21">
        <v>31.799999999999997</v>
      </c>
      <c r="H105"/>
      <c r="I105"/>
    </row>
    <row r="106" spans="1:9">
      <c r="A106" s="21">
        <v>25.700000000000003</v>
      </c>
      <c r="H106"/>
      <c r="I106"/>
    </row>
    <row r="107" spans="1:9">
      <c r="A107" s="21">
        <v>47.9</v>
      </c>
      <c r="H107"/>
      <c r="I107"/>
    </row>
    <row r="108" spans="1:9">
      <c r="A108" s="21">
        <v>26.6</v>
      </c>
      <c r="H108"/>
      <c r="I108"/>
    </row>
    <row r="109" spans="1:9">
      <c r="A109" s="21">
        <v>34.299999999999997</v>
      </c>
      <c r="H109"/>
      <c r="I109"/>
    </row>
    <row r="110" spans="1:9">
      <c r="A110" s="21">
        <v>35.32</v>
      </c>
      <c r="H110"/>
      <c r="I110"/>
    </row>
    <row r="111" spans="1:9">
      <c r="A111" s="21">
        <v>38.21</v>
      </c>
      <c r="H111"/>
      <c r="I111"/>
    </row>
    <row r="112" spans="1:9">
      <c r="A112" s="21">
        <v>13.2</v>
      </c>
      <c r="H112"/>
      <c r="I112"/>
    </row>
    <row r="113" spans="1:9">
      <c r="A113" s="21">
        <v>35.1</v>
      </c>
      <c r="H113"/>
      <c r="I113"/>
    </row>
    <row r="114" spans="1:9">
      <c r="A114" s="21">
        <v>21.5</v>
      </c>
      <c r="H114"/>
      <c r="I114"/>
    </row>
    <row r="115" spans="1:9">
      <c r="A115" s="21">
        <v>18.5</v>
      </c>
      <c r="H115"/>
      <c r="I115"/>
    </row>
    <row r="116" spans="1:9">
      <c r="A116" s="21">
        <v>21.1</v>
      </c>
      <c r="H116"/>
      <c r="I116"/>
    </row>
    <row r="117" spans="1:9">
      <c r="A117" s="21">
        <v>19.2</v>
      </c>
      <c r="H117"/>
      <c r="I117"/>
    </row>
    <row r="118" spans="1:9">
      <c r="A118" s="21">
        <v>34.700000000000003</v>
      </c>
      <c r="H118"/>
      <c r="I118"/>
    </row>
    <row r="119" spans="1:9">
      <c r="A119" s="21">
        <v>14.9</v>
      </c>
      <c r="H119"/>
      <c r="I119"/>
    </row>
    <row r="120" spans="1:9">
      <c r="A120" s="21">
        <v>39</v>
      </c>
      <c r="H120"/>
      <c r="I120"/>
    </row>
    <row r="121" spans="1:9">
      <c r="A121" s="21">
        <v>11</v>
      </c>
      <c r="H121"/>
      <c r="I121"/>
    </row>
    <row r="122" spans="1:9">
      <c r="A122" s="21">
        <v>37.299999999999997</v>
      </c>
      <c r="H122"/>
      <c r="I122"/>
    </row>
    <row r="123" spans="1:9">
      <c r="A123" s="21">
        <v>25</v>
      </c>
      <c r="H123"/>
      <c r="I123"/>
    </row>
    <row r="124" spans="1:9">
      <c r="A124" s="21">
        <v>18.399999999999999</v>
      </c>
      <c r="H124"/>
      <c r="I124"/>
    </row>
    <row r="125" spans="1:9">
      <c r="A125" s="21">
        <v>36.299999999999997</v>
      </c>
      <c r="H125"/>
      <c r="I125"/>
    </row>
    <row r="126" spans="1:9">
      <c r="A126" s="21">
        <v>24.700000000000003</v>
      </c>
      <c r="H126"/>
      <c r="I126"/>
    </row>
    <row r="127" spans="1:9">
      <c r="A127" s="21">
        <v>32.4</v>
      </c>
      <c r="H127"/>
      <c r="I127"/>
    </row>
    <row r="128" spans="1:9">
      <c r="A128" s="21">
        <v>41.7</v>
      </c>
      <c r="H128"/>
      <c r="I128"/>
    </row>
    <row r="129" spans="1:9">
      <c r="A129" s="21">
        <v>38.299999999999997</v>
      </c>
      <c r="H129"/>
      <c r="I129"/>
    </row>
    <row r="130" spans="1:9">
      <c r="A130" s="21">
        <v>11.9</v>
      </c>
      <c r="H130"/>
      <c r="I130"/>
    </row>
    <row r="131" spans="1:9">
      <c r="A131" s="21">
        <v>30.79</v>
      </c>
      <c r="H131"/>
      <c r="I131"/>
    </row>
    <row r="132" spans="1:9">
      <c r="A132" s="21">
        <v>26</v>
      </c>
      <c r="H132"/>
      <c r="I132"/>
    </row>
    <row r="133" spans="1:9">
      <c r="A133" s="21">
        <v>37.71</v>
      </c>
      <c r="H133"/>
      <c r="I133"/>
    </row>
    <row r="134" spans="1:9">
      <c r="A134" s="21">
        <v>4.5999999999999996</v>
      </c>
      <c r="H134"/>
      <c r="I134"/>
    </row>
    <row r="135" spans="1:9">
      <c r="A135" s="21">
        <v>32</v>
      </c>
      <c r="H135"/>
      <c r="I135"/>
    </row>
    <row r="136" spans="1:9">
      <c r="A136" s="21">
        <v>14</v>
      </c>
      <c r="H136"/>
      <c r="I136"/>
    </row>
    <row r="137" spans="1:9">
      <c r="A137" s="21">
        <v>39.5</v>
      </c>
      <c r="H137"/>
      <c r="I137"/>
    </row>
    <row r="138" spans="1:9">
      <c r="A138" s="21">
        <v>46</v>
      </c>
      <c r="H138"/>
      <c r="I138"/>
    </row>
    <row r="139" spans="1:9">
      <c r="A139" s="21">
        <v>13.2</v>
      </c>
      <c r="H139"/>
      <c r="I139"/>
    </row>
    <row r="140" spans="1:9">
      <c r="A140" s="21">
        <v>30.3</v>
      </c>
      <c r="H140"/>
      <c r="I140"/>
    </row>
    <row r="141" spans="1:9">
      <c r="A141" s="21">
        <v>34.4</v>
      </c>
      <c r="H141"/>
      <c r="I141"/>
    </row>
    <row r="142" spans="1:9">
      <c r="A142" s="21">
        <v>33.4</v>
      </c>
      <c r="H142"/>
      <c r="I142"/>
    </row>
    <row r="143" spans="1:9">
      <c r="A143" s="21">
        <v>27.7</v>
      </c>
      <c r="H143"/>
      <c r="I143"/>
    </row>
    <row r="144" spans="1:9">
      <c r="A144" s="21">
        <v>38.5</v>
      </c>
      <c r="H144"/>
      <c r="I144"/>
    </row>
    <row r="145" spans="1:9">
      <c r="A145" s="21">
        <v>39.299999999999997</v>
      </c>
      <c r="H145"/>
      <c r="I145"/>
    </row>
    <row r="146" spans="1:9">
      <c r="A146" s="21">
        <v>34.200000000000003</v>
      </c>
      <c r="H146"/>
      <c r="I146"/>
    </row>
    <row r="147" spans="1:9">
      <c r="A147" s="21">
        <v>29.3</v>
      </c>
      <c r="H147"/>
      <c r="I147"/>
    </row>
    <row r="148" spans="1:9">
      <c r="A148" s="21">
        <v>29</v>
      </c>
      <c r="H148"/>
      <c r="I148"/>
    </row>
    <row r="149" spans="1:9">
      <c r="A149" s="21">
        <v>23.2</v>
      </c>
      <c r="H149"/>
      <c r="I149"/>
    </row>
    <row r="150" spans="1:9">
      <c r="A150" s="21">
        <v>29.9</v>
      </c>
      <c r="H150"/>
      <c r="I150"/>
    </row>
    <row r="151" spans="1:9">
      <c r="A151" s="21">
        <v>34</v>
      </c>
      <c r="H151"/>
      <c r="I151"/>
    </row>
    <row r="152" spans="1:9">
      <c r="A152" s="21">
        <v>42.2</v>
      </c>
      <c r="H152"/>
      <c r="I152"/>
    </row>
    <row r="153" spans="1:9">
      <c r="A153" s="21">
        <v>23.6</v>
      </c>
      <c r="H153"/>
      <c r="I153"/>
    </row>
    <row r="154" spans="1:9">
      <c r="A154" s="21">
        <v>35.4</v>
      </c>
      <c r="H154"/>
      <c r="I154"/>
    </row>
    <row r="155" spans="1:9">
      <c r="A155" s="21">
        <v>13.8</v>
      </c>
      <c r="H155"/>
      <c r="I155"/>
    </row>
    <row r="156" spans="1:9">
      <c r="A156" s="21">
        <v>33.200000000000003</v>
      </c>
      <c r="H156"/>
      <c r="I156"/>
    </row>
    <row r="157" spans="1:9">
      <c r="A157" s="21">
        <v>38.200000000000003</v>
      </c>
      <c r="H157"/>
      <c r="I157"/>
    </row>
    <row r="158" spans="1:9">
      <c r="A158" s="21">
        <v>31.4</v>
      </c>
      <c r="H158"/>
      <c r="I158"/>
    </row>
    <row r="159" spans="1:9">
      <c r="A159" s="21">
        <v>21.1</v>
      </c>
      <c r="H159"/>
      <c r="I159"/>
    </row>
    <row r="160" spans="1:9">
      <c r="A160" s="21">
        <v>29.1</v>
      </c>
    </row>
    <row r="161" spans="1:1">
      <c r="A161" s="21">
        <v>31.4</v>
      </c>
    </row>
    <row r="162" spans="1:1">
      <c r="A162" s="21">
        <v>39.6</v>
      </c>
    </row>
    <row r="163" spans="1:1">
      <c r="A163" s="21">
        <v>12.7</v>
      </c>
    </row>
    <row r="164" spans="1:1">
      <c r="A164" s="21">
        <v>22.3</v>
      </c>
    </row>
    <row r="165" spans="1:1">
      <c r="A165" s="21">
        <v>15.2</v>
      </c>
    </row>
    <row r="166" spans="1:1">
      <c r="A166" s="21">
        <v>37.299999999999997</v>
      </c>
    </row>
    <row r="167" spans="1:1">
      <c r="A167" s="21">
        <v>37.299999999999997</v>
      </c>
    </row>
    <row r="168" spans="1:1">
      <c r="A168" s="21">
        <v>44.2</v>
      </c>
    </row>
    <row r="169" spans="1:1">
      <c r="A169" s="21">
        <v>36.119999999999997</v>
      </c>
    </row>
    <row r="170" spans="1:1">
      <c r="A170" s="21">
        <v>35</v>
      </c>
    </row>
    <row r="171" spans="1:1">
      <c r="A171" s="21">
        <v>23.7</v>
      </c>
    </row>
    <row r="172" spans="1:1">
      <c r="A172" s="21">
        <v>9.8000000000000007</v>
      </c>
    </row>
    <row r="173" spans="1:1">
      <c r="A173" s="21">
        <v>2.8</v>
      </c>
    </row>
    <row r="174" spans="1:1">
      <c r="A174" s="21">
        <v>18.399999999999999</v>
      </c>
    </row>
    <row r="175" spans="1:1">
      <c r="A175" s="21">
        <v>37.700000000000003</v>
      </c>
    </row>
    <row r="176" spans="1:1">
      <c r="A176" s="21">
        <v>35.700000000000003</v>
      </c>
    </row>
    <row r="177" spans="1:1">
      <c r="A177" s="21">
        <v>13.6</v>
      </c>
    </row>
    <row r="178" spans="1:1">
      <c r="A178" s="21">
        <v>31.74</v>
      </c>
    </row>
    <row r="179" spans="1:1">
      <c r="A179" s="21">
        <v>45.4</v>
      </c>
    </row>
    <row r="180" spans="1:1">
      <c r="A180" s="21">
        <v>7.8</v>
      </c>
    </row>
    <row r="181" spans="1:1">
      <c r="A181" s="21">
        <v>25.9</v>
      </c>
    </row>
    <row r="182" spans="1:1">
      <c r="A182" s="21">
        <v>33.799999999999997</v>
      </c>
    </row>
    <row r="183" spans="1:1">
      <c r="A183" s="21">
        <v>39.6</v>
      </c>
    </row>
    <row r="184" spans="1:1">
      <c r="A184" s="21">
        <v>25.7</v>
      </c>
    </row>
    <row r="185" spans="1:1">
      <c r="A185" s="21">
        <v>20.9</v>
      </c>
    </row>
    <row r="186" spans="1:1">
      <c r="A186" s="21">
        <v>25</v>
      </c>
    </row>
    <row r="187" spans="1:1">
      <c r="A187" s="21">
        <v>29.8</v>
      </c>
    </row>
  </sheetData>
  <mergeCells count="1">
    <mergeCell ref="C6:F6"/>
  </mergeCells>
  <phoneticPr fontId="1" type="noConversion"/>
  <conditionalFormatting sqref="F8:F12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{36477968-8BF0-4AFA-BC2A-B090AEDFD0C9}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77968-8BF0-4AFA-BC2A-B090AEDFD0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9D81-A1BD-4861-9BC3-924D233D7656}">
  <sheetPr codeName="Sheet4"/>
  <dimension ref="B1:L28"/>
  <sheetViews>
    <sheetView showGridLines="0" workbookViewId="0">
      <selection activeCell="H13" sqref="H13"/>
    </sheetView>
  </sheetViews>
  <sheetFormatPr defaultRowHeight="16.5"/>
  <cols>
    <col min="1" max="1" width="8.88671875" style="9"/>
    <col min="2" max="2" width="9.88671875" style="38" bestFit="1" customWidth="1"/>
    <col min="3" max="3" width="8.88671875" style="9"/>
    <col min="4" max="4" width="0" style="9" hidden="1" customWidth="1"/>
    <col min="5" max="5" width="9.21875" style="9" customWidth="1"/>
    <col min="6" max="16384" width="8.88671875" style="9"/>
  </cols>
  <sheetData>
    <row r="1" spans="2:12" ht="29.25">
      <c r="B1" s="35" t="s">
        <v>91</v>
      </c>
      <c r="H1" s="39">
        <v>1</v>
      </c>
      <c r="I1" s="39">
        <v>2</v>
      </c>
      <c r="J1" s="39">
        <v>3</v>
      </c>
      <c r="L1" s="42" t="s">
        <v>19</v>
      </c>
    </row>
    <row r="3" spans="2:12">
      <c r="B3" s="36" t="s">
        <v>88</v>
      </c>
      <c r="C3" s="33" t="s">
        <v>89</v>
      </c>
      <c r="D3" s="33" t="s">
        <v>90</v>
      </c>
      <c r="E3" s="33" t="s">
        <v>90</v>
      </c>
      <c r="F3" s="33" t="s">
        <v>90</v>
      </c>
    </row>
    <row r="4" spans="2:12">
      <c r="B4" s="37">
        <v>43971</v>
      </c>
      <c r="C4" s="34">
        <v>709.74</v>
      </c>
      <c r="D4" s="34">
        <f>C4-C5</f>
        <v>9.4199999999999591</v>
      </c>
      <c r="E4" s="34">
        <f>C4-C5</f>
        <v>9.4199999999999591</v>
      </c>
      <c r="F4" s="34">
        <f>SIGN(E4)</f>
        <v>1</v>
      </c>
    </row>
    <row r="5" spans="2:12">
      <c r="B5" s="37">
        <v>43970</v>
      </c>
      <c r="C5" s="34">
        <v>700.32</v>
      </c>
      <c r="D5" s="34">
        <f t="shared" ref="D5:D27" si="0">C5-C6</f>
        <v>-6.3099999999999454</v>
      </c>
      <c r="E5" s="34">
        <f t="shared" ref="E5:E27" si="1">C5-C6</f>
        <v>-6.3099999999999454</v>
      </c>
      <c r="F5" s="34">
        <f t="shared" ref="F5:F27" si="2">SIGN(E5)</f>
        <v>-1</v>
      </c>
    </row>
    <row r="6" spans="2:12">
      <c r="B6" s="37">
        <v>43969</v>
      </c>
      <c r="C6" s="34">
        <v>706.63</v>
      </c>
      <c r="D6" s="34">
        <f t="shared" si="0"/>
        <v>0.39999999999997726</v>
      </c>
      <c r="E6" s="34">
        <f t="shared" si="1"/>
        <v>0.39999999999997726</v>
      </c>
      <c r="F6" s="34">
        <f t="shared" si="2"/>
        <v>1</v>
      </c>
    </row>
    <row r="7" spans="2:12">
      <c r="B7" s="37">
        <v>43968</v>
      </c>
      <c r="C7" s="34">
        <v>706.23</v>
      </c>
      <c r="D7" s="34">
        <f t="shared" si="0"/>
        <v>-10.259999999999991</v>
      </c>
      <c r="E7" s="34">
        <f t="shared" si="1"/>
        <v>-10.259999999999991</v>
      </c>
      <c r="F7" s="34">
        <f t="shared" si="2"/>
        <v>-1</v>
      </c>
      <c r="I7" s="9">
        <f>MAX(D4:D27)</f>
        <v>10.279999999999973</v>
      </c>
    </row>
    <row r="8" spans="2:12">
      <c r="B8" s="37">
        <v>43967</v>
      </c>
      <c r="C8" s="34">
        <v>716.49</v>
      </c>
      <c r="D8" s="34">
        <f t="shared" si="0"/>
        <v>5.6599999999999682</v>
      </c>
      <c r="E8" s="34">
        <f t="shared" si="1"/>
        <v>5.6599999999999682</v>
      </c>
      <c r="F8" s="34">
        <f t="shared" si="2"/>
        <v>1</v>
      </c>
      <c r="I8" s="9">
        <f>MIN(D4:D27)</f>
        <v>-40.370000000000005</v>
      </c>
    </row>
    <row r="9" spans="2:12">
      <c r="B9" s="37">
        <v>43964</v>
      </c>
      <c r="C9" s="34">
        <v>710.83</v>
      </c>
      <c r="D9" s="34">
        <f t="shared" si="0"/>
        <v>0</v>
      </c>
      <c r="E9" s="34">
        <f t="shared" si="1"/>
        <v>0</v>
      </c>
      <c r="F9" s="34">
        <f t="shared" si="2"/>
        <v>0</v>
      </c>
    </row>
    <row r="10" spans="2:12">
      <c r="B10" s="37">
        <v>43963</v>
      </c>
      <c r="C10" s="34">
        <v>710.83</v>
      </c>
      <c r="D10" s="34">
        <f t="shared" si="0"/>
        <v>-4.4599999999999227</v>
      </c>
      <c r="E10" s="34">
        <f t="shared" si="1"/>
        <v>-4.4599999999999227</v>
      </c>
      <c r="F10" s="34">
        <f t="shared" si="2"/>
        <v>-1</v>
      </c>
    </row>
    <row r="11" spans="2:12">
      <c r="B11" s="37">
        <v>43962</v>
      </c>
      <c r="C11" s="34">
        <v>715.29</v>
      </c>
      <c r="D11" s="34">
        <f t="shared" si="0"/>
        <v>-7.8899999999999864</v>
      </c>
      <c r="E11" s="34">
        <f t="shared" si="1"/>
        <v>-7.8899999999999864</v>
      </c>
      <c r="F11" s="34">
        <f t="shared" si="2"/>
        <v>-1</v>
      </c>
    </row>
    <row r="12" spans="2:12">
      <c r="B12" s="37">
        <v>43961</v>
      </c>
      <c r="C12" s="34">
        <v>723.18</v>
      </c>
      <c r="D12" s="34">
        <f t="shared" si="0"/>
        <v>10.279999999999973</v>
      </c>
      <c r="E12" s="34">
        <f t="shared" si="1"/>
        <v>10.279999999999973</v>
      </c>
      <c r="F12" s="34">
        <f t="shared" si="2"/>
        <v>1</v>
      </c>
    </row>
    <row r="13" spans="2:12">
      <c r="B13" s="37">
        <v>43960</v>
      </c>
      <c r="C13" s="34">
        <v>712.9</v>
      </c>
      <c r="D13" s="34">
        <f t="shared" si="0"/>
        <v>1.7799999999999727</v>
      </c>
      <c r="E13" s="34">
        <f t="shared" si="1"/>
        <v>1.7799999999999727</v>
      </c>
      <c r="F13" s="34">
        <f t="shared" si="2"/>
        <v>1</v>
      </c>
    </row>
    <row r="14" spans="2:12">
      <c r="B14" s="37">
        <v>43957</v>
      </c>
      <c r="C14" s="34">
        <v>711.12</v>
      </c>
      <c r="D14" s="34">
        <f t="shared" si="0"/>
        <v>9.6900000000000546</v>
      </c>
      <c r="E14" s="34">
        <f t="shared" si="1"/>
        <v>9.6900000000000546</v>
      </c>
      <c r="F14" s="34">
        <f t="shared" si="2"/>
        <v>1</v>
      </c>
    </row>
    <row r="15" spans="2:12">
      <c r="B15" s="37">
        <v>43956</v>
      </c>
      <c r="C15" s="34">
        <v>701.43</v>
      </c>
      <c r="D15" s="34">
        <f t="shared" si="0"/>
        <v>5.7299999999999045</v>
      </c>
      <c r="E15" s="34">
        <f t="shared" si="1"/>
        <v>5.7299999999999045</v>
      </c>
      <c r="F15" s="34">
        <f t="shared" si="2"/>
        <v>1</v>
      </c>
    </row>
    <row r="16" spans="2:12">
      <c r="B16" s="37">
        <v>43955</v>
      </c>
      <c r="C16" s="34">
        <v>695.7</v>
      </c>
      <c r="D16" s="34">
        <f t="shared" si="0"/>
        <v>3.3400000000000318</v>
      </c>
      <c r="E16" s="34">
        <f t="shared" si="1"/>
        <v>3.3400000000000318</v>
      </c>
      <c r="F16" s="34">
        <f t="shared" si="2"/>
        <v>1</v>
      </c>
    </row>
    <row r="17" spans="2:6">
      <c r="B17" s="37">
        <v>43954</v>
      </c>
      <c r="C17" s="34">
        <v>692.36</v>
      </c>
      <c r="D17" s="34">
        <f t="shared" si="0"/>
        <v>-5.8500000000000227</v>
      </c>
      <c r="E17" s="34">
        <f t="shared" si="1"/>
        <v>-5.8500000000000227</v>
      </c>
      <c r="F17" s="34">
        <f t="shared" si="2"/>
        <v>-1</v>
      </c>
    </row>
    <row r="18" spans="2:6">
      <c r="B18" s="37">
        <v>43953</v>
      </c>
      <c r="C18" s="34">
        <v>698.21</v>
      </c>
      <c r="D18" s="34">
        <f t="shared" si="0"/>
        <v>5.2000000000000455</v>
      </c>
      <c r="E18" s="34">
        <f t="shared" si="1"/>
        <v>5.2000000000000455</v>
      </c>
      <c r="F18" s="34">
        <f t="shared" si="2"/>
        <v>1</v>
      </c>
    </row>
    <row r="19" spans="2:6">
      <c r="B19" s="37">
        <v>43950</v>
      </c>
      <c r="C19" s="34">
        <v>693.01</v>
      </c>
      <c r="D19" s="34">
        <f t="shared" si="0"/>
        <v>1.9900000000000091</v>
      </c>
      <c r="E19" s="34">
        <f t="shared" si="1"/>
        <v>1.9900000000000091</v>
      </c>
      <c r="F19" s="34">
        <f t="shared" si="2"/>
        <v>1</v>
      </c>
    </row>
    <row r="20" spans="2:6">
      <c r="B20" s="37">
        <v>43949</v>
      </c>
      <c r="C20" s="34">
        <v>691.02</v>
      </c>
      <c r="D20" s="34">
        <f t="shared" si="0"/>
        <v>-14.82000000000005</v>
      </c>
      <c r="E20" s="34">
        <f t="shared" si="1"/>
        <v>-14.82000000000005</v>
      </c>
      <c r="F20" s="34">
        <f t="shared" si="2"/>
        <v>-1</v>
      </c>
    </row>
    <row r="21" spans="2:6">
      <c r="B21" s="37">
        <v>43948</v>
      </c>
      <c r="C21" s="34">
        <v>705.84</v>
      </c>
      <c r="D21" s="34">
        <f t="shared" si="0"/>
        <v>-2.2999999999999545</v>
      </c>
      <c r="E21" s="34">
        <f t="shared" si="1"/>
        <v>-2.2999999999999545</v>
      </c>
      <c r="F21" s="34">
        <f t="shared" si="2"/>
        <v>-1</v>
      </c>
    </row>
    <row r="22" spans="2:6">
      <c r="B22" s="37">
        <v>43947</v>
      </c>
      <c r="C22" s="34">
        <v>708.14</v>
      </c>
      <c r="D22" s="34">
        <f t="shared" si="0"/>
        <v>-15.009999999999991</v>
      </c>
      <c r="E22" s="34">
        <f t="shared" si="1"/>
        <v>-15.009999999999991</v>
      </c>
      <c r="F22" s="34">
        <f t="shared" si="2"/>
        <v>-1</v>
      </c>
    </row>
    <row r="23" spans="2:6">
      <c r="B23" s="37">
        <v>43946</v>
      </c>
      <c r="C23" s="34">
        <v>723.15</v>
      </c>
      <c r="D23" s="34">
        <f t="shared" si="0"/>
        <v>4.3799999999999955</v>
      </c>
      <c r="E23" s="34">
        <f t="shared" si="1"/>
        <v>4.3799999999999955</v>
      </c>
      <c r="F23" s="34">
        <f t="shared" si="2"/>
        <v>1</v>
      </c>
    </row>
    <row r="24" spans="2:6">
      <c r="B24" s="37">
        <v>43943</v>
      </c>
      <c r="C24" s="34">
        <v>718.77</v>
      </c>
      <c r="D24" s="34">
        <f t="shared" si="0"/>
        <v>-40.370000000000005</v>
      </c>
      <c r="E24" s="34">
        <f t="shared" si="1"/>
        <v>-40.370000000000005</v>
      </c>
      <c r="F24" s="34">
        <f t="shared" si="2"/>
        <v>-1</v>
      </c>
    </row>
    <row r="25" spans="2:6">
      <c r="B25" s="37">
        <v>43942</v>
      </c>
      <c r="C25" s="34">
        <v>759.14</v>
      </c>
      <c r="D25" s="34">
        <f t="shared" si="0"/>
        <v>6.4700000000000273</v>
      </c>
      <c r="E25" s="34">
        <f t="shared" si="1"/>
        <v>6.4700000000000273</v>
      </c>
      <c r="F25" s="34">
        <f t="shared" si="2"/>
        <v>1</v>
      </c>
    </row>
    <row r="26" spans="2:6">
      <c r="B26" s="37">
        <v>43941</v>
      </c>
      <c r="C26" s="34">
        <v>752.67</v>
      </c>
      <c r="D26" s="34">
        <f t="shared" si="0"/>
        <v>-1.2599999999999909</v>
      </c>
      <c r="E26" s="34">
        <f t="shared" si="1"/>
        <v>-1.2599999999999909</v>
      </c>
      <c r="F26" s="34">
        <f t="shared" si="2"/>
        <v>-1</v>
      </c>
    </row>
    <row r="27" spans="2:6">
      <c r="B27" s="37">
        <v>43940</v>
      </c>
      <c r="C27" s="34">
        <v>753.93</v>
      </c>
      <c r="D27" s="34">
        <f t="shared" si="0"/>
        <v>-12.680000000000064</v>
      </c>
      <c r="E27" s="34">
        <f t="shared" si="1"/>
        <v>-12.680000000000064</v>
      </c>
      <c r="F27" s="34">
        <f t="shared" si="2"/>
        <v>-1</v>
      </c>
    </row>
    <row r="28" spans="2:6">
      <c r="B28" s="37">
        <v>43939</v>
      </c>
      <c r="C28" s="34">
        <v>766.61</v>
      </c>
      <c r="D28" s="40"/>
      <c r="E28" s="41"/>
      <c r="F28" s="34"/>
    </row>
  </sheetData>
  <phoneticPr fontId="1" type="noConversion"/>
  <conditionalFormatting sqref="H1:J1">
    <cfRule type="iconSet" priority="3">
      <iconSet iconSet="3Arrows" showValue="0">
        <cfvo type="percent" val="0"/>
        <cfvo type="percent" val="33"/>
        <cfvo type="percent" val="67"/>
      </iconSet>
    </cfRule>
  </conditionalFormatting>
  <conditionalFormatting sqref="D4:D27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F4:F27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83E2-2DE7-48A6-99FE-6C7781B4F15D}">
  <sheetPr codeName="Sheet5"/>
  <dimension ref="B1:Q26"/>
  <sheetViews>
    <sheetView showGridLines="0" workbookViewId="0">
      <selection activeCell="J12" sqref="J12"/>
    </sheetView>
  </sheetViews>
  <sheetFormatPr defaultRowHeight="16.5"/>
  <cols>
    <col min="1" max="1" width="2.77734375" style="9" customWidth="1"/>
    <col min="2" max="2" width="9.21875" style="9" customWidth="1"/>
    <col min="3" max="14" width="7.88671875" style="9" customWidth="1"/>
    <col min="15" max="16384" width="8.88671875" style="9"/>
  </cols>
  <sheetData>
    <row r="1" spans="2:17" ht="24.75">
      <c r="B1" s="43" t="s">
        <v>114</v>
      </c>
      <c r="F1" s="49" t="s">
        <v>115</v>
      </c>
    </row>
    <row r="4" spans="2:17">
      <c r="B4" s="44" t="s">
        <v>62</v>
      </c>
      <c r="C4" s="44" t="s">
        <v>92</v>
      </c>
      <c r="D4" s="44" t="s">
        <v>93</v>
      </c>
      <c r="E4" s="44" t="s">
        <v>94</v>
      </c>
      <c r="F4" s="44" t="s">
        <v>95</v>
      </c>
      <c r="G4" s="44" t="s">
        <v>96</v>
      </c>
      <c r="H4" s="44" t="s">
        <v>97</v>
      </c>
      <c r="I4" s="44" t="s">
        <v>98</v>
      </c>
      <c r="J4" s="44" t="s">
        <v>99</v>
      </c>
      <c r="K4" s="44" t="s">
        <v>100</v>
      </c>
      <c r="L4" s="44" t="s">
        <v>101</v>
      </c>
      <c r="M4" s="44" t="s">
        <v>102</v>
      </c>
      <c r="N4" s="44" t="s">
        <v>103</v>
      </c>
      <c r="P4" s="45" t="s">
        <v>88</v>
      </c>
      <c r="Q4" s="45" t="s">
        <v>62</v>
      </c>
    </row>
    <row r="5" spans="2:17">
      <c r="B5" s="46" t="s">
        <v>104</v>
      </c>
      <c r="C5" s="47">
        <v>4.5499999999999999E-2</v>
      </c>
      <c r="D5" s="47">
        <v>5.8299999999999998E-2</v>
      </c>
      <c r="E5" s="47">
        <v>8.8900000000000007E-2</v>
      </c>
      <c r="F5" s="47">
        <v>9.9100000000000008E-2</v>
      </c>
      <c r="G5" s="47">
        <v>5.7800000000000004E-2</v>
      </c>
      <c r="H5" s="47">
        <v>7.400000000000001E-2</v>
      </c>
      <c r="I5" s="47">
        <v>8.3100000000000007E-2</v>
      </c>
      <c r="J5" s="47">
        <v>4.9200000000000001E-2</v>
      </c>
      <c r="K5" s="47">
        <v>9.4500000000000001E-2</v>
      </c>
      <c r="L5" s="47">
        <v>3.3799999999999997E-2</v>
      </c>
      <c r="M5" s="47">
        <v>6.4399999999999999E-2</v>
      </c>
      <c r="N5" s="47">
        <v>0.1011</v>
      </c>
      <c r="P5" s="48" t="s">
        <v>95</v>
      </c>
      <c r="Q5" s="48" t="s">
        <v>108</v>
      </c>
    </row>
    <row r="6" spans="2:17">
      <c r="B6" s="46" t="s">
        <v>105</v>
      </c>
      <c r="C6" s="47">
        <v>-0.10959999999999999</v>
      </c>
      <c r="D6" s="47">
        <v>-0.1137</v>
      </c>
      <c r="E6" s="47">
        <v>-0.11800000000000001</v>
      </c>
      <c r="F6" s="47">
        <v>-0.10799999999999998</v>
      </c>
      <c r="G6" s="47">
        <v>-0.12920000000000001</v>
      </c>
      <c r="H6" s="47">
        <v>-0.1203</v>
      </c>
      <c r="I6" s="47">
        <v>-0.10879999999999999</v>
      </c>
      <c r="J6" s="47">
        <v>-9.8699999999999996E-2</v>
      </c>
      <c r="K6" s="47">
        <v>-0.128</v>
      </c>
      <c r="L6" s="47">
        <v>-0.1196</v>
      </c>
      <c r="M6" s="47">
        <v>-0.13949999999999999</v>
      </c>
      <c r="N6" s="47">
        <v>-0.1288</v>
      </c>
    </row>
    <row r="7" spans="2:17">
      <c r="B7" s="46" t="s">
        <v>106</v>
      </c>
      <c r="C7" s="47">
        <v>0.19109999999999999</v>
      </c>
      <c r="D7" s="47">
        <v>0.15600000000000003</v>
      </c>
      <c r="E7" s="47">
        <v>0.17030000000000001</v>
      </c>
      <c r="F7" s="47">
        <v>0.1691</v>
      </c>
      <c r="G7" s="47">
        <v>0.14660000000000001</v>
      </c>
      <c r="H7" s="47">
        <v>0.14219999999999999</v>
      </c>
      <c r="I7" s="47">
        <v>0.1239</v>
      </c>
      <c r="J7" s="47">
        <v>0.14080000000000001</v>
      </c>
      <c r="K7" s="47">
        <v>0.16350000000000001</v>
      </c>
      <c r="L7" s="47">
        <v>0.12690000000000001</v>
      </c>
      <c r="M7" s="47">
        <v>0.16209999999999999</v>
      </c>
      <c r="N7" s="47">
        <v>0.1249</v>
      </c>
    </row>
    <row r="8" spans="2:17">
      <c r="B8" s="46" t="s">
        <v>107</v>
      </c>
      <c r="C8" s="47">
        <v>4.5199999999999997E-2</v>
      </c>
      <c r="D8" s="47">
        <v>0.15720000000000001</v>
      </c>
      <c r="E8" s="47">
        <v>9.0000000000000011E-3</v>
      </c>
      <c r="F8" s="47">
        <v>0.12720000000000001</v>
      </c>
      <c r="G8" s="47">
        <v>0.14100000000000001</v>
      </c>
      <c r="H8" s="47">
        <v>8.8300000000000003E-2</v>
      </c>
      <c r="I8" s="47">
        <v>4.3999999999999994E-3</v>
      </c>
      <c r="J8" s="47">
        <v>0.1074</v>
      </c>
      <c r="K8" s="47">
        <v>0.11860000000000001</v>
      </c>
      <c r="L8" s="47">
        <v>6.54E-2</v>
      </c>
      <c r="M8" s="47">
        <v>4.7099999999999996E-2</v>
      </c>
      <c r="N8" s="47">
        <v>5.1699999999999996E-2</v>
      </c>
    </row>
    <row r="9" spans="2:17">
      <c r="B9" s="46" t="s">
        <v>108</v>
      </c>
      <c r="C9" s="47">
        <v>-2.3399999999999997E-2</v>
      </c>
      <c r="D9" s="47">
        <v>-2.6100000000000005E-2</v>
      </c>
      <c r="E9" s="47">
        <v>-2.3900000000000001E-2</v>
      </c>
      <c r="F9" s="47">
        <v>-4.3200000000000002E-2</v>
      </c>
      <c r="G9" s="47">
        <v>-5.9200000000000003E-2</v>
      </c>
      <c r="H9" s="47">
        <v>-2.3599999999999999E-2</v>
      </c>
      <c r="I9" s="47">
        <v>-4.7499999999999994E-2</v>
      </c>
      <c r="J9" s="47">
        <v>-2.1799999999999996E-2</v>
      </c>
      <c r="K9" s="47">
        <v>-2.0599999999999997E-2</v>
      </c>
      <c r="L9" s="47">
        <v>-4.4900000000000002E-2</v>
      </c>
      <c r="M9" s="47">
        <v>-6.6100000000000006E-2</v>
      </c>
      <c r="N9" s="47">
        <v>-5.000000000000001E-3</v>
      </c>
    </row>
    <row r="10" spans="2:17">
      <c r="B10" s="46" t="s">
        <v>109</v>
      </c>
      <c r="C10" s="47">
        <v>2.9000000000000001E-2</v>
      </c>
      <c r="D10" s="47">
        <v>2.3700000000000002E-2</v>
      </c>
      <c r="E10" s="47">
        <v>2.76E-2</v>
      </c>
      <c r="F10" s="47">
        <v>6.3E-3</v>
      </c>
      <c r="G10" s="47">
        <v>-1.6499999999999997E-2</v>
      </c>
      <c r="H10" s="47">
        <v>2.9000000000000001E-2</v>
      </c>
      <c r="I10" s="47">
        <v>7.010000000000001E-2</v>
      </c>
      <c r="J10" s="47">
        <v>9.1999999999999998E-3</v>
      </c>
      <c r="K10" s="47">
        <v>6.8400000000000002E-2</v>
      </c>
      <c r="L10" s="47">
        <v>7.9000000000000008E-3</v>
      </c>
      <c r="M10" s="47">
        <v>4.4900000000000002E-2</v>
      </c>
      <c r="N10" s="47">
        <v>6.1200000000000004E-2</v>
      </c>
    </row>
    <row r="11" spans="2:17">
      <c r="B11" s="46" t="s">
        <v>110</v>
      </c>
      <c r="C11" s="47">
        <v>6.5500000000000003E-2</v>
      </c>
      <c r="D11" s="47">
        <v>6.7299999999999999E-2</v>
      </c>
      <c r="E11" s="47">
        <v>3.4700000000000002E-2</v>
      </c>
      <c r="F11" s="47">
        <v>5.1999999999999998E-3</v>
      </c>
      <c r="G11" s="47">
        <v>0.1</v>
      </c>
      <c r="H11" s="47">
        <v>6.4600000000000005E-2</v>
      </c>
      <c r="I11" s="47">
        <v>1.2699999999999999E-2</v>
      </c>
      <c r="J11" s="47">
        <v>6.4600000000000005E-2</v>
      </c>
      <c r="K11" s="47">
        <v>4.5999999999999999E-2</v>
      </c>
      <c r="L11" s="47">
        <v>2.7799999999999998E-2</v>
      </c>
      <c r="M11" s="47">
        <v>3.4000000000000002E-2</v>
      </c>
      <c r="N11" s="47">
        <v>7.0900000000000005E-2</v>
      </c>
    </row>
    <row r="12" spans="2:17">
      <c r="B12" s="46" t="s">
        <v>111</v>
      </c>
      <c r="C12" s="47">
        <v>4.3999999999999994E-3</v>
      </c>
      <c r="D12" s="47">
        <v>-5.5899999999999998E-2</v>
      </c>
      <c r="E12" s="47">
        <v>-5.899999999999999E-3</v>
      </c>
      <c r="F12" s="47">
        <v>4.7600000000000003E-2</v>
      </c>
      <c r="G12" s="47">
        <v>4.5899999999999996E-2</v>
      </c>
      <c r="H12" s="47">
        <v>2.8000000000000001E-2</v>
      </c>
      <c r="I12" s="47">
        <v>3.7499999999999999E-2</v>
      </c>
      <c r="J12" s="47">
        <v>4.5399999999999996E-2</v>
      </c>
      <c r="K12" s="47">
        <v>5.4100000000000002E-2</v>
      </c>
      <c r="L12" s="47">
        <v>6.0000000000000005E-2</v>
      </c>
      <c r="M12" s="47">
        <v>3.8199999999999998E-2</v>
      </c>
      <c r="N12" s="47">
        <v>3.2100000000000004E-2</v>
      </c>
    </row>
    <row r="13" spans="2:17">
      <c r="B13" s="46" t="s">
        <v>112</v>
      </c>
      <c r="C13" s="47">
        <v>0.1003</v>
      </c>
      <c r="D13" s="47">
        <v>-3.49E-2</v>
      </c>
      <c r="E13" s="47">
        <v>6.9999999999999902E-4</v>
      </c>
      <c r="F13" s="47">
        <v>8.9600000000000013E-2</v>
      </c>
      <c r="G13" s="47">
        <v>2.8299999999999999E-2</v>
      </c>
      <c r="H13" s="47">
        <v>8.610000000000001E-2</v>
      </c>
      <c r="I13" s="47">
        <v>5.2299999999999999E-2</v>
      </c>
      <c r="J13" s="47">
        <v>4.5600000000000002E-2</v>
      </c>
      <c r="K13" s="47">
        <v>0.1234</v>
      </c>
      <c r="L13" s="47">
        <v>-1.1400000000000002E-2</v>
      </c>
      <c r="M13" s="47">
        <v>5.3099999999999994E-2</v>
      </c>
      <c r="N13" s="47">
        <v>7.1799999999999989E-2</v>
      </c>
    </row>
    <row r="14" spans="2:17">
      <c r="B14" s="46" t="s">
        <v>113</v>
      </c>
      <c r="C14" s="47">
        <v>0.13319999999999999</v>
      </c>
      <c r="D14" s="47">
        <v>0.1726</v>
      </c>
      <c r="E14" s="47">
        <v>0.17400000000000002</v>
      </c>
      <c r="F14" s="47">
        <v>0.16470000000000001</v>
      </c>
      <c r="G14" s="47">
        <v>0.1565</v>
      </c>
      <c r="H14" s="47">
        <v>0.16370000000000001</v>
      </c>
      <c r="I14" s="47">
        <v>0.1681</v>
      </c>
      <c r="J14" s="47">
        <v>0.14580000000000001</v>
      </c>
      <c r="K14" s="47">
        <v>0.14400000000000002</v>
      </c>
      <c r="L14" s="47">
        <v>0.16350000000000001</v>
      </c>
      <c r="M14" s="47">
        <v>0.17</v>
      </c>
      <c r="N14" s="47">
        <v>0.16590000000000002</v>
      </c>
    </row>
    <row r="16" spans="2:17">
      <c r="B16" s="44" t="s">
        <v>62</v>
      </c>
      <c r="C16" s="44" t="s">
        <v>92</v>
      </c>
      <c r="D16" s="44" t="s">
        <v>93</v>
      </c>
      <c r="E16" s="44" t="s">
        <v>94</v>
      </c>
      <c r="F16" s="44" t="s">
        <v>95</v>
      </c>
      <c r="G16" s="44" t="s">
        <v>96</v>
      </c>
      <c r="H16" s="44" t="s">
        <v>97</v>
      </c>
      <c r="I16" s="44" t="s">
        <v>98</v>
      </c>
      <c r="J16" s="44" t="s">
        <v>99</v>
      </c>
      <c r="K16" s="44" t="s">
        <v>100</v>
      </c>
      <c r="L16" s="44" t="s">
        <v>101</v>
      </c>
      <c r="M16" s="44" t="s">
        <v>102</v>
      </c>
      <c r="N16" s="44" t="s">
        <v>103</v>
      </c>
    </row>
    <row r="17" spans="2:14">
      <c r="B17" s="46" t="s">
        <v>104</v>
      </c>
      <c r="C17" s="47" t="b">
        <f>OR($B17=$Q$5,C$16=$P$5)</f>
        <v>0</v>
      </c>
      <c r="D17" s="47" t="b">
        <f t="shared" ref="D17:N26" si="0">OR($B17=$Q$5,D$16=$P$5)</f>
        <v>0</v>
      </c>
      <c r="E17" s="47" t="b">
        <f t="shared" si="0"/>
        <v>0</v>
      </c>
      <c r="F17" s="47" t="b">
        <f t="shared" si="0"/>
        <v>1</v>
      </c>
      <c r="G17" s="47" t="b">
        <f t="shared" si="0"/>
        <v>0</v>
      </c>
      <c r="H17" s="47" t="b">
        <f t="shared" si="0"/>
        <v>0</v>
      </c>
      <c r="I17" s="47" t="b">
        <f t="shared" si="0"/>
        <v>0</v>
      </c>
      <c r="J17" s="47" t="b">
        <f t="shared" si="0"/>
        <v>0</v>
      </c>
      <c r="K17" s="47" t="b">
        <f t="shared" si="0"/>
        <v>0</v>
      </c>
      <c r="L17" s="47" t="b">
        <f t="shared" si="0"/>
        <v>0</v>
      </c>
      <c r="M17" s="47" t="b">
        <f t="shared" si="0"/>
        <v>0</v>
      </c>
      <c r="N17" s="47" t="b">
        <f t="shared" si="0"/>
        <v>0</v>
      </c>
    </row>
    <row r="18" spans="2:14">
      <c r="B18" s="46" t="s">
        <v>105</v>
      </c>
      <c r="C18" s="47" t="b">
        <f t="shared" ref="C18:C26" si="1">OR($B18=$Q$5,C$16=$P$5)</f>
        <v>0</v>
      </c>
      <c r="D18" s="47" t="b">
        <f t="shared" si="0"/>
        <v>0</v>
      </c>
      <c r="E18" s="47" t="b">
        <f t="shared" si="0"/>
        <v>0</v>
      </c>
      <c r="F18" s="47" t="b">
        <f t="shared" si="0"/>
        <v>1</v>
      </c>
      <c r="G18" s="47" t="b">
        <f t="shared" si="0"/>
        <v>0</v>
      </c>
      <c r="H18" s="47" t="b">
        <f t="shared" si="0"/>
        <v>0</v>
      </c>
      <c r="I18" s="47" t="b">
        <f t="shared" si="0"/>
        <v>0</v>
      </c>
      <c r="J18" s="47" t="b">
        <f t="shared" si="0"/>
        <v>0</v>
      </c>
      <c r="K18" s="47" t="b">
        <f t="shared" si="0"/>
        <v>0</v>
      </c>
      <c r="L18" s="47" t="b">
        <f t="shared" si="0"/>
        <v>0</v>
      </c>
      <c r="M18" s="47" t="b">
        <f t="shared" si="0"/>
        <v>0</v>
      </c>
      <c r="N18" s="47" t="b">
        <f t="shared" si="0"/>
        <v>0</v>
      </c>
    </row>
    <row r="19" spans="2:14">
      <c r="B19" s="46" t="s">
        <v>106</v>
      </c>
      <c r="C19" s="47" t="b">
        <f t="shared" si="1"/>
        <v>0</v>
      </c>
      <c r="D19" s="47" t="b">
        <f t="shared" si="0"/>
        <v>0</v>
      </c>
      <c r="E19" s="47" t="b">
        <f t="shared" si="0"/>
        <v>0</v>
      </c>
      <c r="F19" s="47" t="b">
        <f t="shared" si="0"/>
        <v>1</v>
      </c>
      <c r="G19" s="47" t="b">
        <f t="shared" si="0"/>
        <v>0</v>
      </c>
      <c r="H19" s="47" t="b">
        <f t="shared" si="0"/>
        <v>0</v>
      </c>
      <c r="I19" s="47" t="b">
        <f t="shared" si="0"/>
        <v>0</v>
      </c>
      <c r="J19" s="47" t="b">
        <f t="shared" si="0"/>
        <v>0</v>
      </c>
      <c r="K19" s="47" t="b">
        <f t="shared" si="0"/>
        <v>0</v>
      </c>
      <c r="L19" s="47" t="b">
        <f t="shared" si="0"/>
        <v>0</v>
      </c>
      <c r="M19" s="47" t="b">
        <f t="shared" si="0"/>
        <v>0</v>
      </c>
      <c r="N19" s="47" t="b">
        <f t="shared" si="0"/>
        <v>0</v>
      </c>
    </row>
    <row r="20" spans="2:14">
      <c r="B20" s="46" t="s">
        <v>107</v>
      </c>
      <c r="C20" s="47" t="b">
        <f t="shared" si="1"/>
        <v>0</v>
      </c>
      <c r="D20" s="47" t="b">
        <f t="shared" si="0"/>
        <v>0</v>
      </c>
      <c r="E20" s="47" t="b">
        <f t="shared" si="0"/>
        <v>0</v>
      </c>
      <c r="F20" s="47" t="b">
        <f t="shared" si="0"/>
        <v>1</v>
      </c>
      <c r="G20" s="47" t="b">
        <f t="shared" si="0"/>
        <v>0</v>
      </c>
      <c r="H20" s="47" t="b">
        <f t="shared" si="0"/>
        <v>0</v>
      </c>
      <c r="I20" s="47" t="b">
        <f t="shared" si="0"/>
        <v>0</v>
      </c>
      <c r="J20" s="47" t="b">
        <f t="shared" si="0"/>
        <v>0</v>
      </c>
      <c r="K20" s="47" t="b">
        <f t="shared" si="0"/>
        <v>0</v>
      </c>
      <c r="L20" s="47" t="b">
        <f t="shared" si="0"/>
        <v>0</v>
      </c>
      <c r="M20" s="47" t="b">
        <f t="shared" si="0"/>
        <v>0</v>
      </c>
      <c r="N20" s="47" t="b">
        <f t="shared" si="0"/>
        <v>0</v>
      </c>
    </row>
    <row r="21" spans="2:14">
      <c r="B21" s="46" t="s">
        <v>108</v>
      </c>
      <c r="C21" s="47" t="b">
        <f t="shared" si="1"/>
        <v>1</v>
      </c>
      <c r="D21" s="47" t="b">
        <f t="shared" si="0"/>
        <v>1</v>
      </c>
      <c r="E21" s="47" t="b">
        <f t="shared" si="0"/>
        <v>1</v>
      </c>
      <c r="F21" s="47" t="b">
        <f t="shared" si="0"/>
        <v>1</v>
      </c>
      <c r="G21" s="47" t="b">
        <f t="shared" si="0"/>
        <v>1</v>
      </c>
      <c r="H21" s="47" t="b">
        <f t="shared" si="0"/>
        <v>1</v>
      </c>
      <c r="I21" s="47" t="b">
        <f t="shared" si="0"/>
        <v>1</v>
      </c>
      <c r="J21" s="47" t="b">
        <f t="shared" si="0"/>
        <v>1</v>
      </c>
      <c r="K21" s="47" t="b">
        <f t="shared" si="0"/>
        <v>1</v>
      </c>
      <c r="L21" s="47" t="b">
        <f t="shared" si="0"/>
        <v>1</v>
      </c>
      <c r="M21" s="47" t="b">
        <f t="shared" si="0"/>
        <v>1</v>
      </c>
      <c r="N21" s="47" t="b">
        <f t="shared" si="0"/>
        <v>1</v>
      </c>
    </row>
    <row r="22" spans="2:14">
      <c r="B22" s="46" t="s">
        <v>109</v>
      </c>
      <c r="C22" s="47" t="b">
        <f t="shared" si="1"/>
        <v>0</v>
      </c>
      <c r="D22" s="47" t="b">
        <f t="shared" si="0"/>
        <v>0</v>
      </c>
      <c r="E22" s="47" t="b">
        <f t="shared" si="0"/>
        <v>0</v>
      </c>
      <c r="F22" s="47" t="b">
        <f t="shared" si="0"/>
        <v>1</v>
      </c>
      <c r="G22" s="47" t="b">
        <f t="shared" si="0"/>
        <v>0</v>
      </c>
      <c r="H22" s="47" t="b">
        <f t="shared" si="0"/>
        <v>0</v>
      </c>
      <c r="I22" s="47" t="b">
        <f t="shared" si="0"/>
        <v>0</v>
      </c>
      <c r="J22" s="47" t="b">
        <f t="shared" si="0"/>
        <v>0</v>
      </c>
      <c r="K22" s="47" t="b">
        <f t="shared" si="0"/>
        <v>0</v>
      </c>
      <c r="L22" s="47" t="b">
        <f t="shared" si="0"/>
        <v>0</v>
      </c>
      <c r="M22" s="47" t="b">
        <f t="shared" si="0"/>
        <v>0</v>
      </c>
      <c r="N22" s="47" t="b">
        <f t="shared" si="0"/>
        <v>0</v>
      </c>
    </row>
    <row r="23" spans="2:14">
      <c r="B23" s="46" t="s">
        <v>110</v>
      </c>
      <c r="C23" s="47" t="b">
        <f t="shared" si="1"/>
        <v>0</v>
      </c>
      <c r="D23" s="47" t="b">
        <f t="shared" si="0"/>
        <v>0</v>
      </c>
      <c r="E23" s="47" t="b">
        <f t="shared" si="0"/>
        <v>0</v>
      </c>
      <c r="F23" s="47" t="b">
        <f t="shared" si="0"/>
        <v>1</v>
      </c>
      <c r="G23" s="47" t="b">
        <f t="shared" si="0"/>
        <v>0</v>
      </c>
      <c r="H23" s="47" t="b">
        <f t="shared" si="0"/>
        <v>0</v>
      </c>
      <c r="I23" s="47" t="b">
        <f t="shared" si="0"/>
        <v>0</v>
      </c>
      <c r="J23" s="47" t="b">
        <f t="shared" si="0"/>
        <v>0</v>
      </c>
      <c r="K23" s="47" t="b">
        <f t="shared" si="0"/>
        <v>0</v>
      </c>
      <c r="L23" s="47" t="b">
        <f t="shared" si="0"/>
        <v>0</v>
      </c>
      <c r="M23" s="47" t="b">
        <f t="shared" si="0"/>
        <v>0</v>
      </c>
      <c r="N23" s="47" t="b">
        <f t="shared" si="0"/>
        <v>0</v>
      </c>
    </row>
    <row r="24" spans="2:14">
      <c r="B24" s="46" t="s">
        <v>111</v>
      </c>
      <c r="C24" s="47" t="b">
        <f t="shared" si="1"/>
        <v>0</v>
      </c>
      <c r="D24" s="47" t="b">
        <f t="shared" si="0"/>
        <v>0</v>
      </c>
      <c r="E24" s="47" t="b">
        <f t="shared" si="0"/>
        <v>0</v>
      </c>
      <c r="F24" s="47" t="b">
        <f t="shared" si="0"/>
        <v>1</v>
      </c>
      <c r="G24" s="47" t="b">
        <f t="shared" si="0"/>
        <v>0</v>
      </c>
      <c r="H24" s="47" t="b">
        <f t="shared" si="0"/>
        <v>0</v>
      </c>
      <c r="I24" s="47" t="b">
        <f t="shared" si="0"/>
        <v>0</v>
      </c>
      <c r="J24" s="47" t="b">
        <f t="shared" si="0"/>
        <v>0</v>
      </c>
      <c r="K24" s="47" t="b">
        <f t="shared" si="0"/>
        <v>0</v>
      </c>
      <c r="L24" s="47" t="b">
        <f t="shared" si="0"/>
        <v>0</v>
      </c>
      <c r="M24" s="47" t="b">
        <f t="shared" si="0"/>
        <v>0</v>
      </c>
      <c r="N24" s="47" t="b">
        <f t="shared" si="0"/>
        <v>0</v>
      </c>
    </row>
    <row r="25" spans="2:14">
      <c r="B25" s="46" t="s">
        <v>112</v>
      </c>
      <c r="C25" s="47" t="b">
        <f t="shared" si="1"/>
        <v>0</v>
      </c>
      <c r="D25" s="47" t="b">
        <f t="shared" si="0"/>
        <v>0</v>
      </c>
      <c r="E25" s="47" t="b">
        <f t="shared" si="0"/>
        <v>0</v>
      </c>
      <c r="F25" s="47" t="b">
        <f t="shared" si="0"/>
        <v>1</v>
      </c>
      <c r="G25" s="47" t="b">
        <f t="shared" si="0"/>
        <v>0</v>
      </c>
      <c r="H25" s="47" t="b">
        <f t="shared" si="0"/>
        <v>0</v>
      </c>
      <c r="I25" s="47" t="b">
        <f t="shared" si="0"/>
        <v>0</v>
      </c>
      <c r="J25" s="47" t="b">
        <f t="shared" si="0"/>
        <v>0</v>
      </c>
      <c r="K25" s="47" t="b">
        <f t="shared" si="0"/>
        <v>0</v>
      </c>
      <c r="L25" s="47" t="b">
        <f t="shared" si="0"/>
        <v>0</v>
      </c>
      <c r="M25" s="47" t="b">
        <f t="shared" si="0"/>
        <v>0</v>
      </c>
      <c r="N25" s="47" t="b">
        <f t="shared" si="0"/>
        <v>0</v>
      </c>
    </row>
    <row r="26" spans="2:14">
      <c r="B26" s="46" t="s">
        <v>113</v>
      </c>
      <c r="C26" s="47" t="b">
        <f t="shared" si="1"/>
        <v>0</v>
      </c>
      <c r="D26" s="47" t="b">
        <f t="shared" si="0"/>
        <v>0</v>
      </c>
      <c r="E26" s="47" t="b">
        <f t="shared" si="0"/>
        <v>0</v>
      </c>
      <c r="F26" s="47" t="b">
        <f t="shared" si="0"/>
        <v>1</v>
      </c>
      <c r="G26" s="47" t="b">
        <f t="shared" si="0"/>
        <v>0</v>
      </c>
      <c r="H26" s="47" t="b">
        <f t="shared" si="0"/>
        <v>0</v>
      </c>
      <c r="I26" s="47" t="b">
        <f t="shared" si="0"/>
        <v>0</v>
      </c>
      <c r="J26" s="47" t="b">
        <f t="shared" si="0"/>
        <v>0</v>
      </c>
      <c r="K26" s="47" t="b">
        <f t="shared" si="0"/>
        <v>0</v>
      </c>
      <c r="L26" s="47" t="b">
        <f t="shared" si="0"/>
        <v>0</v>
      </c>
      <c r="M26" s="47" t="b">
        <f t="shared" si="0"/>
        <v>0</v>
      </c>
      <c r="N26" s="47" t="b">
        <f t="shared" si="0"/>
        <v>0</v>
      </c>
    </row>
  </sheetData>
  <phoneticPr fontId="1" type="noConversion"/>
  <conditionalFormatting sqref="C17:N26">
    <cfRule type="expression" dxfId="11" priority="5">
      <formula>C$6=$B$4</formula>
    </cfRule>
  </conditionalFormatting>
  <conditionalFormatting sqref="C5:N14">
    <cfRule type="expression" dxfId="10" priority="1">
      <formula>OR($B17=$Q$5,C$16=$P$5)</formula>
    </cfRule>
  </conditionalFormatting>
  <dataValidations disablePrompts="1" count="2">
    <dataValidation type="list" allowBlank="1" showInputMessage="1" showErrorMessage="1" sqref="P5" xr:uid="{91D3C0D2-51CF-4A40-8741-CA110732FB69}">
      <formula1>$C$4:$N$4</formula1>
    </dataValidation>
    <dataValidation type="list" allowBlank="1" showInputMessage="1" showErrorMessage="1" sqref="Q5" xr:uid="{A51AC394-505F-476F-81CB-7B9E5A8E4C5F}">
      <formula1>$B$5:$B$14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6C9C-AFB9-4721-AA86-CC39A44CF8C8}">
  <sheetPr codeName="Sheet6"/>
  <dimension ref="B1:N19"/>
  <sheetViews>
    <sheetView workbookViewId="0">
      <selection activeCell="J20" sqref="J20"/>
    </sheetView>
  </sheetViews>
  <sheetFormatPr defaultRowHeight="16.5"/>
  <cols>
    <col min="3" max="14" width="7.77734375" customWidth="1"/>
  </cols>
  <sheetData>
    <row r="1" spans="2:14" ht="24.75">
      <c r="B1" s="43" t="s">
        <v>116</v>
      </c>
      <c r="C1" s="9"/>
      <c r="D1" s="9"/>
      <c r="E1" s="9"/>
      <c r="H1" t="s">
        <v>117</v>
      </c>
      <c r="I1">
        <f>ROW()</f>
        <v>1</v>
      </c>
      <c r="L1">
        <f ca="1">CELL("row")</f>
        <v>28</v>
      </c>
    </row>
    <row r="2" spans="2:14">
      <c r="H2" t="s">
        <v>118</v>
      </c>
      <c r="I2">
        <f>COLUMN()</f>
        <v>9</v>
      </c>
      <c r="L2">
        <f ca="1">CELL("col")</f>
        <v>2</v>
      </c>
    </row>
    <row r="4" spans="2:14">
      <c r="B4" s="44" t="s">
        <v>62</v>
      </c>
      <c r="C4" s="44" t="s">
        <v>92</v>
      </c>
      <c r="D4" s="44" t="s">
        <v>93</v>
      </c>
      <c r="E4" s="44" t="s">
        <v>94</v>
      </c>
      <c r="F4" s="44" t="s">
        <v>95</v>
      </c>
      <c r="G4" s="44" t="s">
        <v>96</v>
      </c>
      <c r="H4" s="44" t="s">
        <v>97</v>
      </c>
      <c r="I4" s="44" t="s">
        <v>98</v>
      </c>
      <c r="J4" s="44" t="s">
        <v>99</v>
      </c>
      <c r="K4" s="44" t="s">
        <v>100</v>
      </c>
      <c r="L4" s="44" t="s">
        <v>101</v>
      </c>
      <c r="M4" s="44" t="s">
        <v>102</v>
      </c>
      <c r="N4" s="44" t="s">
        <v>103</v>
      </c>
    </row>
    <row r="5" spans="2:14">
      <c r="B5" s="46" t="s">
        <v>104</v>
      </c>
      <c r="C5" s="47">
        <v>4.5499999999999999E-2</v>
      </c>
      <c r="D5" s="47">
        <v>5.8299999999999998E-2</v>
      </c>
      <c r="E5" s="47">
        <v>8.8900000000000007E-2</v>
      </c>
      <c r="F5" s="47">
        <v>9.9100000000000008E-2</v>
      </c>
      <c r="G5" s="47">
        <v>5.7800000000000004E-2</v>
      </c>
      <c r="H5" s="47">
        <v>7.400000000000001E-2</v>
      </c>
      <c r="I5" s="47">
        <v>8.3100000000000007E-2</v>
      </c>
      <c r="J5" s="47">
        <v>4.9200000000000001E-2</v>
      </c>
      <c r="K5" s="47">
        <v>9.4500000000000001E-2</v>
      </c>
      <c r="L5" s="47">
        <v>3.3799999999999997E-2</v>
      </c>
      <c r="M5" s="47">
        <v>6.4399999999999999E-2</v>
      </c>
      <c r="N5" s="47">
        <v>0.1011</v>
      </c>
    </row>
    <row r="6" spans="2:14">
      <c r="B6" s="46" t="s">
        <v>105</v>
      </c>
      <c r="C6" s="47">
        <v>-0.10959999999999999</v>
      </c>
      <c r="D6" s="47">
        <v>-0.1137</v>
      </c>
      <c r="E6" s="47">
        <v>-0.11800000000000001</v>
      </c>
      <c r="F6" s="47">
        <v>-0.10799999999999998</v>
      </c>
      <c r="G6" s="47">
        <v>-0.12920000000000001</v>
      </c>
      <c r="H6" s="47">
        <v>-0.1203</v>
      </c>
      <c r="I6" s="47">
        <v>-0.10879999999999999</v>
      </c>
      <c r="J6" s="47">
        <v>-9.8699999999999996E-2</v>
      </c>
      <c r="K6" s="47">
        <v>-0.128</v>
      </c>
      <c r="L6" s="47">
        <v>-0.1196</v>
      </c>
      <c r="M6" s="47">
        <v>-0.13949999999999999</v>
      </c>
      <c r="N6" s="47">
        <v>-0.1288</v>
      </c>
    </row>
    <row r="7" spans="2:14">
      <c r="B7" s="46" t="s">
        <v>106</v>
      </c>
      <c r="C7" s="47">
        <v>0.19109999999999999</v>
      </c>
      <c r="D7" s="47">
        <v>0.15600000000000003</v>
      </c>
      <c r="E7" s="47">
        <v>0.17030000000000001</v>
      </c>
      <c r="F7" s="47">
        <v>0.1691</v>
      </c>
      <c r="G7" s="47">
        <v>0.14660000000000001</v>
      </c>
      <c r="H7" s="47">
        <v>0.14219999999999999</v>
      </c>
      <c r="I7" s="47">
        <v>0.1239</v>
      </c>
      <c r="J7" s="47">
        <v>0.14080000000000001</v>
      </c>
      <c r="K7" s="47">
        <v>0.16350000000000001</v>
      </c>
      <c r="L7" s="47">
        <v>0.12690000000000001</v>
      </c>
      <c r="M7" s="47">
        <v>0.16209999999999999</v>
      </c>
      <c r="N7" s="47">
        <v>0.1249</v>
      </c>
    </row>
    <row r="8" spans="2:14">
      <c r="B8" s="46" t="s">
        <v>107</v>
      </c>
      <c r="C8" s="47">
        <v>4.5199999999999997E-2</v>
      </c>
      <c r="D8" s="47">
        <v>0.15720000000000001</v>
      </c>
      <c r="E8" s="47">
        <v>9.0000000000000011E-3</v>
      </c>
      <c r="F8" s="47">
        <v>0.12720000000000001</v>
      </c>
      <c r="G8" s="47">
        <v>0.14100000000000001</v>
      </c>
      <c r="H8" s="47">
        <v>8.8300000000000003E-2</v>
      </c>
      <c r="I8" s="47">
        <v>4.3999999999999994E-3</v>
      </c>
      <c r="J8" s="47">
        <v>0.1074</v>
      </c>
      <c r="K8" s="47">
        <v>0.11860000000000001</v>
      </c>
      <c r="L8" s="47">
        <v>6.54E-2</v>
      </c>
      <c r="M8" s="47">
        <v>4.7099999999999996E-2</v>
      </c>
      <c r="N8" s="47">
        <v>5.1699999999999996E-2</v>
      </c>
    </row>
    <row r="9" spans="2:14">
      <c r="B9" s="46" t="s">
        <v>108</v>
      </c>
      <c r="C9" s="47">
        <v>-2.3399999999999997E-2</v>
      </c>
      <c r="D9" s="47">
        <v>-2.6100000000000005E-2</v>
      </c>
      <c r="E9" s="47">
        <v>-2.3900000000000001E-2</v>
      </c>
      <c r="F9" s="47">
        <v>-4.3200000000000002E-2</v>
      </c>
      <c r="G9" s="47">
        <v>-5.9200000000000003E-2</v>
      </c>
      <c r="H9" s="47">
        <v>-2.3599999999999999E-2</v>
      </c>
      <c r="I9" s="47">
        <v>-4.7499999999999994E-2</v>
      </c>
      <c r="J9" s="47">
        <v>-2.1799999999999996E-2</v>
      </c>
      <c r="K9" s="47">
        <v>-2.0599999999999997E-2</v>
      </c>
      <c r="L9" s="47">
        <v>-4.4900000000000002E-2</v>
      </c>
      <c r="M9" s="47">
        <v>-6.6100000000000006E-2</v>
      </c>
      <c r="N9" s="47">
        <v>-5.000000000000001E-3</v>
      </c>
    </row>
    <row r="10" spans="2:14">
      <c r="B10" s="46" t="s">
        <v>109</v>
      </c>
      <c r="C10" s="47">
        <v>2.9000000000000001E-2</v>
      </c>
      <c r="D10" s="47">
        <v>2.3700000000000002E-2</v>
      </c>
      <c r="E10" s="47">
        <v>2.76E-2</v>
      </c>
      <c r="F10" s="47">
        <v>6.3E-3</v>
      </c>
      <c r="G10" s="47">
        <v>-1.6499999999999997E-2</v>
      </c>
      <c r="H10" s="47">
        <v>2.9000000000000001E-2</v>
      </c>
      <c r="I10" s="47">
        <v>7.010000000000001E-2</v>
      </c>
      <c r="J10" s="47">
        <v>9.1999999999999998E-3</v>
      </c>
      <c r="K10" s="47">
        <v>6.8400000000000002E-2</v>
      </c>
      <c r="L10" s="47">
        <v>7.9000000000000008E-3</v>
      </c>
      <c r="M10" s="47">
        <v>4.4900000000000002E-2</v>
      </c>
      <c r="N10" s="47">
        <v>6.1200000000000004E-2</v>
      </c>
    </row>
    <row r="11" spans="2:14">
      <c r="B11" s="46" t="s">
        <v>110</v>
      </c>
      <c r="C11" s="47">
        <v>6.5500000000000003E-2</v>
      </c>
      <c r="D11" s="47">
        <v>6.7299999999999999E-2</v>
      </c>
      <c r="E11" s="47">
        <v>3.4700000000000002E-2</v>
      </c>
      <c r="F11" s="47">
        <v>5.1999999999999998E-3</v>
      </c>
      <c r="G11" s="47">
        <v>0.1</v>
      </c>
      <c r="H11" s="47">
        <v>6.4600000000000005E-2</v>
      </c>
      <c r="I11" s="47">
        <v>1.2699999999999999E-2</v>
      </c>
      <c r="J11" s="47">
        <v>6.4600000000000005E-2</v>
      </c>
      <c r="K11" s="47">
        <v>4.5999999999999999E-2</v>
      </c>
      <c r="L11" s="47">
        <v>2.7799999999999998E-2</v>
      </c>
      <c r="M11" s="47">
        <v>3.4000000000000002E-2</v>
      </c>
      <c r="N11" s="47">
        <v>7.0900000000000005E-2</v>
      </c>
    </row>
    <row r="12" spans="2:14">
      <c r="B12" s="46" t="s">
        <v>111</v>
      </c>
      <c r="C12" s="47">
        <v>4.3999999999999994E-3</v>
      </c>
      <c r="D12" s="47">
        <v>-5.5899999999999998E-2</v>
      </c>
      <c r="E12" s="47">
        <v>-5.899999999999999E-3</v>
      </c>
      <c r="F12" s="47">
        <v>4.7600000000000003E-2</v>
      </c>
      <c r="G12" s="47">
        <v>4.5899999999999996E-2</v>
      </c>
      <c r="H12" s="47">
        <v>2.8000000000000001E-2</v>
      </c>
      <c r="I12" s="47">
        <v>3.7499999999999999E-2</v>
      </c>
      <c r="J12" s="47">
        <v>4.5399999999999996E-2</v>
      </c>
      <c r="K12" s="47">
        <v>5.4100000000000002E-2</v>
      </c>
      <c r="L12" s="47">
        <v>6.0000000000000005E-2</v>
      </c>
      <c r="M12" s="47">
        <v>3.8199999999999998E-2</v>
      </c>
      <c r="N12" s="47">
        <v>3.2100000000000004E-2</v>
      </c>
    </row>
    <row r="13" spans="2:14">
      <c r="B13" s="46" t="s">
        <v>112</v>
      </c>
      <c r="C13" s="47">
        <v>0.1003</v>
      </c>
      <c r="D13" s="47">
        <v>-3.49E-2</v>
      </c>
      <c r="E13" s="47">
        <v>6.9999999999999902E-4</v>
      </c>
      <c r="F13" s="47">
        <v>8.9600000000000013E-2</v>
      </c>
      <c r="G13" s="47">
        <v>2.8299999999999999E-2</v>
      </c>
      <c r="H13" s="47">
        <v>8.610000000000001E-2</v>
      </c>
      <c r="I13" s="47">
        <v>5.2299999999999999E-2</v>
      </c>
      <c r="J13" s="47">
        <v>4.5600000000000002E-2</v>
      </c>
      <c r="K13" s="47">
        <v>0.1234</v>
      </c>
      <c r="L13" s="47">
        <v>-1.1400000000000002E-2</v>
      </c>
      <c r="M13" s="47">
        <v>5.3099999999999994E-2</v>
      </c>
      <c r="N13" s="47">
        <v>7.1799999999999989E-2</v>
      </c>
    </row>
    <row r="14" spans="2:14">
      <c r="B14" s="46" t="s">
        <v>113</v>
      </c>
      <c r="C14" s="47">
        <v>0.13319999999999999</v>
      </c>
      <c r="D14" s="47">
        <v>0.1726</v>
      </c>
      <c r="E14" s="47">
        <v>0.17400000000000002</v>
      </c>
      <c r="F14" s="47">
        <v>0.16470000000000001</v>
      </c>
      <c r="G14" s="47">
        <v>0.1565</v>
      </c>
      <c r="H14" s="47">
        <v>0.16370000000000001</v>
      </c>
      <c r="I14" s="47">
        <v>0.1681</v>
      </c>
      <c r="J14" s="47">
        <v>0.14580000000000001</v>
      </c>
      <c r="K14" s="47">
        <v>0.14400000000000002</v>
      </c>
      <c r="L14" s="47">
        <v>0.16350000000000001</v>
      </c>
      <c r="M14" s="47">
        <v>0.17</v>
      </c>
      <c r="N14" s="47">
        <v>0.16590000000000002</v>
      </c>
    </row>
    <row r="19" spans="10:10">
      <c r="J19" t="s">
        <v>119</v>
      </c>
    </row>
  </sheetData>
  <phoneticPr fontId="1" type="noConversion"/>
  <conditionalFormatting sqref="C5:N14">
    <cfRule type="expression" dxfId="9" priority="1">
      <formula>OR(CELL("ROW")=ROW(),CELL("COL")=COLUMN())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C35F-27F1-4ACD-B246-22E8730F591A}">
  <dimension ref="B1:O41"/>
  <sheetViews>
    <sheetView showGridLines="0" topLeftCell="A20" workbookViewId="0">
      <selection activeCell="G32" sqref="G32"/>
    </sheetView>
  </sheetViews>
  <sheetFormatPr defaultRowHeight="16.5"/>
  <cols>
    <col min="1" max="16384" width="8.88671875" style="9"/>
  </cols>
  <sheetData>
    <row r="1" spans="2:15" ht="29.25">
      <c r="B1" s="55" t="s">
        <v>129</v>
      </c>
    </row>
    <row r="3" spans="2:15">
      <c r="J3" s="9" t="s">
        <v>127</v>
      </c>
    </row>
    <row r="4" spans="2:15">
      <c r="B4" s="53" t="s">
        <v>122</v>
      </c>
      <c r="C4" s="53" t="s">
        <v>123</v>
      </c>
      <c r="D4" s="53" t="s">
        <v>124</v>
      </c>
      <c r="E4" s="50"/>
      <c r="F4" s="53" t="s">
        <v>122</v>
      </c>
      <c r="G4" s="53" t="s">
        <v>123</v>
      </c>
      <c r="H4" s="50"/>
      <c r="I4" s="50"/>
      <c r="J4" s="50"/>
      <c r="K4" s="50"/>
      <c r="L4" s="50"/>
    </row>
    <row r="5" spans="2:15">
      <c r="B5" s="51" t="s">
        <v>120</v>
      </c>
      <c r="C5" s="51" t="s">
        <v>104</v>
      </c>
      <c r="D5" s="52">
        <v>9428</v>
      </c>
      <c r="E5" s="50"/>
      <c r="F5" s="52" t="s">
        <v>120</v>
      </c>
      <c r="G5" s="52" t="s">
        <v>106</v>
      </c>
      <c r="H5" s="50"/>
      <c r="I5" s="52" t="b">
        <f>AND($B5=$F$5,$C5=$G$5)</f>
        <v>0</v>
      </c>
      <c r="J5" s="52" t="b">
        <f t="shared" ref="J5:K11" si="0">AND($B5=$F$5,$C5=$G$5)</f>
        <v>0</v>
      </c>
      <c r="K5" s="52" t="b">
        <f t="shared" si="0"/>
        <v>0</v>
      </c>
      <c r="L5" s="50"/>
    </row>
    <row r="6" spans="2:15">
      <c r="B6" s="52" t="s">
        <v>121</v>
      </c>
      <c r="C6" s="52" t="s">
        <v>105</v>
      </c>
      <c r="D6" s="52">
        <v>1999</v>
      </c>
      <c r="E6" s="50"/>
      <c r="F6" s="50"/>
      <c r="G6" s="50"/>
      <c r="H6" s="50"/>
      <c r="I6" s="52" t="b">
        <f t="shared" ref="I6:I11" si="1">AND($B6=$F$5,$C6=$G$5)</f>
        <v>0</v>
      </c>
      <c r="J6" s="52" t="b">
        <f t="shared" si="0"/>
        <v>0</v>
      </c>
      <c r="K6" s="52" t="b">
        <f t="shared" si="0"/>
        <v>0</v>
      </c>
      <c r="L6" s="50"/>
    </row>
    <row r="7" spans="2:15">
      <c r="B7" s="52" t="s">
        <v>120</v>
      </c>
      <c r="C7" s="52" t="s">
        <v>106</v>
      </c>
      <c r="D7" s="52">
        <v>7454</v>
      </c>
      <c r="E7" s="50"/>
      <c r="F7" s="50"/>
      <c r="G7" s="50"/>
      <c r="H7" s="50"/>
      <c r="I7" s="52" t="b">
        <f t="shared" si="1"/>
        <v>1</v>
      </c>
      <c r="J7" s="52" t="b">
        <f t="shared" si="0"/>
        <v>1</v>
      </c>
      <c r="K7" s="52" t="b">
        <f t="shared" si="0"/>
        <v>1</v>
      </c>
      <c r="L7" s="50"/>
      <c r="O7" s="9" t="s">
        <v>120</v>
      </c>
    </row>
    <row r="8" spans="2:15">
      <c r="B8" s="52" t="s">
        <v>40</v>
      </c>
      <c r="C8" s="52" t="s">
        <v>107</v>
      </c>
      <c r="D8" s="52">
        <v>6300</v>
      </c>
      <c r="E8" s="50"/>
      <c r="F8" s="50"/>
      <c r="G8" s="50"/>
      <c r="H8" s="50"/>
      <c r="I8" s="52" t="b">
        <f t="shared" si="1"/>
        <v>0</v>
      </c>
      <c r="J8" s="52" t="b">
        <f t="shared" si="0"/>
        <v>0</v>
      </c>
      <c r="K8" s="52" t="b">
        <f t="shared" si="0"/>
        <v>0</v>
      </c>
      <c r="L8" s="50"/>
      <c r="O8" s="9" t="s">
        <v>121</v>
      </c>
    </row>
    <row r="9" spans="2:15">
      <c r="B9" s="52" t="s">
        <v>120</v>
      </c>
      <c r="C9" s="52" t="s">
        <v>108</v>
      </c>
      <c r="D9" s="52">
        <v>5800</v>
      </c>
      <c r="E9" s="50"/>
      <c r="F9" s="50"/>
      <c r="G9" s="50"/>
      <c r="H9" s="50"/>
      <c r="I9" s="52" t="b">
        <f t="shared" si="1"/>
        <v>0</v>
      </c>
      <c r="J9" s="52" t="b">
        <f t="shared" si="0"/>
        <v>0</v>
      </c>
      <c r="K9" s="52" t="b">
        <f t="shared" si="0"/>
        <v>0</v>
      </c>
      <c r="L9" s="50"/>
      <c r="O9" s="9" t="s">
        <v>40</v>
      </c>
    </row>
    <row r="10" spans="2:15">
      <c r="B10" s="52" t="s">
        <v>121</v>
      </c>
      <c r="C10" s="52" t="s">
        <v>109</v>
      </c>
      <c r="D10" s="52">
        <v>2586</v>
      </c>
      <c r="E10" s="50"/>
      <c r="F10" s="50"/>
      <c r="G10" s="50"/>
      <c r="H10" s="50"/>
      <c r="I10" s="52" t="b">
        <f t="shared" si="1"/>
        <v>0</v>
      </c>
      <c r="J10" s="52" t="b">
        <f t="shared" si="0"/>
        <v>0</v>
      </c>
      <c r="K10" s="52" t="b">
        <f t="shared" si="0"/>
        <v>0</v>
      </c>
      <c r="L10" s="50"/>
      <c r="O10" s="9" t="s">
        <v>104</v>
      </c>
    </row>
    <row r="11" spans="2:15">
      <c r="B11" s="52" t="s">
        <v>40</v>
      </c>
      <c r="C11" s="52" t="s">
        <v>110</v>
      </c>
      <c r="D11" s="51">
        <v>5968</v>
      </c>
      <c r="E11" s="50"/>
      <c r="F11" s="50"/>
      <c r="G11" s="50"/>
      <c r="H11" s="50"/>
      <c r="I11" s="52" t="b">
        <f t="shared" si="1"/>
        <v>0</v>
      </c>
      <c r="J11" s="52" t="b">
        <f t="shared" si="0"/>
        <v>0</v>
      </c>
      <c r="K11" s="52" t="b">
        <f t="shared" si="0"/>
        <v>0</v>
      </c>
      <c r="L11" s="50"/>
      <c r="O11" s="9" t="s">
        <v>105</v>
      </c>
    </row>
    <row r="12" spans="2:15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O12" s="9" t="s">
        <v>106</v>
      </c>
    </row>
    <row r="13" spans="2:15">
      <c r="B13" s="50"/>
      <c r="C13" s="50"/>
      <c r="D13" s="50"/>
      <c r="E13" s="50"/>
      <c r="F13" s="50"/>
      <c r="G13" s="50"/>
      <c r="H13" s="50"/>
      <c r="I13" s="50"/>
      <c r="J13" s="50" t="s">
        <v>128</v>
      </c>
      <c r="K13" s="50"/>
      <c r="L13" s="50"/>
      <c r="O13" s="9" t="s">
        <v>107</v>
      </c>
    </row>
    <row r="14" spans="2:15">
      <c r="B14" s="53" t="s">
        <v>122</v>
      </c>
      <c r="C14" s="53" t="s">
        <v>123</v>
      </c>
      <c r="D14" s="53" t="s">
        <v>124</v>
      </c>
      <c r="E14" s="50"/>
      <c r="F14" s="53" t="s">
        <v>123</v>
      </c>
      <c r="H14" s="50"/>
      <c r="I14" s="50"/>
      <c r="J14" s="50"/>
      <c r="K14" s="50"/>
      <c r="L14" s="50"/>
      <c r="O14" s="9" t="s">
        <v>108</v>
      </c>
    </row>
    <row r="15" spans="2:15">
      <c r="B15" s="51" t="s">
        <v>120</v>
      </c>
      <c r="C15" s="51" t="s">
        <v>104</v>
      </c>
      <c r="D15" s="52">
        <v>9428</v>
      </c>
      <c r="E15" s="50"/>
      <c r="F15" s="52" t="s">
        <v>109</v>
      </c>
      <c r="H15" s="50"/>
      <c r="I15" s="52" t="e">
        <f>MATCH($C15,$F$15:$F$17,0)</f>
        <v>#N/A</v>
      </c>
      <c r="J15" s="52" t="e">
        <f t="shared" ref="J15:K21" si="2">MATCH($C15,$F$15:$F$17,0)</f>
        <v>#N/A</v>
      </c>
      <c r="K15" s="52" t="e">
        <f t="shared" si="2"/>
        <v>#N/A</v>
      </c>
      <c r="L15" s="50"/>
      <c r="O15" s="9" t="s">
        <v>109</v>
      </c>
    </row>
    <row r="16" spans="2:15">
      <c r="B16" s="52" t="s">
        <v>121</v>
      </c>
      <c r="C16" s="52" t="s">
        <v>105</v>
      </c>
      <c r="D16" s="52">
        <v>1999</v>
      </c>
      <c r="E16" s="50"/>
      <c r="F16" s="52" t="s">
        <v>110</v>
      </c>
      <c r="G16" s="50"/>
      <c r="H16" s="50"/>
      <c r="I16" s="52" t="e">
        <f t="shared" ref="I16:I21" si="3">MATCH($C16,$F$15:$F$17,0)</f>
        <v>#N/A</v>
      </c>
      <c r="J16" s="52" t="e">
        <f t="shared" si="2"/>
        <v>#N/A</v>
      </c>
      <c r="K16" s="52" t="e">
        <f t="shared" si="2"/>
        <v>#N/A</v>
      </c>
      <c r="L16" s="50"/>
      <c r="O16" s="9" t="s">
        <v>110</v>
      </c>
    </row>
    <row r="17" spans="2:15">
      <c r="B17" s="52" t="s">
        <v>120</v>
      </c>
      <c r="C17" s="52" t="s">
        <v>106</v>
      </c>
      <c r="D17" s="52">
        <v>7454</v>
      </c>
      <c r="E17" s="50"/>
      <c r="F17" s="52"/>
      <c r="G17" s="50"/>
      <c r="H17" s="50"/>
      <c r="I17" s="52" t="e">
        <f t="shared" si="3"/>
        <v>#N/A</v>
      </c>
      <c r="J17" s="52" t="e">
        <f t="shared" si="2"/>
        <v>#N/A</v>
      </c>
      <c r="K17" s="52" t="e">
        <f t="shared" si="2"/>
        <v>#N/A</v>
      </c>
      <c r="L17" s="50"/>
      <c r="O17"/>
    </row>
    <row r="18" spans="2:15">
      <c r="B18" s="52" t="s">
        <v>40</v>
      </c>
      <c r="C18" s="52" t="s">
        <v>107</v>
      </c>
      <c r="D18" s="52">
        <v>6300</v>
      </c>
      <c r="E18" s="50"/>
      <c r="F18" s="50"/>
      <c r="G18" s="50"/>
      <c r="H18" s="50"/>
      <c r="I18" s="52" t="e">
        <f t="shared" si="3"/>
        <v>#N/A</v>
      </c>
      <c r="J18" s="52" t="e">
        <f t="shared" si="2"/>
        <v>#N/A</v>
      </c>
      <c r="K18" s="52" t="e">
        <f t="shared" si="2"/>
        <v>#N/A</v>
      </c>
      <c r="L18" s="50"/>
      <c r="O18"/>
    </row>
    <row r="19" spans="2:15">
      <c r="B19" s="52" t="s">
        <v>120</v>
      </c>
      <c r="C19" s="52" t="s">
        <v>108</v>
      </c>
      <c r="D19" s="52">
        <v>5800</v>
      </c>
      <c r="E19" s="50"/>
      <c r="F19" s="50"/>
      <c r="G19" s="50"/>
      <c r="H19" s="50"/>
      <c r="I19" s="52" t="e">
        <f t="shared" si="3"/>
        <v>#N/A</v>
      </c>
      <c r="J19" s="52" t="e">
        <f t="shared" si="2"/>
        <v>#N/A</v>
      </c>
      <c r="K19" s="52" t="e">
        <f t="shared" si="2"/>
        <v>#N/A</v>
      </c>
      <c r="L19" s="50"/>
      <c r="O19"/>
    </row>
    <row r="20" spans="2:15">
      <c r="B20" s="52" t="s">
        <v>121</v>
      </c>
      <c r="C20" s="52" t="s">
        <v>109</v>
      </c>
      <c r="D20" s="52">
        <v>2586</v>
      </c>
      <c r="E20" s="50"/>
      <c r="F20" s="50"/>
      <c r="G20" s="50"/>
      <c r="H20" s="50"/>
      <c r="I20" s="52">
        <f t="shared" si="3"/>
        <v>1</v>
      </c>
      <c r="J20" s="52">
        <f t="shared" si="2"/>
        <v>1</v>
      </c>
      <c r="K20" s="52">
        <f t="shared" si="2"/>
        <v>1</v>
      </c>
      <c r="L20" s="50"/>
      <c r="O20"/>
    </row>
    <row r="21" spans="2:15">
      <c r="B21" s="52" t="s">
        <v>40</v>
      </c>
      <c r="C21" s="52" t="s">
        <v>110</v>
      </c>
      <c r="D21" s="51">
        <v>5968</v>
      </c>
      <c r="E21" s="50"/>
      <c r="F21" s="50"/>
      <c r="G21" s="50"/>
      <c r="H21" s="50"/>
      <c r="I21" s="52">
        <f t="shared" si="3"/>
        <v>2</v>
      </c>
      <c r="J21" s="52">
        <f t="shared" si="2"/>
        <v>2</v>
      </c>
      <c r="K21" s="52">
        <f t="shared" si="2"/>
        <v>2</v>
      </c>
      <c r="L21" s="50"/>
    </row>
    <row r="22" spans="2:15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2:15">
      <c r="J23" s="9" t="s">
        <v>126</v>
      </c>
      <c r="M23" s="9" t="s">
        <v>130</v>
      </c>
    </row>
    <row r="24" spans="2:15">
      <c r="B24" s="53" t="s">
        <v>122</v>
      </c>
      <c r="C24" s="53" t="s">
        <v>123</v>
      </c>
      <c r="D24" s="53" t="s">
        <v>124</v>
      </c>
      <c r="E24" s="50"/>
      <c r="F24" s="54" t="s">
        <v>125</v>
      </c>
      <c r="G24" s="50"/>
      <c r="H24" s="50"/>
      <c r="I24" s="50"/>
      <c r="J24" s="50"/>
      <c r="K24" s="50"/>
    </row>
    <row r="25" spans="2:15">
      <c r="B25" s="51" t="s">
        <v>120</v>
      </c>
      <c r="C25" s="51" t="s">
        <v>104</v>
      </c>
      <c r="D25" s="52">
        <v>9428</v>
      </c>
      <c r="E25" s="50"/>
      <c r="F25" s="52" t="s">
        <v>110</v>
      </c>
      <c r="G25" s="50"/>
      <c r="H25" s="50"/>
      <c r="I25" s="52">
        <f>SUMPRODUCT(($B25=$F$25:$F$27)+($C25=$F$25:$F$27))</f>
        <v>0</v>
      </c>
      <c r="J25" s="52">
        <f t="shared" ref="J25:K31" si="4">SUMPRODUCT(($B25=$F$25:$F$27)+($C25=$F$25:$F$27))</f>
        <v>0</v>
      </c>
      <c r="K25" s="52">
        <f t="shared" si="4"/>
        <v>0</v>
      </c>
    </row>
    <row r="26" spans="2:15">
      <c r="B26" s="52" t="s">
        <v>121</v>
      </c>
      <c r="C26" s="52" t="s">
        <v>105</v>
      </c>
      <c r="D26" s="52">
        <v>1999</v>
      </c>
      <c r="E26" s="50"/>
      <c r="F26" s="52" t="s">
        <v>121</v>
      </c>
      <c r="G26" s="50"/>
      <c r="H26" s="50"/>
      <c r="I26" s="52">
        <f t="shared" ref="I26:I31" si="5">SUMPRODUCT(($B26=$F$25:$F$27)+($C26=$F$25:$F$27))</f>
        <v>1</v>
      </c>
      <c r="J26" s="52">
        <f t="shared" si="4"/>
        <v>1</v>
      </c>
      <c r="K26" s="52">
        <f t="shared" si="4"/>
        <v>1</v>
      </c>
    </row>
    <row r="27" spans="2:15">
      <c r="B27" s="52" t="s">
        <v>120</v>
      </c>
      <c r="C27" s="52" t="s">
        <v>106</v>
      </c>
      <c r="D27" s="52">
        <v>7454</v>
      </c>
      <c r="E27" s="50"/>
      <c r="F27" s="52" t="s">
        <v>107</v>
      </c>
      <c r="G27" s="50"/>
      <c r="H27" s="50"/>
      <c r="I27" s="52">
        <f t="shared" si="5"/>
        <v>0</v>
      </c>
      <c r="J27" s="52">
        <f t="shared" si="4"/>
        <v>0</v>
      </c>
      <c r="K27" s="52">
        <f t="shared" si="4"/>
        <v>0</v>
      </c>
    </row>
    <row r="28" spans="2:15">
      <c r="B28" s="52" t="s">
        <v>40</v>
      </c>
      <c r="C28" s="52" t="s">
        <v>107</v>
      </c>
      <c r="D28" s="52">
        <v>6300</v>
      </c>
      <c r="E28" s="50"/>
      <c r="F28" s="50"/>
      <c r="G28" s="50"/>
      <c r="H28" s="50"/>
      <c r="I28" s="52">
        <f t="shared" si="5"/>
        <v>1</v>
      </c>
      <c r="J28" s="52">
        <f t="shared" si="4"/>
        <v>1</v>
      </c>
      <c r="K28" s="52">
        <f t="shared" si="4"/>
        <v>1</v>
      </c>
    </row>
    <row r="29" spans="2:15">
      <c r="B29" s="52" t="s">
        <v>120</v>
      </c>
      <c r="C29" s="52" t="s">
        <v>108</v>
      </c>
      <c r="D29" s="52">
        <v>5800</v>
      </c>
      <c r="E29" s="50"/>
      <c r="F29" s="50"/>
      <c r="G29" s="50"/>
      <c r="H29" s="50"/>
      <c r="I29" s="52">
        <f t="shared" si="5"/>
        <v>0</v>
      </c>
      <c r="J29" s="52">
        <f t="shared" si="4"/>
        <v>0</v>
      </c>
      <c r="K29" s="52">
        <f t="shared" si="4"/>
        <v>0</v>
      </c>
    </row>
    <row r="30" spans="2:15">
      <c r="B30" s="52" t="s">
        <v>121</v>
      </c>
      <c r="C30" s="52" t="s">
        <v>109</v>
      </c>
      <c r="D30" s="52">
        <v>2586</v>
      </c>
      <c r="E30" s="50"/>
      <c r="F30" s="50"/>
      <c r="G30" s="50"/>
      <c r="H30" s="50"/>
      <c r="I30" s="52">
        <f t="shared" si="5"/>
        <v>1</v>
      </c>
      <c r="J30" s="52">
        <f t="shared" si="4"/>
        <v>1</v>
      </c>
      <c r="K30" s="52">
        <f t="shared" si="4"/>
        <v>1</v>
      </c>
    </row>
    <row r="31" spans="2:15">
      <c r="B31" s="52" t="s">
        <v>40</v>
      </c>
      <c r="C31" s="52" t="s">
        <v>110</v>
      </c>
      <c r="D31" s="51">
        <v>5968</v>
      </c>
      <c r="E31" s="50"/>
      <c r="F31" s="50"/>
      <c r="G31" s="50"/>
      <c r="H31" s="50"/>
      <c r="I31" s="52">
        <f t="shared" si="5"/>
        <v>1</v>
      </c>
      <c r="J31" s="52">
        <f t="shared" si="4"/>
        <v>1</v>
      </c>
      <c r="K31" s="52">
        <f t="shared" si="4"/>
        <v>1</v>
      </c>
    </row>
    <row r="33" spans="2:11">
      <c r="J33" s="9" t="s">
        <v>128</v>
      </c>
    </row>
    <row r="34" spans="2:11">
      <c r="B34" s="53" t="s">
        <v>122</v>
      </c>
      <c r="C34" s="53" t="s">
        <v>123</v>
      </c>
      <c r="D34" s="53" t="s">
        <v>124</v>
      </c>
      <c r="E34" s="50"/>
      <c r="F34" s="54" t="s">
        <v>125</v>
      </c>
      <c r="G34" s="50"/>
      <c r="H34" s="50"/>
      <c r="I34" s="50"/>
      <c r="J34" s="50"/>
      <c r="K34" s="50"/>
    </row>
    <row r="35" spans="2:11">
      <c r="B35" s="51" t="s">
        <v>120</v>
      </c>
      <c r="C35" s="51" t="s">
        <v>104</v>
      </c>
      <c r="D35" s="52">
        <v>9428</v>
      </c>
      <c r="E35" s="50"/>
      <c r="F35" s="52" t="s">
        <v>105</v>
      </c>
      <c r="G35" s="50"/>
      <c r="H35" s="50"/>
      <c r="I35" s="52">
        <f>IFERROR(MATCH($B35,$F$35:$F$37,0),0)+IFERROR(MATCH($C35,$F$35:$F$37,0),0)</f>
        <v>0</v>
      </c>
      <c r="J35" s="52">
        <f t="shared" ref="J35:K41" si="6">IFERROR(MATCH($B35,$F$35:$F$37,0),0)+IFERROR(MATCH($C35,$F$35:$F$37,0),0)</f>
        <v>0</v>
      </c>
      <c r="K35" s="52">
        <f t="shared" si="6"/>
        <v>0</v>
      </c>
    </row>
    <row r="36" spans="2:11">
      <c r="B36" s="52" t="s">
        <v>121</v>
      </c>
      <c r="C36" s="52" t="s">
        <v>105</v>
      </c>
      <c r="D36" s="52">
        <v>1999</v>
      </c>
      <c r="E36" s="50"/>
      <c r="F36" s="52" t="s">
        <v>40</v>
      </c>
      <c r="G36" s="50"/>
      <c r="H36" s="50"/>
      <c r="I36" s="52">
        <f t="shared" ref="I36:I41" si="7">IFERROR(MATCH($B36,$F$35:$F$37,0),0)+IFERROR(MATCH($C36,$F$35:$F$37,0),0)</f>
        <v>1</v>
      </c>
      <c r="J36" s="52">
        <f t="shared" si="6"/>
        <v>1</v>
      </c>
      <c r="K36" s="52">
        <f t="shared" si="6"/>
        <v>1</v>
      </c>
    </row>
    <row r="37" spans="2:11">
      <c r="B37" s="52" t="s">
        <v>120</v>
      </c>
      <c r="C37" s="52" t="s">
        <v>106</v>
      </c>
      <c r="D37" s="52">
        <v>7454</v>
      </c>
      <c r="E37" s="50"/>
      <c r="F37" s="52" t="s">
        <v>107</v>
      </c>
      <c r="G37" s="50"/>
      <c r="H37" s="50"/>
      <c r="I37" s="52">
        <f t="shared" si="7"/>
        <v>0</v>
      </c>
      <c r="J37" s="52">
        <f t="shared" si="6"/>
        <v>0</v>
      </c>
      <c r="K37" s="52">
        <f t="shared" si="6"/>
        <v>0</v>
      </c>
    </row>
    <row r="38" spans="2:11">
      <c r="B38" s="52" t="s">
        <v>40</v>
      </c>
      <c r="C38" s="52" t="s">
        <v>107</v>
      </c>
      <c r="D38" s="52">
        <v>6300</v>
      </c>
      <c r="E38" s="50"/>
      <c r="F38" s="50"/>
      <c r="G38" s="50"/>
      <c r="H38" s="50"/>
      <c r="I38" s="52">
        <f t="shared" si="7"/>
        <v>5</v>
      </c>
      <c r="J38" s="52">
        <f t="shared" si="6"/>
        <v>5</v>
      </c>
      <c r="K38" s="52">
        <f t="shared" si="6"/>
        <v>5</v>
      </c>
    </row>
    <row r="39" spans="2:11">
      <c r="B39" s="52" t="s">
        <v>120</v>
      </c>
      <c r="C39" s="52" t="s">
        <v>108</v>
      </c>
      <c r="D39" s="52">
        <v>5800</v>
      </c>
      <c r="E39" s="50"/>
      <c r="F39" s="50"/>
      <c r="G39" s="50"/>
      <c r="H39" s="50"/>
      <c r="I39" s="52">
        <f t="shared" si="7"/>
        <v>0</v>
      </c>
      <c r="J39" s="52">
        <f t="shared" si="6"/>
        <v>0</v>
      </c>
      <c r="K39" s="52">
        <f t="shared" si="6"/>
        <v>0</v>
      </c>
    </row>
    <row r="40" spans="2:11">
      <c r="B40" s="52" t="s">
        <v>121</v>
      </c>
      <c r="C40" s="52" t="s">
        <v>109</v>
      </c>
      <c r="D40" s="52">
        <v>2586</v>
      </c>
      <c r="E40" s="50"/>
      <c r="F40" s="50"/>
      <c r="G40" s="50"/>
      <c r="H40" s="50"/>
      <c r="I40" s="52">
        <f t="shared" si="7"/>
        <v>0</v>
      </c>
      <c r="J40" s="52">
        <f t="shared" si="6"/>
        <v>0</v>
      </c>
      <c r="K40" s="52">
        <f t="shared" si="6"/>
        <v>0</v>
      </c>
    </row>
    <row r="41" spans="2:11">
      <c r="B41" s="52" t="s">
        <v>40</v>
      </c>
      <c r="C41" s="52" t="s">
        <v>110</v>
      </c>
      <c r="D41" s="51">
        <v>5968</v>
      </c>
      <c r="E41" s="50"/>
      <c r="F41" s="50"/>
      <c r="G41" s="50"/>
      <c r="H41" s="50"/>
      <c r="I41" s="52">
        <f t="shared" si="7"/>
        <v>2</v>
      </c>
      <c r="J41" s="52">
        <f t="shared" si="6"/>
        <v>2</v>
      </c>
      <c r="K41" s="52">
        <f t="shared" si="6"/>
        <v>2</v>
      </c>
    </row>
  </sheetData>
  <phoneticPr fontId="1" type="noConversion"/>
  <conditionalFormatting sqref="B5:D11">
    <cfRule type="expression" dxfId="8" priority="4">
      <formula>AND($B5=$F$5,$C5=$G$5)</formula>
    </cfRule>
  </conditionalFormatting>
  <conditionalFormatting sqref="B15:D21">
    <cfRule type="expression" dxfId="7" priority="3">
      <formula>MATCH($C15,$F$15:$F$17,0)</formula>
    </cfRule>
  </conditionalFormatting>
  <conditionalFormatting sqref="B25:D31">
    <cfRule type="expression" dxfId="6" priority="2">
      <formula>SUMPRODUCT(($B25=$F$25:$F$27)+($C25=$F$25:$F$27))</formula>
    </cfRule>
  </conditionalFormatting>
  <conditionalFormatting sqref="B35:D41">
    <cfRule type="expression" dxfId="5" priority="1">
      <formula>IFERROR(MATCH($B35,$F$35:$F$37,0),0)+IFERROR(MATCH($C35,$F$35:$F$37,0),0)</formula>
    </cfRule>
  </conditionalFormatting>
  <dataValidations count="3">
    <dataValidation type="list" allowBlank="1" showInputMessage="1" showErrorMessage="1" sqref="F5" xr:uid="{B3E108BD-7E2D-447B-8697-A7B0E8C11B01}">
      <formula1>$O$7:$O$9</formula1>
    </dataValidation>
    <dataValidation type="list" allowBlank="1" showInputMessage="1" showErrorMessage="1" sqref="G5 F15:F17" xr:uid="{03516AAD-627D-4A1E-9D77-C9227A8A8E20}">
      <formula1>$O$10:$O$16</formula1>
    </dataValidation>
    <dataValidation type="list" allowBlank="1" showInputMessage="1" showErrorMessage="1" sqref="F25:F27 F35:F37" xr:uid="{5F53765E-1B21-415E-925E-0CDF9F770F3F}">
      <formula1>$O$7:$O$16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3638-1526-4C85-B41B-29668ABF2B30}">
  <sheetPr>
    <tabColor theme="9" tint="-0.249977111117893"/>
  </sheetPr>
  <dimension ref="A1:K34"/>
  <sheetViews>
    <sheetView showGridLines="0" zoomScaleNormal="100" workbookViewId="0">
      <selection activeCell="J14" sqref="J14"/>
    </sheetView>
  </sheetViews>
  <sheetFormatPr defaultRowHeight="16.5"/>
  <cols>
    <col min="2" max="3" width="8.88671875" customWidth="1"/>
    <col min="6" max="11" width="8.88671875" customWidth="1"/>
  </cols>
  <sheetData>
    <row r="1" spans="1:11" ht="23.25" customHeight="1">
      <c r="A1" s="55" t="s">
        <v>197</v>
      </c>
    </row>
    <row r="2" spans="1:11">
      <c r="G2" t="s">
        <v>196</v>
      </c>
    </row>
    <row r="3" spans="1:11">
      <c r="D3" s="68" t="s">
        <v>188</v>
      </c>
      <c r="E3" s="68"/>
      <c r="G3" s="70" t="s">
        <v>189</v>
      </c>
      <c r="H3" s="70"/>
      <c r="J3" s="72" t="s">
        <v>198</v>
      </c>
      <c r="K3" s="72"/>
    </row>
    <row r="4" spans="1:11">
      <c r="D4" s="69"/>
      <c r="E4" s="69"/>
      <c r="G4" s="71"/>
      <c r="H4" s="71"/>
      <c r="J4" s="73"/>
      <c r="K4" s="73"/>
    </row>
    <row r="5" spans="1:11" ht="3.75" customHeight="1">
      <c r="D5" s="61"/>
      <c r="E5" s="61"/>
      <c r="F5" s="58"/>
      <c r="G5" s="62"/>
      <c r="H5" s="62"/>
      <c r="I5" s="58"/>
      <c r="J5" s="62"/>
      <c r="K5" s="62"/>
    </row>
    <row r="6" spans="1:11">
      <c r="D6" s="59" t="s">
        <v>164</v>
      </c>
      <c r="E6" s="59" t="s">
        <v>165</v>
      </c>
      <c r="G6" s="59" t="s">
        <v>164</v>
      </c>
      <c r="H6" s="59" t="s">
        <v>165</v>
      </c>
      <c r="J6" s="56" t="s">
        <v>164</v>
      </c>
      <c r="K6" s="56" t="s">
        <v>186</v>
      </c>
    </row>
    <row r="7" spans="1:11">
      <c r="D7" s="59" t="s">
        <v>166</v>
      </c>
      <c r="E7" s="59" t="s">
        <v>166</v>
      </c>
      <c r="G7" s="59" t="s">
        <v>166</v>
      </c>
      <c r="H7" s="59" t="s">
        <v>166</v>
      </c>
      <c r="J7" s="56" t="s">
        <v>166</v>
      </c>
      <c r="K7" s="56" t="s">
        <v>193</v>
      </c>
    </row>
    <row r="8" spans="1:11">
      <c r="D8" s="59" t="s">
        <v>167</v>
      </c>
      <c r="E8" s="59" t="s">
        <v>167</v>
      </c>
      <c r="G8" s="59" t="s">
        <v>167</v>
      </c>
      <c r="H8" s="59" t="s">
        <v>167</v>
      </c>
      <c r="J8" s="56" t="s">
        <v>167</v>
      </c>
      <c r="K8" s="56" t="s">
        <v>183</v>
      </c>
    </row>
    <row r="9" spans="1:11">
      <c r="D9" s="59" t="s">
        <v>168</v>
      </c>
      <c r="E9" s="59" t="s">
        <v>168</v>
      </c>
      <c r="G9" s="59" t="s">
        <v>168</v>
      </c>
      <c r="H9" s="59" t="s">
        <v>187</v>
      </c>
      <c r="J9" s="56" t="s">
        <v>168</v>
      </c>
      <c r="K9" s="56" t="s">
        <v>185</v>
      </c>
    </row>
    <row r="10" spans="1:11">
      <c r="D10" s="59" t="s">
        <v>169</v>
      </c>
      <c r="E10" s="59" t="s">
        <v>169</v>
      </c>
      <c r="G10" s="59" t="s">
        <v>169</v>
      </c>
      <c r="H10" s="59" t="s">
        <v>168</v>
      </c>
      <c r="J10" s="56" t="s">
        <v>169</v>
      </c>
      <c r="K10" s="56" t="s">
        <v>195</v>
      </c>
    </row>
    <row r="11" spans="1:11">
      <c r="D11" s="59" t="s">
        <v>170</v>
      </c>
      <c r="E11" s="60" t="s">
        <v>187</v>
      </c>
      <c r="G11" s="59" t="s">
        <v>170</v>
      </c>
      <c r="H11" s="59" t="s">
        <v>192</v>
      </c>
      <c r="J11" s="56" t="s">
        <v>170</v>
      </c>
      <c r="K11" s="56" t="s">
        <v>190</v>
      </c>
    </row>
    <row r="12" spans="1:11">
      <c r="D12" s="59" t="s">
        <v>171</v>
      </c>
      <c r="E12" s="59" t="s">
        <v>171</v>
      </c>
      <c r="G12" s="59" t="s">
        <v>171</v>
      </c>
      <c r="H12" s="59" t="s">
        <v>171</v>
      </c>
      <c r="J12" s="56" t="s">
        <v>171</v>
      </c>
      <c r="K12" s="56" t="s">
        <v>194</v>
      </c>
    </row>
    <row r="13" spans="1:11">
      <c r="D13" s="59" t="s">
        <v>172</v>
      </c>
      <c r="E13" s="59" t="s">
        <v>172</v>
      </c>
      <c r="G13" s="59" t="s">
        <v>172</v>
      </c>
      <c r="H13" s="59" t="s">
        <v>172</v>
      </c>
      <c r="J13" s="56" t="s">
        <v>172</v>
      </c>
      <c r="K13" s="56" t="s">
        <v>178</v>
      </c>
    </row>
    <row r="14" spans="1:11">
      <c r="D14" s="59" t="s">
        <v>173</v>
      </c>
      <c r="E14" s="60" t="s">
        <v>186</v>
      </c>
      <c r="G14" s="59" t="s">
        <v>173</v>
      </c>
      <c r="H14" s="59" t="s">
        <v>174</v>
      </c>
      <c r="J14" s="56" t="s">
        <v>173</v>
      </c>
      <c r="K14" s="56" t="s">
        <v>191</v>
      </c>
    </row>
    <row r="15" spans="1:11">
      <c r="D15" s="59" t="s">
        <v>174</v>
      </c>
      <c r="E15" s="59" t="s">
        <v>174</v>
      </c>
      <c r="G15" s="59" t="s">
        <v>174</v>
      </c>
      <c r="H15" s="59" t="s">
        <v>175</v>
      </c>
      <c r="J15" s="56" t="s">
        <v>174</v>
      </c>
      <c r="K15" s="56" t="s">
        <v>199</v>
      </c>
    </row>
    <row r="16" spans="1:11">
      <c r="D16" s="59" t="s">
        <v>175</v>
      </c>
      <c r="E16" s="59" t="s">
        <v>175</v>
      </c>
      <c r="G16" s="59" t="s">
        <v>175</v>
      </c>
      <c r="H16" s="59" t="s">
        <v>176</v>
      </c>
      <c r="J16" s="56" t="s">
        <v>175</v>
      </c>
      <c r="K16" s="56" t="s">
        <v>175</v>
      </c>
    </row>
    <row r="17" spans="4:11">
      <c r="D17" s="59" t="s">
        <v>176</v>
      </c>
      <c r="E17" s="59" t="s">
        <v>176</v>
      </c>
      <c r="G17" s="59" t="s">
        <v>176</v>
      </c>
      <c r="H17" s="59" t="s">
        <v>191</v>
      </c>
      <c r="J17" s="56" t="s">
        <v>176</v>
      </c>
      <c r="K17" s="56" t="s">
        <v>174</v>
      </c>
    </row>
    <row r="18" spans="4:11">
      <c r="D18" s="59" t="s">
        <v>177</v>
      </c>
      <c r="E18" s="59" t="s">
        <v>177</v>
      </c>
      <c r="G18" s="59" t="s">
        <v>177</v>
      </c>
      <c r="H18" s="59" t="s">
        <v>178</v>
      </c>
      <c r="J18" s="56" t="s">
        <v>177</v>
      </c>
      <c r="K18" s="56" t="s">
        <v>172</v>
      </c>
    </row>
    <row r="19" spans="4:11">
      <c r="D19" s="59" t="s">
        <v>178</v>
      </c>
      <c r="E19" s="59" t="s">
        <v>178</v>
      </c>
      <c r="G19" s="59" t="s">
        <v>178</v>
      </c>
      <c r="H19" s="59" t="s">
        <v>180</v>
      </c>
      <c r="J19" s="56" t="s">
        <v>178</v>
      </c>
      <c r="K19" s="56" t="s">
        <v>171</v>
      </c>
    </row>
    <row r="20" spans="4:11">
      <c r="D20" s="59" t="s">
        <v>179</v>
      </c>
      <c r="E20" s="60" t="s">
        <v>185</v>
      </c>
      <c r="G20" s="59" t="s">
        <v>179</v>
      </c>
      <c r="H20" s="59" t="s">
        <v>190</v>
      </c>
      <c r="J20" s="56" t="s">
        <v>179</v>
      </c>
      <c r="K20" s="56" t="s">
        <v>192</v>
      </c>
    </row>
    <row r="21" spans="4:11">
      <c r="D21" s="59" t="s">
        <v>180</v>
      </c>
      <c r="E21" s="59" t="s">
        <v>180</v>
      </c>
      <c r="G21" s="59" t="s">
        <v>180</v>
      </c>
      <c r="H21" s="59" t="s">
        <v>185</v>
      </c>
      <c r="J21" s="56" t="s">
        <v>180</v>
      </c>
      <c r="K21" s="56" t="s">
        <v>168</v>
      </c>
    </row>
    <row r="22" spans="4:11">
      <c r="D22" s="59" t="s">
        <v>181</v>
      </c>
      <c r="E22" s="59" t="s">
        <v>181</v>
      </c>
      <c r="G22" s="59" t="s">
        <v>181</v>
      </c>
      <c r="H22" s="59" t="s">
        <v>182</v>
      </c>
      <c r="J22" s="56" t="s">
        <v>181</v>
      </c>
      <c r="K22" s="56" t="s">
        <v>167</v>
      </c>
    </row>
    <row r="23" spans="4:11">
      <c r="D23" s="59" t="s">
        <v>182</v>
      </c>
      <c r="E23" s="59" t="s">
        <v>182</v>
      </c>
      <c r="G23" s="59" t="s">
        <v>182</v>
      </c>
      <c r="H23" s="59" t="s">
        <v>183</v>
      </c>
      <c r="J23" s="56" t="s">
        <v>182</v>
      </c>
      <c r="K23" s="56" t="s">
        <v>187</v>
      </c>
    </row>
    <row r="24" spans="4:11">
      <c r="D24" s="59" t="s">
        <v>183</v>
      </c>
      <c r="E24" s="59" t="s">
        <v>183</v>
      </c>
      <c r="G24" s="59" t="s">
        <v>183</v>
      </c>
      <c r="H24" s="59" t="s">
        <v>186</v>
      </c>
      <c r="J24" s="56" t="s">
        <v>183</v>
      </c>
      <c r="K24" s="56" t="s">
        <v>166</v>
      </c>
    </row>
    <row r="25" spans="4:11">
      <c r="D25" s="59" t="s">
        <v>184</v>
      </c>
      <c r="E25" s="59" t="s">
        <v>184</v>
      </c>
      <c r="G25" s="59" t="s">
        <v>184</v>
      </c>
      <c r="H25" s="59" t="s">
        <v>184</v>
      </c>
      <c r="J25" s="56" t="s">
        <v>184</v>
      </c>
      <c r="K25" s="56" t="s">
        <v>165</v>
      </c>
    </row>
    <row r="26" spans="4:11">
      <c r="K26" s="56" t="s">
        <v>174</v>
      </c>
    </row>
    <row r="27" spans="4:11">
      <c r="K27" s="56" t="s">
        <v>172</v>
      </c>
    </row>
    <row r="28" spans="4:11">
      <c r="K28" s="56" t="s">
        <v>171</v>
      </c>
    </row>
    <row r="29" spans="4:11">
      <c r="K29" s="56" t="s">
        <v>193</v>
      </c>
    </row>
    <row r="30" spans="4:11">
      <c r="K30" s="56" t="s">
        <v>193</v>
      </c>
    </row>
    <row r="31" spans="4:11">
      <c r="K31" s="56" t="s">
        <v>167</v>
      </c>
    </row>
    <row r="32" spans="4:11">
      <c r="K32" s="56" t="s">
        <v>187</v>
      </c>
    </row>
    <row r="33" spans="11:11">
      <c r="K33" s="56" t="s">
        <v>166</v>
      </c>
    </row>
    <row r="34" spans="11:11">
      <c r="K34" s="56" t="s">
        <v>165</v>
      </c>
    </row>
  </sheetData>
  <sortState xmlns:xlrd2="http://schemas.microsoft.com/office/spreadsheetml/2017/richdata2" ref="H6:H25">
    <sortCondition ref="H6:H25"/>
  </sortState>
  <mergeCells count="3">
    <mergeCell ref="D3:E4"/>
    <mergeCell ref="G3:H4"/>
    <mergeCell ref="J3:K4"/>
  </mergeCells>
  <phoneticPr fontId="1" type="noConversion"/>
  <conditionalFormatting sqref="G6:H25">
    <cfRule type="uniqueValues" dxfId="4" priority="3"/>
  </conditionalFormatting>
  <conditionalFormatting sqref="H6:H25">
    <cfRule type="duplicateValues" dxfId="3" priority="2"/>
  </conditionalFormatting>
  <conditionalFormatting sqref="K6:K34">
    <cfRule type="expression" dxfId="2" priority="1">
      <formula>ISNA(MATCH(K6,$J$6:$J$25,0))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63FE-402D-42C4-9FA0-61DCA5042F31}">
  <sheetPr>
    <tabColor rgb="FF0070C0"/>
  </sheetPr>
  <dimension ref="A1:C30"/>
  <sheetViews>
    <sheetView showGridLines="0" tabSelected="1" workbookViewId="0">
      <selection activeCell="B28" sqref="B28"/>
    </sheetView>
  </sheetViews>
  <sheetFormatPr defaultRowHeight="16.5"/>
  <cols>
    <col min="1" max="1" width="46.5546875" customWidth="1"/>
    <col min="2" max="2" width="47" customWidth="1"/>
  </cols>
  <sheetData>
    <row r="1" spans="1:3">
      <c r="A1" s="57" t="s">
        <v>131</v>
      </c>
      <c r="B1" s="57" t="s">
        <v>157</v>
      </c>
      <c r="C1" t="b">
        <f>ISNA(MATCH(B1,$A$1:$A$30,0))</f>
        <v>0</v>
      </c>
    </row>
    <row r="2" spans="1:3">
      <c r="A2" s="57" t="s">
        <v>132</v>
      </c>
      <c r="B2" s="57" t="s">
        <v>160</v>
      </c>
      <c r="C2" t="b">
        <f t="shared" ref="C2:C30" si="0">ISNA(MATCH(B2,$A$1:$A$30,0))</f>
        <v>0</v>
      </c>
    </row>
    <row r="3" spans="1:3">
      <c r="A3" s="57" t="s">
        <v>133</v>
      </c>
      <c r="B3" s="57" t="s">
        <v>158</v>
      </c>
      <c r="C3" t="b">
        <f t="shared" si="0"/>
        <v>0</v>
      </c>
    </row>
    <row r="4" spans="1:3">
      <c r="A4" s="57" t="s">
        <v>134</v>
      </c>
      <c r="B4" s="57" t="s">
        <v>148</v>
      </c>
      <c r="C4" t="b">
        <f t="shared" si="0"/>
        <v>0</v>
      </c>
    </row>
    <row r="5" spans="1:3">
      <c r="A5" s="57" t="s">
        <v>135</v>
      </c>
      <c r="B5" s="57" t="s">
        <v>145</v>
      </c>
      <c r="C5" t="b">
        <f t="shared" si="0"/>
        <v>0</v>
      </c>
    </row>
    <row r="6" spans="1:3">
      <c r="A6" s="57" t="s">
        <v>136</v>
      </c>
      <c r="B6" s="57" t="s">
        <v>155</v>
      </c>
      <c r="C6" t="b">
        <f t="shared" si="0"/>
        <v>0</v>
      </c>
    </row>
    <row r="7" spans="1:3">
      <c r="A7" s="57" t="s">
        <v>137</v>
      </c>
      <c r="B7" s="57" t="s">
        <v>153</v>
      </c>
      <c r="C7" t="b">
        <f t="shared" si="0"/>
        <v>0</v>
      </c>
    </row>
    <row r="8" spans="1:3">
      <c r="A8" s="57" t="s">
        <v>138</v>
      </c>
      <c r="B8" s="57" t="s">
        <v>152</v>
      </c>
      <c r="C8" t="b">
        <f t="shared" si="0"/>
        <v>0</v>
      </c>
    </row>
    <row r="9" spans="1:3">
      <c r="A9" s="57" t="s">
        <v>139</v>
      </c>
      <c r="B9" s="57" t="s">
        <v>147</v>
      </c>
      <c r="C9" t="b">
        <f t="shared" si="0"/>
        <v>0</v>
      </c>
    </row>
    <row r="10" spans="1:3">
      <c r="A10" s="57" t="s">
        <v>140</v>
      </c>
      <c r="B10" s="57" t="s">
        <v>134</v>
      </c>
      <c r="C10" t="b">
        <f t="shared" si="0"/>
        <v>0</v>
      </c>
    </row>
    <row r="11" spans="1:3">
      <c r="A11" s="57" t="s">
        <v>141</v>
      </c>
      <c r="B11" s="57" t="s">
        <v>163</v>
      </c>
      <c r="C11" t="b">
        <f t="shared" si="0"/>
        <v>1</v>
      </c>
    </row>
    <row r="12" spans="1:3">
      <c r="A12" s="57" t="s">
        <v>142</v>
      </c>
      <c r="B12" s="57" t="s">
        <v>133</v>
      </c>
      <c r="C12" t="b">
        <f t="shared" si="0"/>
        <v>0</v>
      </c>
    </row>
    <row r="13" spans="1:3">
      <c r="A13" s="57" t="s">
        <v>143</v>
      </c>
      <c r="B13" s="57" t="s">
        <v>135</v>
      </c>
      <c r="C13" t="b">
        <f t="shared" si="0"/>
        <v>0</v>
      </c>
    </row>
    <row r="14" spans="1:3">
      <c r="A14" s="57" t="s">
        <v>144</v>
      </c>
      <c r="B14" s="57" t="s">
        <v>132</v>
      </c>
      <c r="C14" t="b">
        <f t="shared" si="0"/>
        <v>0</v>
      </c>
    </row>
    <row r="15" spans="1:3">
      <c r="A15" s="57" t="s">
        <v>145</v>
      </c>
      <c r="B15" s="57" t="s">
        <v>162</v>
      </c>
      <c r="C15" t="b">
        <f t="shared" si="0"/>
        <v>1</v>
      </c>
    </row>
    <row r="16" spans="1:3">
      <c r="A16" s="57" t="s">
        <v>146</v>
      </c>
      <c r="B16" s="57" t="s">
        <v>146</v>
      </c>
      <c r="C16" t="b">
        <f t="shared" si="0"/>
        <v>0</v>
      </c>
    </row>
    <row r="17" spans="1:3">
      <c r="A17" s="57" t="s">
        <v>147</v>
      </c>
      <c r="B17" s="57" t="s">
        <v>141</v>
      </c>
      <c r="C17" t="b">
        <f t="shared" si="0"/>
        <v>0</v>
      </c>
    </row>
    <row r="18" spans="1:3">
      <c r="A18" s="57" t="s">
        <v>148</v>
      </c>
      <c r="B18" s="57" t="s">
        <v>154</v>
      </c>
      <c r="C18" t="b">
        <f t="shared" si="0"/>
        <v>0</v>
      </c>
    </row>
    <row r="19" spans="1:3">
      <c r="A19" s="57" t="s">
        <v>149</v>
      </c>
      <c r="B19" s="57" t="s">
        <v>136</v>
      </c>
      <c r="C19" t="b">
        <f t="shared" si="0"/>
        <v>0</v>
      </c>
    </row>
    <row r="20" spans="1:3">
      <c r="A20" s="57" t="s">
        <v>150</v>
      </c>
      <c r="B20" s="57" t="s">
        <v>138</v>
      </c>
      <c r="C20" t="b">
        <f t="shared" si="0"/>
        <v>0</v>
      </c>
    </row>
    <row r="21" spans="1:3">
      <c r="A21" s="57" t="s">
        <v>151</v>
      </c>
      <c r="B21" s="57" t="s">
        <v>137</v>
      </c>
      <c r="C21" t="b">
        <f t="shared" si="0"/>
        <v>0</v>
      </c>
    </row>
    <row r="22" spans="1:3">
      <c r="A22" s="57" t="s">
        <v>152</v>
      </c>
      <c r="B22" s="57" t="s">
        <v>140</v>
      </c>
      <c r="C22" t="b">
        <f t="shared" si="0"/>
        <v>0</v>
      </c>
    </row>
    <row r="23" spans="1:3">
      <c r="A23" s="57" t="s">
        <v>153</v>
      </c>
      <c r="B23" s="57" t="s">
        <v>151</v>
      </c>
      <c r="C23" t="b">
        <f t="shared" si="0"/>
        <v>0</v>
      </c>
    </row>
    <row r="24" spans="1:3">
      <c r="A24" s="57" t="s">
        <v>154</v>
      </c>
      <c r="B24" s="57" t="s">
        <v>144</v>
      </c>
      <c r="C24" t="b">
        <f t="shared" si="0"/>
        <v>0</v>
      </c>
    </row>
    <row r="25" spans="1:3">
      <c r="A25" s="57" t="s">
        <v>155</v>
      </c>
      <c r="B25" s="57" t="s">
        <v>149</v>
      </c>
      <c r="C25" t="b">
        <f t="shared" si="0"/>
        <v>0</v>
      </c>
    </row>
    <row r="26" spans="1:3">
      <c r="A26" s="57" t="s">
        <v>156</v>
      </c>
      <c r="B26" s="57" t="s">
        <v>131</v>
      </c>
      <c r="C26" t="b">
        <f t="shared" si="0"/>
        <v>0</v>
      </c>
    </row>
    <row r="27" spans="1:3">
      <c r="A27" s="57" t="s">
        <v>157</v>
      </c>
      <c r="B27" s="57" t="s">
        <v>139</v>
      </c>
      <c r="C27" t="b">
        <f t="shared" si="0"/>
        <v>0</v>
      </c>
    </row>
    <row r="28" spans="1:3">
      <c r="A28" s="57" t="s">
        <v>158</v>
      </c>
      <c r="B28" s="57" t="s">
        <v>161</v>
      </c>
      <c r="C28" t="b">
        <f t="shared" si="0"/>
        <v>1</v>
      </c>
    </row>
    <row r="29" spans="1:3">
      <c r="A29" s="57" t="s">
        <v>159</v>
      </c>
      <c r="B29" s="57" t="s">
        <v>159</v>
      </c>
      <c r="C29" t="b">
        <f t="shared" si="0"/>
        <v>0</v>
      </c>
    </row>
    <row r="30" spans="1:3">
      <c r="A30" s="57" t="s">
        <v>160</v>
      </c>
      <c r="B30" s="57" t="s">
        <v>142</v>
      </c>
      <c r="C30" t="b">
        <f t="shared" si="0"/>
        <v>0</v>
      </c>
    </row>
  </sheetData>
  <sortState xmlns:xlrd2="http://schemas.microsoft.com/office/spreadsheetml/2017/richdata2" ref="B1:B30">
    <sortCondition ref="B1:B30"/>
  </sortState>
  <phoneticPr fontId="1" type="noConversion"/>
  <conditionalFormatting sqref="B1:B30">
    <cfRule type="expression" dxfId="1" priority="1">
      <formula>ISNA(MATCH(B1,$A$1:$A$30,0))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B50B-2983-44C7-8974-B5E3106AA4A3}">
  <sheetPr>
    <tabColor rgb="FF7030A0"/>
  </sheetPr>
  <dimension ref="A1:C30"/>
  <sheetViews>
    <sheetView topLeftCell="A7" workbookViewId="0">
      <selection activeCell="B22" sqref="B22"/>
    </sheetView>
  </sheetViews>
  <sheetFormatPr defaultRowHeight="16.5"/>
  <cols>
    <col min="1" max="2" width="50.21875" bestFit="1" customWidth="1"/>
    <col min="3" max="3" width="9.44140625" customWidth="1"/>
  </cols>
  <sheetData>
    <row r="1" spans="1:3">
      <c r="A1" s="57" t="s">
        <v>200</v>
      </c>
      <c r="B1" s="57" t="s">
        <v>201</v>
      </c>
      <c r="C1" t="b">
        <f>ISNA(MATCH(B1,$A$1:$A$30,0))</f>
        <v>0</v>
      </c>
    </row>
    <row r="2" spans="1:3">
      <c r="A2" s="57" t="s">
        <v>202</v>
      </c>
      <c r="B2" s="57" t="s">
        <v>203</v>
      </c>
      <c r="C2" t="b">
        <f t="shared" ref="C2:C30" si="0">ISNA(MATCH(B2,$A$1:$A$30,0))</f>
        <v>0</v>
      </c>
    </row>
    <row r="3" spans="1:3">
      <c r="A3" s="57" t="s">
        <v>204</v>
      </c>
      <c r="B3" s="57" t="s">
        <v>205</v>
      </c>
      <c r="C3" t="b">
        <f t="shared" si="0"/>
        <v>0</v>
      </c>
    </row>
    <row r="4" spans="1:3">
      <c r="A4" s="57" t="s">
        <v>206</v>
      </c>
      <c r="B4" s="57" t="s">
        <v>207</v>
      </c>
      <c r="C4" t="b">
        <f t="shared" si="0"/>
        <v>0</v>
      </c>
    </row>
    <row r="5" spans="1:3">
      <c r="A5" s="57" t="s">
        <v>208</v>
      </c>
      <c r="B5" s="57" t="s">
        <v>209</v>
      </c>
      <c r="C5" t="b">
        <f t="shared" si="0"/>
        <v>0</v>
      </c>
    </row>
    <row r="6" spans="1:3">
      <c r="A6" s="57" t="s">
        <v>210</v>
      </c>
      <c r="B6" s="57" t="s">
        <v>211</v>
      </c>
      <c r="C6" t="b">
        <f t="shared" si="0"/>
        <v>0</v>
      </c>
    </row>
    <row r="7" spans="1:3">
      <c r="A7" s="57" t="s">
        <v>212</v>
      </c>
      <c r="B7" s="57" t="s">
        <v>213</v>
      </c>
      <c r="C7" t="b">
        <f t="shared" si="0"/>
        <v>0</v>
      </c>
    </row>
    <row r="8" spans="1:3">
      <c r="A8" s="57" t="s">
        <v>214</v>
      </c>
      <c r="B8" s="57" t="s">
        <v>215</v>
      </c>
      <c r="C8" t="b">
        <f t="shared" si="0"/>
        <v>0</v>
      </c>
    </row>
    <row r="9" spans="1:3">
      <c r="A9" s="57" t="s">
        <v>216</v>
      </c>
      <c r="B9" s="57" t="s">
        <v>217</v>
      </c>
      <c r="C9" t="b">
        <f t="shared" si="0"/>
        <v>0</v>
      </c>
    </row>
    <row r="10" spans="1:3">
      <c r="A10" s="57" t="s">
        <v>218</v>
      </c>
      <c r="B10" s="57" t="s">
        <v>206</v>
      </c>
      <c r="C10" t="b">
        <f t="shared" si="0"/>
        <v>0</v>
      </c>
    </row>
    <row r="11" spans="1:3">
      <c r="A11" s="57" t="s">
        <v>219</v>
      </c>
      <c r="B11" s="57" t="s">
        <v>220</v>
      </c>
      <c r="C11" t="b">
        <f t="shared" si="0"/>
        <v>1</v>
      </c>
    </row>
    <row r="12" spans="1:3">
      <c r="A12" s="57" t="s">
        <v>221</v>
      </c>
      <c r="B12" s="57" t="s">
        <v>204</v>
      </c>
      <c r="C12" t="b">
        <f t="shared" si="0"/>
        <v>0</v>
      </c>
    </row>
    <row r="13" spans="1:3">
      <c r="A13" s="57" t="s">
        <v>222</v>
      </c>
      <c r="B13" s="57" t="s">
        <v>208</v>
      </c>
      <c r="C13" t="b">
        <f t="shared" si="0"/>
        <v>0</v>
      </c>
    </row>
    <row r="14" spans="1:3">
      <c r="A14" s="57" t="s">
        <v>223</v>
      </c>
      <c r="B14" s="57" t="s">
        <v>202</v>
      </c>
      <c r="C14" t="b">
        <f t="shared" si="0"/>
        <v>0</v>
      </c>
    </row>
    <row r="15" spans="1:3">
      <c r="A15" s="57" t="s">
        <v>209</v>
      </c>
      <c r="B15" s="57" t="s">
        <v>224</v>
      </c>
      <c r="C15" t="b">
        <f t="shared" si="0"/>
        <v>1</v>
      </c>
    </row>
    <row r="16" spans="1:3">
      <c r="A16" s="57" t="s">
        <v>225</v>
      </c>
      <c r="B16" s="57" t="s">
        <v>225</v>
      </c>
      <c r="C16" t="b">
        <f t="shared" si="0"/>
        <v>0</v>
      </c>
    </row>
    <row r="17" spans="1:3">
      <c r="A17" s="57" t="s">
        <v>217</v>
      </c>
      <c r="B17" s="57" t="s">
        <v>219</v>
      </c>
      <c r="C17" t="b">
        <f t="shared" si="0"/>
        <v>0</v>
      </c>
    </row>
    <row r="18" spans="1:3">
      <c r="A18" s="57" t="s">
        <v>207</v>
      </c>
      <c r="B18" s="57" t="s">
        <v>226</v>
      </c>
      <c r="C18" t="b">
        <f t="shared" si="0"/>
        <v>0</v>
      </c>
    </row>
    <row r="19" spans="1:3">
      <c r="A19" s="57" t="s">
        <v>227</v>
      </c>
      <c r="B19" s="57" t="s">
        <v>210</v>
      </c>
      <c r="C19" t="b">
        <f t="shared" si="0"/>
        <v>0</v>
      </c>
    </row>
    <row r="20" spans="1:3">
      <c r="A20" s="57" t="s">
        <v>228</v>
      </c>
      <c r="B20" s="57" t="s">
        <v>214</v>
      </c>
      <c r="C20" t="b">
        <f t="shared" si="0"/>
        <v>0</v>
      </c>
    </row>
    <row r="21" spans="1:3">
      <c r="A21" s="57" t="s">
        <v>229</v>
      </c>
      <c r="B21" s="57" t="s">
        <v>212</v>
      </c>
      <c r="C21" t="b">
        <f t="shared" si="0"/>
        <v>0</v>
      </c>
    </row>
    <row r="22" spans="1:3">
      <c r="A22" s="57" t="s">
        <v>215</v>
      </c>
      <c r="B22" s="57" t="s">
        <v>218</v>
      </c>
      <c r="C22" t="b">
        <f t="shared" si="0"/>
        <v>0</v>
      </c>
    </row>
    <row r="23" spans="1:3">
      <c r="A23" s="57" t="s">
        <v>213</v>
      </c>
      <c r="B23" s="57" t="s">
        <v>229</v>
      </c>
      <c r="C23" t="b">
        <f t="shared" si="0"/>
        <v>0</v>
      </c>
    </row>
    <row r="24" spans="1:3">
      <c r="A24" s="57" t="s">
        <v>226</v>
      </c>
      <c r="B24" s="57" t="s">
        <v>223</v>
      </c>
      <c r="C24" t="b">
        <f t="shared" si="0"/>
        <v>0</v>
      </c>
    </row>
    <row r="25" spans="1:3">
      <c r="A25" s="57" t="s">
        <v>211</v>
      </c>
      <c r="B25" s="57" t="s">
        <v>227</v>
      </c>
      <c r="C25" t="b">
        <f t="shared" si="0"/>
        <v>0</v>
      </c>
    </row>
    <row r="26" spans="1:3">
      <c r="A26" s="57" t="s">
        <v>230</v>
      </c>
      <c r="B26" s="57" t="s">
        <v>200</v>
      </c>
      <c r="C26" t="b">
        <f t="shared" si="0"/>
        <v>0</v>
      </c>
    </row>
    <row r="27" spans="1:3">
      <c r="A27" s="57" t="s">
        <v>201</v>
      </c>
      <c r="B27" s="57" t="s">
        <v>216</v>
      </c>
      <c r="C27" t="b">
        <f t="shared" si="0"/>
        <v>0</v>
      </c>
    </row>
    <row r="28" spans="1:3">
      <c r="A28" s="57" t="s">
        <v>205</v>
      </c>
      <c r="B28" s="57" t="s">
        <v>231</v>
      </c>
      <c r="C28" t="b">
        <f t="shared" si="0"/>
        <v>1</v>
      </c>
    </row>
    <row r="29" spans="1:3">
      <c r="A29" s="57" t="s">
        <v>232</v>
      </c>
      <c r="B29" s="57" t="s">
        <v>232</v>
      </c>
      <c r="C29" t="b">
        <f t="shared" si="0"/>
        <v>0</v>
      </c>
    </row>
    <row r="30" spans="1:3">
      <c r="A30" s="57" t="s">
        <v>203</v>
      </c>
      <c r="B30" s="57" t="s">
        <v>221</v>
      </c>
      <c r="C30" t="b">
        <f t="shared" si="0"/>
        <v>0</v>
      </c>
    </row>
  </sheetData>
  <phoneticPr fontId="1" type="noConversion"/>
  <conditionalFormatting sqref="B1:B30">
    <cfRule type="expression" dxfId="0" priority="1">
      <formula>ISNA(MATCH(B1,$A$1:$A$30,0))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条件格式1</vt:lpstr>
      <vt:lpstr>条件格式2</vt:lpstr>
      <vt:lpstr>条件格式+FREQUENCY</vt:lpstr>
      <vt:lpstr>条件格式-图标集</vt:lpstr>
      <vt:lpstr>条件标记行列AND和OR</vt:lpstr>
      <vt:lpstr>自动聚焦</vt:lpstr>
      <vt:lpstr>AND和OR多条件MATCH标记</vt:lpstr>
      <vt:lpstr>核对两表的几种可能</vt:lpstr>
      <vt:lpstr>条件格式对比列1</vt:lpstr>
      <vt:lpstr>条件格式对比列2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2020-11-03T07:56:30Z</cp:lastPrinted>
  <dcterms:created xsi:type="dcterms:W3CDTF">2020-10-31T07:07:05Z</dcterms:created>
  <dcterms:modified xsi:type="dcterms:W3CDTF">2021-03-05T11:13:17Z</dcterms:modified>
</cp:coreProperties>
</file>