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53048535-FB56-4C3F-B52C-9D8CAF92FC91}" xr6:coauthVersionLast="47" xr6:coauthVersionMax="47" xr10:uidLastSave="{00000000-0000-0000-0000-000000000000}"/>
  <bookViews>
    <workbookView xWindow="4740" yWindow="0" windowWidth="24060" windowHeight="13545" xr2:uid="{5FFAD091-355C-4318-BA29-6D8CD54C18B1}"/>
  </bookViews>
  <sheets>
    <sheet name="Sheet1" sheetId="1" r:id="rId1"/>
    <sheet name="Sheet1 (2)" sheetId="4" r:id="rId2"/>
    <sheet name="Sheet2" sheetId="3" r:id="rId3"/>
  </sheets>
  <definedNames>
    <definedName name="假期设置">OFFSET(Sheet2!$A$2,,,COUNTA(Sheet2!$A$2:$A$705))</definedName>
    <definedName name="切片器_部门">#N/A</definedName>
    <definedName name="切片器_年份">#N/A</definedName>
    <definedName name="切片器_月份">#N/A</definedName>
    <definedName name="切片器_月份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8" i="4" l="1"/>
  <c r="K49" i="4"/>
  <c r="P49" i="4" s="1"/>
  <c r="T49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E4" i="4"/>
  <c r="D4" i="4"/>
  <c r="E4" i="1"/>
  <c r="D4" i="1"/>
  <c r="AJ4" i="4" l="1"/>
  <c r="O4" i="4"/>
  <c r="AG4" i="4"/>
  <c r="Q4" i="4"/>
  <c r="AI4" i="4"/>
  <c r="AH4" i="4"/>
  <c r="W4" i="4"/>
  <c r="U4" i="4"/>
  <c r="I4" i="4"/>
  <c r="AA4" i="4"/>
  <c r="K4" i="4"/>
  <c r="AC4" i="4"/>
  <c r="L4" i="4"/>
  <c r="R4" i="4"/>
  <c r="X4" i="4"/>
  <c r="AD4" i="4"/>
  <c r="M4" i="4"/>
  <c r="S4" i="4"/>
  <c r="Y4" i="4"/>
  <c r="AE4" i="4"/>
  <c r="AK4" i="4"/>
  <c r="H4" i="4"/>
  <c r="N4" i="4"/>
  <c r="T4" i="4"/>
  <c r="Z4" i="4"/>
  <c r="AF4" i="4"/>
  <c r="AL4" i="4"/>
  <c r="J4" i="4"/>
  <c r="P4" i="4"/>
  <c r="V4" i="4"/>
  <c r="AB4" i="4"/>
  <c r="N4" i="1"/>
  <c r="AJ4" i="1"/>
  <c r="AE4" i="1"/>
  <c r="AD4" i="1"/>
  <c r="R4" i="1"/>
  <c r="M4" i="1"/>
  <c r="L4" i="1"/>
  <c r="Y4" i="1"/>
  <c r="X4" i="1"/>
  <c r="AK4" i="1"/>
  <c r="S4" i="1"/>
  <c r="AI4" i="1"/>
  <c r="AC4" i="1"/>
  <c r="W4" i="1"/>
  <c r="Q4" i="1"/>
  <c r="K4" i="1"/>
  <c r="AH4" i="1"/>
  <c r="AB4" i="1"/>
  <c r="V4" i="1"/>
  <c r="P4" i="1"/>
  <c r="J4" i="1"/>
  <c r="H4" i="1"/>
  <c r="AG4" i="1"/>
  <c r="AA4" i="1"/>
  <c r="U4" i="1"/>
  <c r="O4" i="1"/>
  <c r="I4" i="1"/>
  <c r="AL4" i="1"/>
  <c r="AF4" i="1"/>
  <c r="Z4" i="1"/>
  <c r="T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<sst xmlns="http://schemas.openxmlformats.org/spreadsheetml/2006/main" count="336" uniqueCount="82">
  <si>
    <t>扫地僧</t>
  </si>
  <si>
    <t>阿青</t>
  </si>
  <si>
    <t>石破天</t>
  </si>
  <si>
    <t>贝海石</t>
  </si>
  <si>
    <t>东方不败</t>
  </si>
  <si>
    <t>张三丰</t>
  </si>
  <si>
    <t>张无忌</t>
  </si>
  <si>
    <t>段誉</t>
  </si>
  <si>
    <t>虚竹</t>
  </si>
  <si>
    <t>萧峰</t>
  </si>
  <si>
    <t>销售部</t>
  </si>
  <si>
    <t>后勤部</t>
  </si>
  <si>
    <t>生产部</t>
  </si>
  <si>
    <t>财务部</t>
  </si>
  <si>
    <t>出勤</t>
  </si>
  <si>
    <t>旷工</t>
  </si>
  <si>
    <t>正休</t>
  </si>
  <si>
    <t>事假</t>
  </si>
  <si>
    <t>出差</t>
  </si>
  <si>
    <t>丧假</t>
  </si>
  <si>
    <t>产假</t>
  </si>
  <si>
    <t>病假</t>
  </si>
  <si>
    <t>婚假</t>
  </si>
  <si>
    <t>迟到</t>
  </si>
  <si>
    <t>√</t>
  </si>
  <si>
    <t>X</t>
  </si>
  <si>
    <t>◆</t>
  </si>
  <si>
    <t>▼</t>
  </si>
  <si>
    <t>▽</t>
  </si>
  <si>
    <t>●</t>
  </si>
  <si>
    <t>○</t>
  </si>
  <si>
    <t>※</t>
  </si>
  <si>
    <t>◎</t>
  </si>
  <si>
    <t>L</t>
  </si>
  <si>
    <t>部门</t>
    <phoneticPr fontId="2" type="noConversion"/>
  </si>
  <si>
    <t>人员</t>
    <phoneticPr fontId="2" type="noConversion"/>
  </si>
  <si>
    <t>列1</t>
  </si>
  <si>
    <t>列2</t>
  </si>
  <si>
    <t>年份</t>
    <phoneticPr fontId="2" type="noConversion"/>
  </si>
  <si>
    <t>月份</t>
    <phoneticPr fontId="2" type="noConversion"/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</si>
  <si>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</si>
  <si>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</si>
  <si>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</si>
  <si>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</si>
  <si>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</si>
  <si>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</si>
  <si>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</si>
  <si>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</si>
  <si>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</si>
  <si>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</si>
  <si>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</si>
  <si>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</si>
  <si>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</si>
  <si>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</si>
  <si>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</si>
  <si>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</si>
  <si>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</si>
  <si>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</si>
  <si>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</si>
  <si>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</si>
  <si>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</si>
  <si>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</si>
  <si>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</si>
  <si>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</si>
  <si>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</si>
  <si>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</si>
  <si>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</si>
  <si>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</si>
  <si>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</si>
  <si>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元旦</t>
    <phoneticPr fontId="7" type="noConversion"/>
  </si>
  <si>
    <t>春节</t>
    <phoneticPr fontId="7" type="noConversion"/>
  </si>
  <si>
    <t>劳动节</t>
    <phoneticPr fontId="7" type="noConversion"/>
  </si>
  <si>
    <t>国庆节</t>
    <phoneticPr fontId="7" type="noConversion"/>
  </si>
  <si>
    <t>假期设置</t>
    <phoneticPr fontId="2" type="noConversion"/>
  </si>
  <si>
    <t>春节</t>
  </si>
  <si>
    <t>劳动节</t>
  </si>
  <si>
    <t>国庆节</t>
  </si>
  <si>
    <t>工资标准</t>
    <phoneticPr fontId="2" type="noConversion"/>
  </si>
  <si>
    <t>考勤工资</t>
    <phoneticPr fontId="2" type="noConversion"/>
  </si>
  <si>
    <t>周末</t>
    <phoneticPr fontId="2" type="noConversion"/>
  </si>
  <si>
    <t>正常班</t>
    <phoneticPr fontId="2" type="noConversion"/>
  </si>
  <si>
    <t>节假日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</si>
</sst>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;;;"/>
    <numFmt numFmtId="180" formatCode="0.0"/>
  </numFmts>
  <fonts count="9" x14ac:knownFonts="1">
    <font>
      <sz val="12"/>
      <color theme="1"/>
      <name val="阿里巴巴普惠体"/>
      <family val="2"/>
      <charset val="134"/>
    </font>
    <font>
      <b/>
      <sz val="12"/>
      <color theme="1"/>
      <name val="阿里巴巴普惠体"/>
      <family val="2"/>
      <charset val="134"/>
    </font>
    <font>
      <sz val="9"/>
      <name val="阿里巴巴普惠体"/>
      <family val="2"/>
      <charset val="134"/>
    </font>
    <font>
      <sz val="10"/>
      <color theme="1"/>
      <name val="阿里巴巴普惠体"/>
      <family val="2"/>
      <charset val="134"/>
    </font>
    <font>
      <sz val="9"/>
      <color theme="1"/>
      <name val="阿里巴巴普惠体"/>
      <family val="2"/>
      <charset val="134"/>
    </font>
    <font>
      <sz val="9"/>
      <color theme="1"/>
      <name val="阿里巴巴普惠体"/>
      <family val="1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rgb="FFFF0000"/>
      <name val="阿里巴巴普惠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3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/>
    <xf numFmtId="0" fontId="6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textRotation="45"/>
    </xf>
    <xf numFmtId="14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阿里巴巴普惠体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7" tint="0.59996337778862885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阿里巴巴普惠体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heetMetadata" Target="metadata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733425</xdr:colOff>
      <xdr:row>2</xdr:row>
      <xdr:rowOff>200025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部门">
              <a:extLst>
                <a:ext uri="{FF2B5EF4-FFF2-40B4-BE49-F238E27FC236}">
                  <a16:creationId xmlns:a16="http://schemas.microsoft.com/office/drawing/2014/main" id="{E33EABCE-0417-4B1B-87D6-4836F27BD7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部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324225" cy="752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752475</xdr:colOff>
      <xdr:row>0</xdr:row>
      <xdr:rowOff>19050</xdr:rowOff>
    </xdr:from>
    <xdr:to>
      <xdr:col>6</xdr:col>
      <xdr:colOff>104775</xdr:colOff>
      <xdr:row>2</xdr:row>
      <xdr:rowOff>200025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年份">
              <a:extLst>
                <a:ext uri="{FF2B5EF4-FFF2-40B4-BE49-F238E27FC236}">
                  <a16:creationId xmlns:a16="http://schemas.microsoft.com/office/drawing/2014/main" id="{F47D42AB-3E5B-42AD-AA1C-030B04B91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43275" y="19050"/>
              <a:ext cx="876300" cy="733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133349</xdr:colOff>
      <xdr:row>0</xdr:row>
      <xdr:rowOff>9525</xdr:rowOff>
    </xdr:from>
    <xdr:to>
      <xdr:col>13</xdr:col>
      <xdr:colOff>180975</xdr:colOff>
      <xdr:row>2</xdr:row>
      <xdr:rowOff>190501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月份">
              <a:extLst>
                <a:ext uri="{FF2B5EF4-FFF2-40B4-BE49-F238E27FC236}">
                  <a16:creationId xmlns:a16="http://schemas.microsoft.com/office/drawing/2014/main" id="{274AC9D4-DF8F-4BFB-A650-47C5A97937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49" y="9525"/>
              <a:ext cx="2581276" cy="733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476249</xdr:colOff>
      <xdr:row>0</xdr:row>
      <xdr:rowOff>0</xdr:rowOff>
    </xdr:from>
    <xdr:to>
      <xdr:col>5</xdr:col>
      <xdr:colOff>257174</xdr:colOff>
      <xdr:row>2</xdr:row>
      <xdr:rowOff>200025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月份 1">
              <a:extLst>
                <a:ext uri="{FF2B5EF4-FFF2-40B4-BE49-F238E27FC236}">
                  <a16:creationId xmlns:a16="http://schemas.microsoft.com/office/drawing/2014/main" id="{CB039C4F-F478-9C30-0DF0-2725F14E8F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3049" y="0"/>
              <a:ext cx="2066925" cy="752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部门" xr10:uid="{116B543F-091C-416D-9EF8-8E40A6BFFC1D}" sourceName="部门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A6D6BE45-FA3E-46C5-B042-4A3226AC2EC3}" sourceName="年份">
  <extLst>
    <x:ext xmlns:x15="http://schemas.microsoft.com/office/spreadsheetml/2010/11/main" uri="{2F2917AC-EB37-4324-AD4E-5DD8C200BD13}">
      <x15:tableSlicerCache tableId="1" column="1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21C90CEE-04EF-4FF4-86FD-D9D7441337CF}" sourceName="月份">
  <extLst>
    <x:ext xmlns:x15="http://schemas.microsoft.com/office/spreadsheetml/2010/11/main" uri="{2F2917AC-EB37-4324-AD4E-5DD8C200BD13}">
      <x15:tableSlicerCache tableId="1" column="1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1" xr10:uid="{133302CE-B46C-44DA-876E-A8694EDEFE7E}" sourceName="月份">
  <extLst>
    <x:ext xmlns:x15="http://schemas.microsoft.com/office/spreadsheetml/2010/11/main" uri="{2F2917AC-EB37-4324-AD4E-5DD8C200BD13}">
      <x15:tableSlicerCache tableId="2" column="1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部门" xr10:uid="{09AA5677-B09E-4D09-8C88-E9EAC8B08043}" cache="切片器_部门" caption="部门" columnCount="4" style="SlicerStyleLight2" rowHeight="288925"/>
  <slicer name="年份" xr10:uid="{E1474875-46C9-494E-B954-6C4DA42618B3}" cache="切片器_年份" caption="年份" style="SlicerStyleLight2" rowHeight="288925"/>
  <slicer name="月份" xr10:uid="{418CD3FB-6642-4D8F-8505-55AEAC2D4367}" cache="切片器_月份" caption="月份" columnCount="5" style="SlicerStyleLight2" rowHeight="2889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月份 1" xr10:uid="{4DA38475-0EBA-47BF-847F-7AA51A14B137}" cache="切片器_月份1" caption="月份" columnCount="4" rowHeight="2889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2BCE5-7870-4D91-9428-68DFBDFC9977}" name="考勤表" displayName="考勤表" ref="B6:AL46" totalsRowShown="0" headerRowDxfId="11">
  <autoFilter ref="B6:AL46" xr:uid="{A672BCE5-7870-4D91-9428-68DFBDFC99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xr3:uid="{B3E0964E-08BC-4D9D-9F38-B04B178F8983}" name="部门"/>
    <tableColumn id="2" xr3:uid="{1AA82D87-B9D9-4713-A89E-9E99F2A9D819}" name="人员"/>
    <tableColumn id="14" xr3:uid="{E89D015D-0D4F-4E21-8141-99AF10D2680A}" name="年份"/>
    <tableColumn id="13" xr3:uid="{A7F7267D-2CD7-4F7C-B73D-6A5F65BE0EF9}" name="月份"/>
    <tableColumn id="4" xr3:uid="{D8E82CCE-D053-4EA4-9FBB-91E48D7198D3}" name="工资标准"/>
    <tableColumn id="3" xr3:uid="{B9BB28EA-E8FD-4329-AD64-8C3094C6986F}" name="考勤工资" dataDxfId="1">
      <calculatedColumnFormula array="1">SUMPRODUCT(IF(IF(WEEKDAY(DATE(D7,E7,$H$5:$AL$5),2)&lt;6,$S$2,$S$1)+ISNUMBER(MATCH(DATE(D7,E7,$H$5:$AL$5),假期设置,0))*$X$1=3.5,3,IF(WEEKDAY(DATE(D7,E7,$H$5:$AL$5),2)&lt;6,$S$2,$S$1)+ISNUMBER(MATCH(DATE(D7,E7,$H$5:$AL$5),假期设置,0))*$X$1)*(IF(H7:AL7=$AC$2,1,IF(H7:AL7=$AL$2,0.9,0))))*(F7/NETWORKDAYS.INTL(DATE(D7,E7,$H$5),EOMONTH(DATE(D7,E7,$H$5),0),1,假期设置))</calculatedColumnFormula>
    </tableColumn>
    <tableColumn id="15" xr3:uid="{B7B54139-896E-4A6B-B339-9DCEE8D10B2A}" name="列1"/>
    <tableColumn id="16" xr3:uid="{7B6FF62B-4320-4006-965B-66B5B2568594}" name="列2"/>
    <tableColumn id="17" xr3:uid="{C874D13C-A694-4FD7-94B5-7DABCE0F04E9}" name="列3"/>
    <tableColumn id="18" xr3:uid="{DF227BEE-C773-415F-AFC0-2D2720AD86C8}" name="列4"/>
    <tableColumn id="19" xr3:uid="{195DAD7F-267C-4FED-82C7-97C988E5B865}" name="列5"/>
    <tableColumn id="20" xr3:uid="{A7BAA90C-2EC4-4598-9A34-69B7EAD587C4}" name="列6"/>
    <tableColumn id="21" xr3:uid="{8A0DBD23-A9E2-421E-92CD-2618A74B65AD}" name="列7"/>
    <tableColumn id="22" xr3:uid="{5DFDB4FD-C64E-47E3-9177-498AE2DF8DF2}" name="列8"/>
    <tableColumn id="23" xr3:uid="{FA6EE9B5-5350-4242-BF5F-F6BE8F8BAC3A}" name="列9"/>
    <tableColumn id="24" xr3:uid="{7D281B37-7883-4C36-A39C-4DA1F66EE881}" name="列10"/>
    <tableColumn id="25" xr3:uid="{6B2DDBA1-CDD0-4FE9-8248-C0159B69D810}" name="列11"/>
    <tableColumn id="26" xr3:uid="{27A48ACB-5403-4719-9F4C-24E61F8F7BF3}" name="列12"/>
    <tableColumn id="27" xr3:uid="{8C0A0E9E-B508-44CE-9941-B7533C1E3E24}" name="列13"/>
    <tableColumn id="28" xr3:uid="{4C45B4AE-CB3A-4DD4-82C6-A9B932767835}" name="列14"/>
    <tableColumn id="29" xr3:uid="{7ACDD26A-604A-488A-B4F1-D9704C008ABE}" name="列15"/>
    <tableColumn id="30" xr3:uid="{6ECC48A4-8FCB-4348-BE92-D0FE1FBD09F5}" name="列16"/>
    <tableColumn id="31" xr3:uid="{17534111-724A-4E6D-9941-4F7F46753EEB}" name="列17"/>
    <tableColumn id="32" xr3:uid="{A7D22E1C-F72A-42CA-A18E-3436535822E7}" name="列18"/>
    <tableColumn id="33" xr3:uid="{B0EF7D61-3F40-46A8-A636-EDE106AB1C8E}" name="列19"/>
    <tableColumn id="34" xr3:uid="{A3F3B4BE-97AC-4CB3-A764-EFA53CF31CE0}" name="列20"/>
    <tableColumn id="35" xr3:uid="{B0194CCE-B5D3-413D-AE7F-FEB19B5C5D55}" name="列21"/>
    <tableColumn id="36" xr3:uid="{0347F40F-886D-4448-9D51-F0F5CA0F2EA1}" name="列22"/>
    <tableColumn id="37" xr3:uid="{E325C290-9880-41B7-BFA4-7B3B5C86130D}" name="列23"/>
    <tableColumn id="38" xr3:uid="{3413128A-D05E-4FC5-8DB4-32F32E647916}" name="列24"/>
    <tableColumn id="39" xr3:uid="{4F15537D-1484-49F4-A99C-FAA8E0083DAF}" name="列25"/>
    <tableColumn id="40" xr3:uid="{CB6A978A-1D3A-4FCD-88E1-EC12C3C63C5B}" name="列26"/>
    <tableColumn id="41" xr3:uid="{55BC0EF4-AA4D-4B74-ADED-21A84E871CF1}" name="列27"/>
    <tableColumn id="42" xr3:uid="{B1D24DDB-A04B-4BCB-914A-008739324A21}" name="列28"/>
    <tableColumn id="43" xr3:uid="{46CFCFE3-4134-43F4-9DE9-410806310F6A}" name="列29"/>
    <tableColumn id="44" xr3:uid="{3887AA5D-F2FF-4D4F-91E4-F54EC8FC2EF2}" name="列30"/>
    <tableColumn id="45" xr3:uid="{BE616211-60C9-44A9-B84E-EF4CE13898C0}" name="列3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77D3D-E2D4-49E6-97B8-6A508186A9BB}" name="考勤表_3" displayName="考勤表_3" ref="B6:AL46" totalsRowShown="0" headerRowDxfId="2">
  <autoFilter ref="B6:AL46" xr:uid="{A672BCE5-7870-4D91-9428-68DFBDFC99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xr3:uid="{3E221554-9EC7-4BD3-BEBB-0AB0B30243E8}" name="部门"/>
    <tableColumn id="2" xr3:uid="{195149A6-F204-4A67-BE19-859D2236B035}" name="人员"/>
    <tableColumn id="14" xr3:uid="{54A7F398-9B02-4E97-B4C6-4B7780898AB7}" name="年份"/>
    <tableColumn id="13" xr3:uid="{89CF4032-3580-4FBB-8648-E77751723CFB}" name="月份"/>
    <tableColumn id="4" xr3:uid="{5D48DD57-723C-4CD5-AF69-4235E4E25F22}" name="工资标准"/>
    <tableColumn id="3" xr3:uid="{47DFD00B-45C2-4846-B1F2-FD05715DCEB6}" name="考勤工资" dataDxfId="0">
      <calculatedColumnFormula array="1">SUMPRODUCT(IF(IF(WEEKDAY(DATE(D7,E7,$H$5:$AL$5),2)&lt;6,$S$2,$S$1)+ISNUMBER(MATCH(DATE(D7,E7,$H$5:$AL$5),假期设置,0))*$X$1=3.5,3,IF(WEEKDAY(DATE(D7,E7,$H$5:$AL$5),2)&lt;6,$S$2,$S$1)+ISNUMBER(MATCH(DATE(D7,E7,$H$5:$AL$5),假期设置,0))*$X$1),H7:AL7)*((F7/NETWORKDAYS.INTL(DATE(D7,E7,$H$5),EOMONTH(DATE(D7,E7,$H$5),0),1,假期设置))/8)</calculatedColumnFormula>
    </tableColumn>
    <tableColumn id="15" xr3:uid="{F2CF3D3C-AB29-49D1-A161-C3D5BC91F058}" name="列1"/>
    <tableColumn id="16" xr3:uid="{53541C5E-B846-4760-824D-AC97D01033E3}" name="列2"/>
    <tableColumn id="17" xr3:uid="{17901C35-D77F-46A4-ACC0-15FC288C45ED}" name="列3"/>
    <tableColumn id="18" xr3:uid="{8A33AAC1-7A03-4641-800F-B33BE714CC37}" name="列4"/>
    <tableColumn id="19" xr3:uid="{7658EAC2-2159-4E25-BE61-095C9B3404E0}" name="列5"/>
    <tableColumn id="20" xr3:uid="{0916C6B5-61DE-4C43-88FD-1B0DD366BE0E}" name="列6"/>
    <tableColumn id="21" xr3:uid="{21C4F389-66EA-4F02-94A5-FD6B2760CAB5}" name="列7"/>
    <tableColumn id="22" xr3:uid="{63887A9D-ED87-4D39-B13B-AE946E19D9F4}" name="列8"/>
    <tableColumn id="23" xr3:uid="{4E2B49E0-CE41-4828-899E-693FE07E76B5}" name="列9"/>
    <tableColumn id="24" xr3:uid="{E0262BC6-EEEF-4499-A12A-5B908B5ACCFA}" name="列10"/>
    <tableColumn id="25" xr3:uid="{61A3A062-731B-4CDC-95A8-BCF19AFEB0A2}" name="列11"/>
    <tableColumn id="26" xr3:uid="{89F94708-9A0D-4228-A1D7-654FA78F3EE7}" name="列12"/>
    <tableColumn id="27" xr3:uid="{F46BADF9-C774-4965-8CE1-96733C314597}" name="列13"/>
    <tableColumn id="28" xr3:uid="{81BB2E78-CCA7-4826-85C3-863160864368}" name="列14"/>
    <tableColumn id="29" xr3:uid="{8CD042C8-6E13-444B-9F4F-EA1EC75DE085}" name="列15"/>
    <tableColumn id="30" xr3:uid="{7B4A6A74-D953-4BB0-B316-61944675D88D}" name="列16"/>
    <tableColumn id="31" xr3:uid="{35B51DE5-54CB-4ECB-A9E5-5885E2C98EA3}" name="列17"/>
    <tableColumn id="32" xr3:uid="{FB092EFF-11B4-48E7-A105-C90CA80E0D83}" name="列18"/>
    <tableColumn id="33" xr3:uid="{E8CE08E9-6182-4FAB-90A1-7ED510E8648A}" name="列19"/>
    <tableColumn id="34" xr3:uid="{7253A77D-6AC8-40EC-815D-CAE385816FF7}" name="列20"/>
    <tableColumn id="35" xr3:uid="{F20D1A48-63B4-44BB-8329-9295FEB71507}" name="列21"/>
    <tableColumn id="36" xr3:uid="{7A1C620C-9D8D-4369-8ACB-70C18912CC9F}" name="列22"/>
    <tableColumn id="37" xr3:uid="{FA372F03-DDCF-44B3-BF72-E8BC37C1BA1E}" name="列23"/>
    <tableColumn id="38" xr3:uid="{C1DA71FB-2BD3-48FC-9C1D-42A82AFE7371}" name="列24"/>
    <tableColumn id="39" xr3:uid="{8B2BBFC3-D060-4C21-B087-69B0B27D701F}" name="列25"/>
    <tableColumn id="40" xr3:uid="{70FFA091-8AAE-4881-8596-8F7E4A608E23}" name="列26"/>
    <tableColumn id="41" xr3:uid="{3BAAFB05-1BC8-45EA-9F55-DA2FF282C9EC}" name="列27"/>
    <tableColumn id="42" xr3:uid="{D8270B67-B4E5-402B-81F4-66A86D85BFEB}" name="列28"/>
    <tableColumn id="43" xr3:uid="{6255ACB7-F278-413F-ADAE-33589FAECB11}" name="列29"/>
    <tableColumn id="44" xr3:uid="{AF99044A-9A9E-4441-8CD0-2573F1BCECDB}" name="列30"/>
    <tableColumn id="45" xr3:uid="{C5D241CF-0562-473F-89A9-BF1DB7C57FB7}" name="列3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F45A-96B0-44DE-8E7C-FDC2DF0AEB6D}">
  <dimension ref="B1:AL46"/>
  <sheetViews>
    <sheetView showGridLines="0" tabSelected="1" zoomScaleNormal="100" workbookViewId="0">
      <selection activeCell="S4" sqref="S4"/>
    </sheetView>
  </sheetViews>
  <sheetFormatPr defaultRowHeight="18" outlineLevelCol="1" x14ac:dyDescent="0.35"/>
  <cols>
    <col min="1" max="1" width="3.5546875" customWidth="1"/>
    <col min="4" max="7" width="8.88671875" customWidth="1" outlineLevel="1"/>
    <col min="8" max="18" width="3.44140625" customWidth="1"/>
    <col min="19" max="19" width="3.6640625" customWidth="1"/>
    <col min="20" max="38" width="3.44140625" customWidth="1"/>
  </cols>
  <sheetData>
    <row r="1" spans="2:38" ht="25.5" customHeight="1" x14ac:dyDescent="0.35">
      <c r="Q1" s="17" t="s">
        <v>79</v>
      </c>
      <c r="R1" s="17"/>
      <c r="S1" s="18">
        <v>1.5</v>
      </c>
      <c r="T1" s="18"/>
      <c r="V1" s="17" t="s">
        <v>81</v>
      </c>
      <c r="W1" s="17"/>
      <c r="X1" s="19">
        <v>2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</row>
    <row r="2" spans="2:38" x14ac:dyDescent="0.35">
      <c r="Q2" s="17" t="s">
        <v>80</v>
      </c>
      <c r="R2" s="17"/>
      <c r="S2" s="17">
        <v>1</v>
      </c>
      <c r="T2" s="17"/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</row>
    <row r="3" spans="2:38" x14ac:dyDescent="0.35">
      <c r="AC3" s="9">
        <v>1</v>
      </c>
      <c r="AD3" s="9"/>
      <c r="AE3" s="9"/>
      <c r="AF3" s="9"/>
      <c r="AG3" s="9"/>
      <c r="AH3" s="9"/>
      <c r="AI3" s="9"/>
      <c r="AJ3" s="9"/>
      <c r="AK3" s="9"/>
      <c r="AL3" s="9">
        <v>0.9</v>
      </c>
    </row>
    <row r="4" spans="2:38" ht="48" customHeight="1" x14ac:dyDescent="0.35">
      <c r="D4" s="13">
        <f>SUBTOTAL(5,D7:D46)</f>
        <v>2019</v>
      </c>
      <c r="E4" s="13">
        <f>SUBTOTAL(5,E7:E46)</f>
        <v>1</v>
      </c>
      <c r="F4" s="20"/>
      <c r="G4" s="13"/>
      <c r="H4" s="14" t="str">
        <f ca="1">IFERROR(OFFSET(Sheet2!$A$1,MATCH(DATE($D$4,$E$4,H5),假期设置,0),1),"")</f>
        <v>元旦</v>
      </c>
      <c r="I4" s="14" t="str">
        <f ca="1">IFERROR(OFFSET(Sheet2!$A$1,MATCH(DATE($D$4,$E$4,I5),假期设置,0),1),"")</f>
        <v/>
      </c>
      <c r="J4" s="14" t="str">
        <f ca="1">IFERROR(OFFSET(Sheet2!$A$1,MATCH(DATE($D$4,$E$4,J5),假期设置,0),1),"")</f>
        <v/>
      </c>
      <c r="K4" s="14" t="str">
        <f ca="1">IFERROR(OFFSET(Sheet2!$A$1,MATCH(DATE($D$4,$E$4,K5),假期设置,0),1),"")</f>
        <v/>
      </c>
      <c r="L4" s="14" t="str">
        <f ca="1">IFERROR(OFFSET(Sheet2!$A$1,MATCH(DATE($D$4,$E$4,L5),假期设置,0),1),"")</f>
        <v/>
      </c>
      <c r="M4" s="14" t="str">
        <f ca="1">IFERROR(OFFSET(Sheet2!$A$1,MATCH(DATE($D$4,$E$4,M5),假期设置,0),1),"")</f>
        <v/>
      </c>
      <c r="N4" s="14" t="str">
        <f ca="1">IFERROR(OFFSET(Sheet2!$A$1,MATCH(DATE($D$4,$E$4,N5),假期设置,0),1),"")</f>
        <v/>
      </c>
      <c r="O4" s="14" t="str">
        <f ca="1">IFERROR(OFFSET(Sheet2!$A$1,MATCH(DATE($D$4,$E$4,O5),假期设置,0),1),"")</f>
        <v/>
      </c>
      <c r="P4" s="14" t="str">
        <f ca="1">IFERROR(OFFSET(Sheet2!$A$1,MATCH(DATE($D$4,$E$4,P5),假期设置,0),1),"")</f>
        <v/>
      </c>
      <c r="Q4" s="14" t="str">
        <f ca="1">IFERROR(OFFSET(Sheet2!$A$1,MATCH(DATE($D$4,$E$4,Q5),假期设置,0),1),"")</f>
        <v/>
      </c>
      <c r="R4" s="14" t="str">
        <f ca="1">IFERROR(OFFSET(Sheet2!$A$1,MATCH(DATE($D$4,$E$4,R5),假期设置,0),1),"")</f>
        <v/>
      </c>
      <c r="S4" s="14" t="str">
        <f ca="1">IFERROR(OFFSET(Sheet2!$A$1,MATCH(DATE($D$4,$E$4,S5),假期设置,0),1),"")</f>
        <v/>
      </c>
      <c r="T4" s="14" t="str">
        <f ca="1">IFERROR(OFFSET(Sheet2!$A$1,MATCH(DATE($D$4,$E$4,T5),假期设置,0),1),"")</f>
        <v/>
      </c>
      <c r="U4" s="14" t="str">
        <f ca="1">IFERROR(OFFSET(Sheet2!$A$1,MATCH(DATE($D$4,$E$4,U5),假期设置,0),1),"")</f>
        <v/>
      </c>
      <c r="V4" s="14" t="str">
        <f ca="1">IFERROR(OFFSET(Sheet2!$A$1,MATCH(DATE($D$4,$E$4,V5),假期设置,0),1),"")</f>
        <v/>
      </c>
      <c r="W4" s="14" t="str">
        <f ca="1">IFERROR(OFFSET(Sheet2!$A$1,MATCH(DATE($D$4,$E$4,W5),假期设置,0),1),"")</f>
        <v/>
      </c>
      <c r="X4" s="14" t="str">
        <f ca="1">IFERROR(OFFSET(Sheet2!$A$1,MATCH(DATE($D$4,$E$4,X5),假期设置,0),1),"")</f>
        <v/>
      </c>
      <c r="Y4" s="14" t="str">
        <f ca="1">IFERROR(OFFSET(Sheet2!$A$1,MATCH(DATE($D$4,$E$4,Y5),假期设置,0),1),"")</f>
        <v/>
      </c>
      <c r="Z4" s="14" t="str">
        <f ca="1">IFERROR(OFFSET(Sheet2!$A$1,MATCH(DATE($D$4,$E$4,Z5),假期设置,0),1),"")</f>
        <v/>
      </c>
      <c r="AA4" s="14" t="str">
        <f ca="1">IFERROR(OFFSET(Sheet2!$A$1,MATCH(DATE($D$4,$E$4,AA5),假期设置,0),1),"")</f>
        <v/>
      </c>
      <c r="AB4" s="14" t="str">
        <f ca="1">IFERROR(OFFSET(Sheet2!$A$1,MATCH(DATE($D$4,$E$4,AB5),假期设置,0),1),"")</f>
        <v/>
      </c>
      <c r="AC4" s="14" t="str">
        <f ca="1">IFERROR(OFFSET(Sheet2!$A$1,MATCH(DATE($D$4,$E$4,AC5),假期设置,0),1),"")</f>
        <v/>
      </c>
      <c r="AD4" s="14" t="str">
        <f ca="1">IFERROR(OFFSET(Sheet2!$A$1,MATCH(DATE($D$4,$E$4,AD5),假期设置,0),1),"")</f>
        <v/>
      </c>
      <c r="AE4" s="14" t="str">
        <f ca="1">IFERROR(OFFSET(Sheet2!$A$1,MATCH(DATE($D$4,$E$4,AE5),假期设置,0),1),"")</f>
        <v/>
      </c>
      <c r="AF4" s="14" t="str">
        <f ca="1">IFERROR(OFFSET(Sheet2!$A$1,MATCH(DATE($D$4,$E$4,AF5),假期设置,0),1),"")</f>
        <v/>
      </c>
      <c r="AG4" s="14" t="str">
        <f ca="1">IFERROR(OFFSET(Sheet2!$A$1,MATCH(DATE($D$4,$E$4,AG5),假期设置,0),1),"")</f>
        <v/>
      </c>
      <c r="AH4" s="14" t="str">
        <f ca="1">IFERROR(OFFSET(Sheet2!$A$1,MATCH(DATE($D$4,$E$4,AH5),假期设置,0),1),"")</f>
        <v/>
      </c>
      <c r="AI4" s="14" t="str">
        <f ca="1">IFERROR(OFFSET(Sheet2!$A$1,MATCH(DATE($D$4,$E$4,AI5),假期设置,0),1),"")</f>
        <v/>
      </c>
      <c r="AJ4" s="14" t="str">
        <f ca="1">IFERROR(OFFSET(Sheet2!$A$1,MATCH(DATE($D$4,$E$4,AJ5),假期设置,0),1),"")</f>
        <v/>
      </c>
      <c r="AK4" s="14" t="str">
        <f ca="1">IFERROR(OFFSET(Sheet2!$A$1,MATCH(DATE($D$4,$E$4,AK5),假期设置,0),1),"")</f>
        <v/>
      </c>
      <c r="AL4" s="14" t="str">
        <f ca="1">IFERROR(OFFSET(Sheet2!$A$1,MATCH(DATE($D$4,$E$4,AL5),假期设置,0),1),"")</f>
        <v/>
      </c>
    </row>
    <row r="5" spans="2:38" ht="18.75" thickBot="1" x14ac:dyDescent="0.4">
      <c r="B5" s="1" t="s">
        <v>34</v>
      </c>
      <c r="C5" s="1" t="s">
        <v>35</v>
      </c>
      <c r="D5" s="1" t="s">
        <v>38</v>
      </c>
      <c r="E5" s="1" t="s">
        <v>39</v>
      </c>
      <c r="F5" s="1" t="s">
        <v>77</v>
      </c>
      <c r="G5" s="1" t="s">
        <v>78</v>
      </c>
      <c r="H5" s="5">
        <v>1</v>
      </c>
      <c r="I5" s="5">
        <v>2</v>
      </c>
      <c r="J5" s="5">
        <v>3</v>
      </c>
      <c r="K5" s="5">
        <v>4</v>
      </c>
      <c r="L5" s="5">
        <v>5</v>
      </c>
      <c r="M5" s="5">
        <v>6</v>
      </c>
      <c r="N5" s="5">
        <v>7</v>
      </c>
      <c r="O5" s="5">
        <v>8</v>
      </c>
      <c r="P5" s="5">
        <v>9</v>
      </c>
      <c r="Q5" s="5">
        <v>10</v>
      </c>
      <c r="R5" s="5">
        <v>11</v>
      </c>
      <c r="S5" s="5">
        <v>12</v>
      </c>
      <c r="T5" s="5">
        <v>13</v>
      </c>
      <c r="U5" s="5">
        <v>14</v>
      </c>
      <c r="V5" s="5">
        <v>15</v>
      </c>
      <c r="W5" s="5">
        <v>16</v>
      </c>
      <c r="X5" s="5">
        <v>17</v>
      </c>
      <c r="Y5" s="5">
        <v>18</v>
      </c>
      <c r="Z5" s="5">
        <v>19</v>
      </c>
      <c r="AA5" s="5">
        <v>20</v>
      </c>
      <c r="AB5" s="5">
        <v>21</v>
      </c>
      <c r="AC5" s="5">
        <v>22</v>
      </c>
      <c r="AD5" s="5">
        <v>23</v>
      </c>
      <c r="AE5" s="5">
        <v>24</v>
      </c>
      <c r="AF5" s="5">
        <v>25</v>
      </c>
      <c r="AG5" s="5">
        <v>26</v>
      </c>
      <c r="AH5" s="5">
        <v>27</v>
      </c>
      <c r="AI5" s="5">
        <v>28</v>
      </c>
      <c r="AJ5" s="5">
        <v>29</v>
      </c>
      <c r="AK5" s="5">
        <v>30</v>
      </c>
      <c r="AL5" s="5">
        <v>31</v>
      </c>
    </row>
    <row r="6" spans="2:38" hidden="1" x14ac:dyDescent="0.35">
      <c r="B6" t="s">
        <v>34</v>
      </c>
      <c r="C6" t="s">
        <v>35</v>
      </c>
      <c r="D6" t="s">
        <v>38</v>
      </c>
      <c r="E6" t="s">
        <v>39</v>
      </c>
      <c r="F6" t="s">
        <v>77</v>
      </c>
      <c r="G6" t="s">
        <v>78</v>
      </c>
      <c r="H6" s="2" t="s">
        <v>36</v>
      </c>
      <c r="I6" s="2" t="s">
        <v>37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  <c r="S6" s="2" t="s">
        <v>49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>
        <v>68</v>
      </c>
    </row>
    <row r="7" spans="2:38" x14ac:dyDescent="0.35">
      <c r="B7" t="s">
        <v>10</v>
      </c>
      <c r="C7" t="s">
        <v>0</v>
      </c>
      <c r="D7">
        <v>2019</v>
      </c>
      <c r="E7">
        <v>1</v>
      </c>
      <c r="F7">
        <v>2000</v>
      </c>
      <c r="G7" s="12" cm="1">
        <f t="array" aca="1" ref="G7" ca="1">SUMPRODUCT(IF(IF(WEEKDAY(DATE(D7,E7,$H$5:$AL$5),2)&lt;6,$S$2,$S$1)+ISNUMBER(MATCH(DATE(D7,E7,$H$5:$AL$5),假期设置,0))*$X$1=3.5,3,IF(WEEKDAY(DATE(D7,E7,$H$5:$AL$5),2)&lt;6,$S$2,$S$1)+ISNUMBER(MATCH(DATE(D7,E7,$H$5:$AL$5),假期设置,0))*$X$1)*(IF(H7:AL7=$AC$2,1,IF(H7:AL7=$AL$2,0.9,0))))*(F7/NETWORKDAYS.INTL(DATE(D7,E7,$H$5),EOMONTH(DATE(D7,E7,$H$5),0),1,假期设置))</f>
        <v>418.18181818181813</v>
      </c>
      <c r="H7" t="s">
        <v>33</v>
      </c>
      <c r="I7" t="s">
        <v>33</v>
      </c>
      <c r="J7" t="s">
        <v>24</v>
      </c>
    </row>
    <row r="8" spans="2:38" x14ac:dyDescent="0.35">
      <c r="B8" t="s">
        <v>10</v>
      </c>
      <c r="C8" t="s">
        <v>1</v>
      </c>
      <c r="D8">
        <v>2019</v>
      </c>
      <c r="E8">
        <v>1</v>
      </c>
      <c r="F8">
        <v>3000</v>
      </c>
      <c r="G8" cm="1">
        <f t="array" aca="1" ref="G8" ca="1">SUMPRODUCT(IF(IF(WEEKDAY(DATE(D8,E8,$H$5:$AL$5),2)&lt;6,$S$2,$S$1)+ISNUMBER(MATCH(DATE(D8,E8,$H$5:$AL$5),假期设置,0))*$X$1=3.5,3,IF(WEEKDAY(DATE(D8,E8,$H$5:$AL$5),2)&lt;6,$S$2,$S$1)+ISNUMBER(MATCH(DATE(D8,E8,$H$5:$AL$5),假期设置,0))*$X$1)*(IF(H8:AL8=$AC$2,1,IF(H8:AL8=$AL$2,0.9,0))))*(F8/NETWORKDAYS.INTL(DATE(D8,E8,$H$5),EOMONTH(DATE(D8,E8,$H$5),0),1,假期设置))</f>
        <v>0</v>
      </c>
    </row>
    <row r="9" spans="2:38" x14ac:dyDescent="0.35">
      <c r="B9" t="s">
        <v>11</v>
      </c>
      <c r="C9" t="s">
        <v>2</v>
      </c>
      <c r="D9">
        <v>2019</v>
      </c>
      <c r="E9">
        <v>1</v>
      </c>
      <c r="F9">
        <v>4000</v>
      </c>
      <c r="G9" cm="1">
        <f t="array" aca="1" ref="G9" ca="1">SUMPRODUCT(IF(IF(WEEKDAY(DATE(D9,E9,$H$5:$AL$5),2)&lt;6,$S$2,$S$1)+ISNUMBER(MATCH(DATE(D9,E9,$H$5:$AL$5),假期设置,0))*$X$1=3.5,3,IF(WEEKDAY(DATE(D9,E9,$H$5:$AL$5),2)&lt;6,$S$2,$S$1)+ISNUMBER(MATCH(DATE(D9,E9,$H$5:$AL$5),假期设置,0))*$X$1)*(IF(H9:AL9=$AC$2,1,IF(H9:AL9=$AL$2,0.9,0))))*(F9/NETWORKDAYS.INTL(DATE(D9,E9,$H$5),EOMONTH(DATE(D9,E9,$H$5),0),1,假期设置))</f>
        <v>181.81818181818181</v>
      </c>
      <c r="J9" t="s">
        <v>25</v>
      </c>
      <c r="N9" t="s">
        <v>24</v>
      </c>
    </row>
    <row r="10" spans="2:38" x14ac:dyDescent="0.35">
      <c r="B10" t="s">
        <v>12</v>
      </c>
      <c r="C10" t="s">
        <v>3</v>
      </c>
      <c r="D10">
        <v>2019</v>
      </c>
      <c r="E10">
        <v>1</v>
      </c>
      <c r="F10">
        <v>2000</v>
      </c>
      <c r="G10" cm="1">
        <f t="array" aca="1" ref="G10" ca="1">SUMPRODUCT(IF(IF(WEEKDAY(DATE(D10,E10,$H$5:$AL$5),2)&lt;6,$S$2,$S$1)+ISNUMBER(MATCH(DATE(D10,E10,$H$5:$AL$5),假期设置,0))*$X$1=3.5,3,IF(WEEKDAY(DATE(D10,E10,$H$5:$AL$5),2)&lt;6,$S$2,$S$1)+ISNUMBER(MATCH(DATE(D10,E10,$H$5:$AL$5),假期设置,0))*$X$1)*(IF(H10:AL10=$AC$2,1,IF(H10:AL10=$AL$2,0.9,0))))*(F10/NETWORKDAYS.INTL(DATE(D10,E10,$H$5),EOMONTH(DATE(D10,E10,$H$5),0),1,假期设置))</f>
        <v>90.909090909090907</v>
      </c>
      <c r="N10" t="s">
        <v>24</v>
      </c>
    </row>
    <row r="11" spans="2:38" x14ac:dyDescent="0.35">
      <c r="B11" t="s">
        <v>12</v>
      </c>
      <c r="C11" t="s">
        <v>4</v>
      </c>
      <c r="D11">
        <v>2019</v>
      </c>
      <c r="E11">
        <v>1</v>
      </c>
      <c r="F11">
        <v>2000</v>
      </c>
      <c r="G11" cm="1">
        <f t="array" aca="1" ref="G11" ca="1">SUMPRODUCT(IF(IF(WEEKDAY(DATE(D11,E11,$H$5:$AL$5),2)&lt;6,$S$2,$S$1)+ISNUMBER(MATCH(DATE(D11,E11,$H$5:$AL$5),假期设置,0))*$X$1=3.5,3,IF(WEEKDAY(DATE(D11,E11,$H$5:$AL$5),2)&lt;6,$S$2,$S$1)+ISNUMBER(MATCH(DATE(D11,E11,$H$5:$AL$5),假期设置,0))*$X$1)*(IF(H11:AL11=$AC$2,1,IF(H11:AL11=$AL$2,0.9,0))))*(F11/NETWORKDAYS.INTL(DATE(D11,E11,$H$5),EOMONTH(DATE(D11,E11,$H$5),0),1,假期设置))</f>
        <v>181.81818181818181</v>
      </c>
      <c r="J11" t="s">
        <v>24</v>
      </c>
      <c r="N11" t="s">
        <v>24</v>
      </c>
    </row>
    <row r="12" spans="2:38" x14ac:dyDescent="0.35">
      <c r="B12" t="s">
        <v>12</v>
      </c>
      <c r="C12" t="s">
        <v>5</v>
      </c>
      <c r="D12">
        <v>2019</v>
      </c>
      <c r="E12">
        <v>1</v>
      </c>
      <c r="F12">
        <v>3000</v>
      </c>
      <c r="G12" cm="1">
        <f t="array" aca="1" ref="G12" ca="1">SUMPRODUCT(IF(IF(WEEKDAY(DATE(D12,E12,$H$5:$AL$5),2)&lt;6,$S$2,$S$1)+ISNUMBER(MATCH(DATE(D12,E12,$H$5:$AL$5),假期设置,0))*$X$1=3.5,3,IF(WEEKDAY(DATE(D12,E12,$H$5:$AL$5),2)&lt;6,$S$2,$S$1)+ISNUMBER(MATCH(DATE(D12,E12,$H$5:$AL$5),假期设置,0))*$X$1)*(IF(H12:AL12=$AC$2,1,IF(H12:AL12=$AL$2,0.9,0))))*(F12/NETWORKDAYS.INTL(DATE(D12,E12,$H$5),EOMONTH(DATE(D12,E12,$H$5),0),1,假期设置))</f>
        <v>0</v>
      </c>
    </row>
    <row r="13" spans="2:38" x14ac:dyDescent="0.35">
      <c r="B13" t="s">
        <v>12</v>
      </c>
      <c r="C13" t="s">
        <v>6</v>
      </c>
      <c r="D13">
        <v>2019</v>
      </c>
      <c r="E13">
        <v>1</v>
      </c>
      <c r="F13">
        <v>4000</v>
      </c>
      <c r="G13" cm="1">
        <f t="array" aca="1" ref="G13" ca="1">SUMPRODUCT(IF(IF(WEEKDAY(DATE(D13,E13,$H$5:$AL$5),2)&lt;6,$S$2,$S$1)+ISNUMBER(MATCH(DATE(D13,E13,$H$5:$AL$5),假期设置,0))*$X$1=3.5,3,IF(WEEKDAY(DATE(D13,E13,$H$5:$AL$5),2)&lt;6,$S$2,$S$1)+ISNUMBER(MATCH(DATE(D13,E13,$H$5:$AL$5),假期设置,0))*$X$1)*(IF(H13:AL13=$AC$2,1,IF(H13:AL13=$AL$2,0.9,0))))*(F13/NETWORKDAYS.INTL(DATE(D13,E13,$H$5),EOMONTH(DATE(D13,E13,$H$5),0),1,假期设置))</f>
        <v>181.81818181818181</v>
      </c>
      <c r="I13" s="10" t="s">
        <v>24</v>
      </c>
    </row>
    <row r="14" spans="2:38" x14ac:dyDescent="0.35">
      <c r="B14" t="s">
        <v>12</v>
      </c>
      <c r="C14" t="s">
        <v>7</v>
      </c>
      <c r="D14">
        <v>2019</v>
      </c>
      <c r="E14">
        <v>1</v>
      </c>
      <c r="F14">
        <v>2000</v>
      </c>
      <c r="G14" cm="1">
        <f t="array" aca="1" ref="G14" ca="1">SUMPRODUCT(IF(IF(WEEKDAY(DATE(D14,E14,$H$5:$AL$5),2)&lt;6,$S$2,$S$1)+ISNUMBER(MATCH(DATE(D14,E14,$H$5:$AL$5),假期设置,0))*$X$1=3.5,3,IF(WEEKDAY(DATE(D14,E14,$H$5:$AL$5),2)&lt;6,$S$2,$S$1)+ISNUMBER(MATCH(DATE(D14,E14,$H$5:$AL$5),假期设置,0))*$X$1)*(IF(H14:AL14=$AC$2,1,IF(H14:AL14=$AL$2,0.9,0))))*(F14/NETWORKDAYS.INTL(DATE(D14,E14,$H$5),EOMONTH(DATE(D14,E14,$H$5),0),1,假期设置))</f>
        <v>0</v>
      </c>
    </row>
    <row r="15" spans="2:38" x14ac:dyDescent="0.35">
      <c r="B15" t="s">
        <v>13</v>
      </c>
      <c r="C15" t="s">
        <v>8</v>
      </c>
      <c r="D15">
        <v>2019</v>
      </c>
      <c r="E15">
        <v>1</v>
      </c>
      <c r="F15">
        <v>3000</v>
      </c>
      <c r="G15" cm="1">
        <f t="array" aca="1" ref="G15" ca="1">SUMPRODUCT(IF(IF(WEEKDAY(DATE(D15,E15,$H$5:$AL$5),2)&lt;6,$S$2,$S$1)+ISNUMBER(MATCH(DATE(D15,E15,$H$5:$AL$5),假期设置,0))*$X$1=3.5,3,IF(WEEKDAY(DATE(D15,E15,$H$5:$AL$5),2)&lt;6,$S$2,$S$1)+ISNUMBER(MATCH(DATE(D15,E15,$H$5:$AL$5),假期设置,0))*$X$1)*(IF(H15:AL15=$AC$2,1,IF(H15:AL15=$AL$2,0.9,0))))*(F15/NETWORKDAYS.INTL(DATE(D15,E15,$H$5),EOMONTH(DATE(D15,E15,$H$5),0),1,假期设置))</f>
        <v>0</v>
      </c>
    </row>
    <row r="16" spans="2:38" x14ac:dyDescent="0.35">
      <c r="B16" t="s">
        <v>13</v>
      </c>
      <c r="C16" t="s">
        <v>9</v>
      </c>
      <c r="D16">
        <v>2019</v>
      </c>
      <c r="E16">
        <v>1</v>
      </c>
      <c r="F16">
        <v>4000</v>
      </c>
      <c r="G16" cm="1">
        <f t="array" aca="1" ref="G16" ca="1">SUMPRODUCT(IF(IF(WEEKDAY(DATE(D16,E16,$H$5:$AL$5),2)&lt;6,$S$2,$S$1)+ISNUMBER(MATCH(DATE(D16,E16,$H$5:$AL$5),假期设置,0))*$X$1=3.5,3,IF(WEEKDAY(DATE(D16,E16,$H$5:$AL$5),2)&lt;6,$S$2,$S$1)+ISNUMBER(MATCH(DATE(D16,E16,$H$5:$AL$5),假期设置,0))*$X$1)*(IF(H16:AL16=$AC$2,1,IF(H16:AL16=$AL$2,0.9,0))))*(F16/NETWORKDAYS.INTL(DATE(D16,E16,$H$5),EOMONTH(DATE(D16,E16,$H$5),0),1,假期设置))</f>
        <v>0</v>
      </c>
    </row>
    <row r="17" spans="2:18" x14ac:dyDescent="0.35">
      <c r="B17" t="s">
        <v>10</v>
      </c>
      <c r="C17" t="s">
        <v>0</v>
      </c>
      <c r="D17">
        <v>2019</v>
      </c>
      <c r="E17">
        <v>2</v>
      </c>
      <c r="F17">
        <v>2000</v>
      </c>
      <c r="G17" cm="1">
        <f t="array" aca="1" ref="G17" ca="1">SUMPRODUCT(IF(IF(WEEKDAY(DATE(D17,E17,$H$5:$AL$5),2)&lt;6,$S$2,$S$1)+ISNUMBER(MATCH(DATE(D17,E17,$H$5:$AL$5),假期设置,0))*$X$1=3.5,3,IF(WEEKDAY(DATE(D17,E17,$H$5:$AL$5),2)&lt;6,$S$2,$S$1)+ISNUMBER(MATCH(DATE(D17,E17,$H$5:$AL$5),假期设置,0))*$X$1)*(IF(H17:AL17=$AC$2,1,IF(H17:AL17=$AL$2,0.9,0))))*(F17/NETWORKDAYS.INTL(DATE(D17,E17,$H$5),EOMONTH(DATE(D17,E17,$H$5),0),1,假期设置))</f>
        <v>1714.2857142857142</v>
      </c>
      <c r="I17" t="s">
        <v>24</v>
      </c>
      <c r="J17" t="s">
        <v>24</v>
      </c>
      <c r="N17" t="s">
        <v>24</v>
      </c>
      <c r="P17" t="s">
        <v>24</v>
      </c>
      <c r="Q17" t="s">
        <v>24</v>
      </c>
    </row>
    <row r="18" spans="2:18" x14ac:dyDescent="0.35">
      <c r="B18" t="s">
        <v>10</v>
      </c>
      <c r="C18" t="s">
        <v>1</v>
      </c>
      <c r="D18">
        <v>2019</v>
      </c>
      <c r="E18">
        <v>2</v>
      </c>
      <c r="F18">
        <v>3000</v>
      </c>
      <c r="G18" cm="1">
        <f t="array" aca="1" ref="G18" ca="1">SUMPRODUCT(IF(IF(WEEKDAY(DATE(D18,E18,$H$5:$AL$5),2)&lt;6,$S$2,$S$1)+ISNUMBER(MATCH(DATE(D18,E18,$H$5:$AL$5),假期设置,0))*$X$1=3.5,3,IF(WEEKDAY(DATE(D18,E18,$H$5:$AL$5),2)&lt;6,$S$2,$S$1)+ISNUMBER(MATCH(DATE(D18,E18,$H$5:$AL$5),假期设置,0))*$X$1)*(IF(H18:AL18=$AC$2,1,IF(H18:AL18=$AL$2,0.9,0))))*(F18/NETWORKDAYS.INTL(DATE(D18,E18,$H$5),EOMONTH(DATE(D18,E18,$H$5),0),1,假期设置))</f>
        <v>1285.7142857142858</v>
      </c>
      <c r="K18" t="s">
        <v>24</v>
      </c>
      <c r="O18" t="s">
        <v>24</v>
      </c>
    </row>
    <row r="19" spans="2:18" x14ac:dyDescent="0.35">
      <c r="B19" t="s">
        <v>11</v>
      </c>
      <c r="C19" t="s">
        <v>2</v>
      </c>
      <c r="D19">
        <v>2019</v>
      </c>
      <c r="E19">
        <v>2</v>
      </c>
      <c r="F19">
        <v>4000</v>
      </c>
      <c r="G19" cm="1">
        <f t="array" aca="1" ref="G19" ca="1">SUMPRODUCT(IF(IF(WEEKDAY(DATE(D19,E19,$H$5:$AL$5),2)&lt;6,$S$2,$S$1)+ISNUMBER(MATCH(DATE(D19,E19,$H$5:$AL$5),假期设置,0))*$X$1=3.5,3,IF(WEEKDAY(DATE(D19,E19,$H$5:$AL$5),2)&lt;6,$S$2,$S$1)+ISNUMBER(MATCH(DATE(D19,E19,$H$5:$AL$5),假期设置,0))*$X$1)*(IF(H19:AL19=$AC$2,1,IF(H19:AL19=$AL$2,0.9,0))))*(F19/NETWORKDAYS.INTL(DATE(D19,E19,$H$5),EOMONTH(DATE(D19,E19,$H$5),0),1,假期设置))</f>
        <v>0</v>
      </c>
      <c r="L19" t="s">
        <v>25</v>
      </c>
    </row>
    <row r="20" spans="2:18" x14ac:dyDescent="0.35">
      <c r="B20" t="s">
        <v>12</v>
      </c>
      <c r="C20" t="s">
        <v>3</v>
      </c>
      <c r="D20">
        <v>2019</v>
      </c>
      <c r="E20">
        <v>2</v>
      </c>
      <c r="F20">
        <v>2000</v>
      </c>
      <c r="G20" cm="1">
        <f t="array" aca="1" ref="G20" ca="1">SUMPRODUCT(IF(IF(WEEKDAY(DATE(D20,E20,$H$5:$AL$5),2)&lt;6,$S$2,$S$1)+ISNUMBER(MATCH(DATE(D20,E20,$H$5:$AL$5),假期设置,0))*$X$1=3.5,3,IF(WEEKDAY(DATE(D20,E20,$H$5:$AL$5),2)&lt;6,$S$2,$S$1)+ISNUMBER(MATCH(DATE(D20,E20,$H$5:$AL$5),假期设置,0))*$X$1)*(IF(H20:AL20=$AC$2,1,IF(H20:AL20=$AL$2,0.9,0))))*(F20/NETWORKDAYS.INTL(DATE(D20,E20,$H$5),EOMONTH(DATE(D20,E20,$H$5),0),1,假期设置))</f>
        <v>428.57142857142856</v>
      </c>
      <c r="O20" t="s">
        <v>24</v>
      </c>
    </row>
    <row r="21" spans="2:18" x14ac:dyDescent="0.35">
      <c r="B21" t="s">
        <v>12</v>
      </c>
      <c r="C21" t="s">
        <v>4</v>
      </c>
      <c r="D21">
        <v>2019</v>
      </c>
      <c r="E21">
        <v>2</v>
      </c>
      <c r="F21">
        <v>2000</v>
      </c>
      <c r="G21" cm="1">
        <f t="array" aca="1" ref="G21" ca="1">SUMPRODUCT(IF(IF(WEEKDAY(DATE(D21,E21,$H$5:$AL$5),2)&lt;6,$S$2,$S$1)+ISNUMBER(MATCH(DATE(D21,E21,$H$5:$AL$5),假期设置,0))*$X$1=3.5,3,IF(WEEKDAY(DATE(D21,E21,$H$5:$AL$5),2)&lt;6,$S$2,$S$1)+ISNUMBER(MATCH(DATE(D21,E21,$H$5:$AL$5),假期设置,0))*$X$1)*(IF(H21:AL21=$AC$2,1,IF(H21:AL21=$AL$2,0.9,0))))*(F21/NETWORKDAYS.INTL(DATE(D21,E21,$H$5),EOMONTH(DATE(D21,E21,$H$5),0),1,假期设置))</f>
        <v>857.14285714285711</v>
      </c>
      <c r="O21" t="s">
        <v>24</v>
      </c>
      <c r="R21" t="s">
        <v>24</v>
      </c>
    </row>
    <row r="22" spans="2:18" x14ac:dyDescent="0.35">
      <c r="B22" t="s">
        <v>12</v>
      </c>
      <c r="C22" t="s">
        <v>5</v>
      </c>
      <c r="D22">
        <v>2019</v>
      </c>
      <c r="E22">
        <v>2</v>
      </c>
      <c r="F22">
        <v>3000</v>
      </c>
      <c r="G22" cm="1">
        <f t="array" aca="1" ref="G22" ca="1">SUMPRODUCT(IF(IF(WEEKDAY(DATE(D22,E22,$H$5:$AL$5),2)&lt;6,$S$2,$S$1)+ISNUMBER(MATCH(DATE(D22,E22,$H$5:$AL$5),假期设置,0))*$X$1=3.5,3,IF(WEEKDAY(DATE(D22,E22,$H$5:$AL$5),2)&lt;6,$S$2,$S$1)+ISNUMBER(MATCH(DATE(D22,E22,$H$5:$AL$5),假期设置,0))*$X$1)*(IF(H22:AL22=$AC$2,1,IF(H22:AL22=$AL$2,0.9,0))))*(F22/NETWORKDAYS.INTL(DATE(D22,E22,$H$5),EOMONTH(DATE(D22,E22,$H$5),0),1,假期设置))</f>
        <v>0</v>
      </c>
    </row>
    <row r="23" spans="2:18" x14ac:dyDescent="0.35">
      <c r="B23" t="s">
        <v>12</v>
      </c>
      <c r="C23" t="s">
        <v>6</v>
      </c>
      <c r="D23">
        <v>2019</v>
      </c>
      <c r="E23">
        <v>2</v>
      </c>
      <c r="F23">
        <v>4000</v>
      </c>
      <c r="G23" cm="1">
        <f t="array" aca="1" ref="G23" ca="1">SUMPRODUCT(IF(IF(WEEKDAY(DATE(D23,E23,$H$5:$AL$5),2)&lt;6,$S$2,$S$1)+ISNUMBER(MATCH(DATE(D23,E23,$H$5:$AL$5),假期设置,0))*$X$1=3.5,3,IF(WEEKDAY(DATE(D23,E23,$H$5:$AL$5),2)&lt;6,$S$2,$S$1)+ISNUMBER(MATCH(DATE(D23,E23,$H$5:$AL$5),假期设置,0))*$X$1)*(IF(H23:AL23=$AC$2,1,IF(H23:AL23=$AL$2,0.9,0))))*(F23/NETWORKDAYS.INTL(DATE(D23,E23,$H$5),EOMONTH(DATE(D23,E23,$H$5),0),1,假期设置))</f>
        <v>0</v>
      </c>
    </row>
    <row r="24" spans="2:18" x14ac:dyDescent="0.35">
      <c r="B24" t="s">
        <v>12</v>
      </c>
      <c r="C24" t="s">
        <v>7</v>
      </c>
      <c r="D24">
        <v>2019</v>
      </c>
      <c r="E24">
        <v>2</v>
      </c>
      <c r="F24">
        <v>2000</v>
      </c>
      <c r="G24" cm="1">
        <f t="array" aca="1" ref="G24" ca="1">SUMPRODUCT(IF(IF(WEEKDAY(DATE(D24,E24,$H$5:$AL$5),2)&lt;6,$S$2,$S$1)+ISNUMBER(MATCH(DATE(D24,E24,$H$5:$AL$5),假期设置,0))*$X$1=3.5,3,IF(WEEKDAY(DATE(D24,E24,$H$5:$AL$5),2)&lt;6,$S$2,$S$1)+ISNUMBER(MATCH(DATE(D24,E24,$H$5:$AL$5),假期设置,0))*$X$1)*(IF(H24:AL24=$AC$2,1,IF(H24:AL24=$AL$2,0.9,0))))*(F24/NETWORKDAYS.INTL(DATE(D24,E24,$H$5),EOMONTH(DATE(D24,E24,$H$5),0),1,假期设置))</f>
        <v>0</v>
      </c>
    </row>
    <row r="25" spans="2:18" x14ac:dyDescent="0.35">
      <c r="B25" t="s">
        <v>13</v>
      </c>
      <c r="C25" t="s">
        <v>8</v>
      </c>
      <c r="D25">
        <v>2019</v>
      </c>
      <c r="E25">
        <v>2</v>
      </c>
      <c r="F25">
        <v>3000</v>
      </c>
      <c r="G25" cm="1">
        <f t="array" aca="1" ref="G25" ca="1">SUMPRODUCT(IF(IF(WEEKDAY(DATE(D25,E25,$H$5:$AL$5),2)&lt;6,$S$2,$S$1)+ISNUMBER(MATCH(DATE(D25,E25,$H$5:$AL$5),假期设置,0))*$X$1=3.5,3,IF(WEEKDAY(DATE(D25,E25,$H$5:$AL$5),2)&lt;6,$S$2,$S$1)+ISNUMBER(MATCH(DATE(D25,E25,$H$5:$AL$5),假期设置,0))*$X$1)*(IF(H25:AL25=$AC$2,1,IF(H25:AL25=$AL$2,0.9,0))))*(F25/NETWORKDAYS.INTL(DATE(D25,E25,$H$5),EOMONTH(DATE(D25,E25,$H$5),0),1,假期设置))</f>
        <v>0</v>
      </c>
    </row>
    <row r="26" spans="2:18" x14ac:dyDescent="0.35">
      <c r="B26" t="s">
        <v>13</v>
      </c>
      <c r="C26" t="s">
        <v>9</v>
      </c>
      <c r="D26">
        <v>2019</v>
      </c>
      <c r="E26">
        <v>2</v>
      </c>
      <c r="F26">
        <v>4000</v>
      </c>
      <c r="G26" cm="1">
        <f t="array" aca="1" ref="G26" ca="1">SUMPRODUCT(IF(IF(WEEKDAY(DATE(D26,E26,$H$5:$AL$5),2)&lt;6,$S$2,$S$1)+ISNUMBER(MATCH(DATE(D26,E26,$H$5:$AL$5),假期设置,0))*$X$1=3.5,3,IF(WEEKDAY(DATE(D26,E26,$H$5:$AL$5),2)&lt;6,$S$2,$S$1)+ISNUMBER(MATCH(DATE(D26,E26,$H$5:$AL$5),假期设置,0))*$X$1)*(IF(H26:AL26=$AC$2,1,IF(H26:AL26=$AL$2,0.9,0))))*(F26/NETWORKDAYS.INTL(DATE(D26,E26,$H$5),EOMONTH(DATE(D26,E26,$H$5),0),1,假期设置))</f>
        <v>0</v>
      </c>
    </row>
    <row r="27" spans="2:18" x14ac:dyDescent="0.35">
      <c r="B27" t="s">
        <v>10</v>
      </c>
      <c r="C27" t="s">
        <v>0</v>
      </c>
      <c r="D27">
        <v>2019</v>
      </c>
      <c r="E27">
        <v>3</v>
      </c>
      <c r="F27">
        <v>2000</v>
      </c>
      <c r="G27" cm="1">
        <f t="array" aca="1" ref="G27" ca="1">SUMPRODUCT(IF(IF(WEEKDAY(DATE(D27,E27,$H$5:$AL$5),2)&lt;6,$S$2,$S$1)+ISNUMBER(MATCH(DATE(D27,E27,$H$5:$AL$5),假期设置,0))*$X$1=3.5,3,IF(WEEKDAY(DATE(D27,E27,$H$5:$AL$5),2)&lt;6,$S$2,$S$1)+ISNUMBER(MATCH(DATE(D27,E27,$H$5:$AL$5),假期设置,0))*$X$1)*(IF(H27:AL27=$AC$2,1,IF(H27:AL27=$AL$2,0.9,0))))*(F27/NETWORKDAYS.INTL(DATE(D27,E27,$H$5),EOMONTH(DATE(D27,E27,$H$5),0),1,假期设置))</f>
        <v>0</v>
      </c>
    </row>
    <row r="28" spans="2:18" x14ac:dyDescent="0.35">
      <c r="B28" t="s">
        <v>10</v>
      </c>
      <c r="C28" t="s">
        <v>1</v>
      </c>
      <c r="D28">
        <v>2019</v>
      </c>
      <c r="E28">
        <v>3</v>
      </c>
      <c r="F28">
        <v>3000</v>
      </c>
      <c r="G28" cm="1">
        <f t="array" aca="1" ref="G28" ca="1">SUMPRODUCT(IF(IF(WEEKDAY(DATE(D28,E28,$H$5:$AL$5),2)&lt;6,$S$2,$S$1)+ISNUMBER(MATCH(DATE(D28,E28,$H$5:$AL$5),假期设置,0))*$X$1=3.5,3,IF(WEEKDAY(DATE(D28,E28,$H$5:$AL$5),2)&lt;6,$S$2,$S$1)+ISNUMBER(MATCH(DATE(D28,E28,$H$5:$AL$5),假期设置,0))*$X$1)*(IF(H28:AL28=$AC$2,1,IF(H28:AL28=$AL$2,0.9,0))))*(F28/NETWORKDAYS.INTL(DATE(D28,E28,$H$5),EOMONTH(DATE(D28,E28,$H$5),0),1,假期设置))</f>
        <v>0</v>
      </c>
    </row>
    <row r="29" spans="2:18" x14ac:dyDescent="0.35">
      <c r="B29" t="s">
        <v>11</v>
      </c>
      <c r="C29" t="s">
        <v>2</v>
      </c>
      <c r="D29">
        <v>2019</v>
      </c>
      <c r="E29">
        <v>3</v>
      </c>
      <c r="F29">
        <v>4000</v>
      </c>
      <c r="G29" cm="1">
        <f t="array" aca="1" ref="G29" ca="1">SUMPRODUCT(IF(IF(WEEKDAY(DATE(D29,E29,$H$5:$AL$5),2)&lt;6,$S$2,$S$1)+ISNUMBER(MATCH(DATE(D29,E29,$H$5:$AL$5),假期设置,0))*$X$1=3.5,3,IF(WEEKDAY(DATE(D29,E29,$H$5:$AL$5),2)&lt;6,$S$2,$S$1)+ISNUMBER(MATCH(DATE(D29,E29,$H$5:$AL$5),假期设置,0))*$X$1)*(IF(H29:AL29=$AC$2,1,IF(H29:AL29=$AL$2,0.9,0))))*(F29/NETWORKDAYS.INTL(DATE(D29,E29,$H$5),EOMONTH(DATE(D29,E29,$H$5),0),1,假期设置))</f>
        <v>0</v>
      </c>
    </row>
    <row r="30" spans="2:18" x14ac:dyDescent="0.35">
      <c r="B30" t="s">
        <v>12</v>
      </c>
      <c r="C30" t="s">
        <v>3</v>
      </c>
      <c r="D30">
        <v>2019</v>
      </c>
      <c r="E30">
        <v>3</v>
      </c>
      <c r="F30">
        <v>2000</v>
      </c>
      <c r="G30" cm="1">
        <f t="array" aca="1" ref="G30" ca="1">SUMPRODUCT(IF(IF(WEEKDAY(DATE(D30,E30,$H$5:$AL$5),2)&lt;6,$S$2,$S$1)+ISNUMBER(MATCH(DATE(D30,E30,$H$5:$AL$5),假期设置,0))*$X$1=3.5,3,IF(WEEKDAY(DATE(D30,E30,$H$5:$AL$5),2)&lt;6,$S$2,$S$1)+ISNUMBER(MATCH(DATE(D30,E30,$H$5:$AL$5),假期设置,0))*$X$1)*(IF(H30:AL30=$AC$2,1,IF(H30:AL30=$AL$2,0.9,0))))*(F30/NETWORKDAYS.INTL(DATE(D30,E30,$H$5),EOMONTH(DATE(D30,E30,$H$5),0),1,假期设置))</f>
        <v>0</v>
      </c>
    </row>
    <row r="31" spans="2:18" x14ac:dyDescent="0.35">
      <c r="B31" t="s">
        <v>12</v>
      </c>
      <c r="C31" t="s">
        <v>4</v>
      </c>
      <c r="D31">
        <v>2019</v>
      </c>
      <c r="E31">
        <v>3</v>
      </c>
      <c r="F31">
        <v>2000</v>
      </c>
      <c r="G31" cm="1">
        <f t="array" aca="1" ref="G31" ca="1">SUMPRODUCT(IF(IF(WEEKDAY(DATE(D31,E31,$H$5:$AL$5),2)&lt;6,$S$2,$S$1)+ISNUMBER(MATCH(DATE(D31,E31,$H$5:$AL$5),假期设置,0))*$X$1=3.5,3,IF(WEEKDAY(DATE(D31,E31,$H$5:$AL$5),2)&lt;6,$S$2,$S$1)+ISNUMBER(MATCH(DATE(D31,E31,$H$5:$AL$5),假期设置,0))*$X$1)*(IF(H31:AL31=$AC$2,1,IF(H31:AL31=$AL$2,0.9,0))))*(F31/NETWORKDAYS.INTL(DATE(D31,E31,$H$5),EOMONTH(DATE(D31,E31,$H$5),0),1,假期设置))</f>
        <v>0</v>
      </c>
    </row>
    <row r="32" spans="2:18" x14ac:dyDescent="0.35">
      <c r="B32" t="s">
        <v>12</v>
      </c>
      <c r="C32" t="s">
        <v>5</v>
      </c>
      <c r="D32">
        <v>2019</v>
      </c>
      <c r="E32">
        <v>3</v>
      </c>
      <c r="F32">
        <v>3000</v>
      </c>
      <c r="G32" cm="1">
        <f t="array" aca="1" ref="G32" ca="1">SUMPRODUCT(IF(IF(WEEKDAY(DATE(D32,E32,$H$5:$AL$5),2)&lt;6,$S$2,$S$1)+ISNUMBER(MATCH(DATE(D32,E32,$H$5:$AL$5),假期设置,0))*$X$1=3.5,3,IF(WEEKDAY(DATE(D32,E32,$H$5:$AL$5),2)&lt;6,$S$2,$S$1)+ISNUMBER(MATCH(DATE(D32,E32,$H$5:$AL$5),假期设置,0))*$X$1)*(IF(H32:AL32=$AC$2,1,IF(H32:AL32=$AL$2,0.9,0))))*(F32/NETWORKDAYS.INTL(DATE(D32,E32,$H$5),EOMONTH(DATE(D32,E32,$H$5),0),1,假期设置))</f>
        <v>0</v>
      </c>
    </row>
    <row r="33" spans="2:7" x14ac:dyDescent="0.35">
      <c r="B33" t="s">
        <v>12</v>
      </c>
      <c r="C33" t="s">
        <v>6</v>
      </c>
      <c r="D33">
        <v>2019</v>
      </c>
      <c r="E33">
        <v>3</v>
      </c>
      <c r="F33">
        <v>4000</v>
      </c>
      <c r="G33" cm="1">
        <f t="array" aca="1" ref="G33" ca="1">SUMPRODUCT(IF(IF(WEEKDAY(DATE(D33,E33,$H$5:$AL$5),2)&lt;6,$S$2,$S$1)+ISNUMBER(MATCH(DATE(D33,E33,$H$5:$AL$5),假期设置,0))*$X$1=3.5,3,IF(WEEKDAY(DATE(D33,E33,$H$5:$AL$5),2)&lt;6,$S$2,$S$1)+ISNUMBER(MATCH(DATE(D33,E33,$H$5:$AL$5),假期设置,0))*$X$1)*(IF(H33:AL33=$AC$2,1,IF(H33:AL33=$AL$2,0.9,0))))*(F33/NETWORKDAYS.INTL(DATE(D33,E33,$H$5),EOMONTH(DATE(D33,E33,$H$5),0),1,假期设置))</f>
        <v>0</v>
      </c>
    </row>
    <row r="34" spans="2:7" x14ac:dyDescent="0.35">
      <c r="B34" t="s">
        <v>12</v>
      </c>
      <c r="C34" t="s">
        <v>7</v>
      </c>
      <c r="D34">
        <v>2019</v>
      </c>
      <c r="E34">
        <v>3</v>
      </c>
      <c r="F34">
        <v>2000</v>
      </c>
      <c r="G34" cm="1">
        <f t="array" aca="1" ref="G34" ca="1">SUMPRODUCT(IF(IF(WEEKDAY(DATE(D34,E34,$H$5:$AL$5),2)&lt;6,$S$2,$S$1)+ISNUMBER(MATCH(DATE(D34,E34,$H$5:$AL$5),假期设置,0))*$X$1=3.5,3,IF(WEEKDAY(DATE(D34,E34,$H$5:$AL$5),2)&lt;6,$S$2,$S$1)+ISNUMBER(MATCH(DATE(D34,E34,$H$5:$AL$5),假期设置,0))*$X$1)*(IF(H34:AL34=$AC$2,1,IF(H34:AL34=$AL$2,0.9,0))))*(F34/NETWORKDAYS.INTL(DATE(D34,E34,$H$5),EOMONTH(DATE(D34,E34,$H$5),0),1,假期设置))</f>
        <v>0</v>
      </c>
    </row>
    <row r="35" spans="2:7" x14ac:dyDescent="0.35">
      <c r="B35" t="s">
        <v>13</v>
      </c>
      <c r="C35" t="s">
        <v>8</v>
      </c>
      <c r="D35">
        <v>2019</v>
      </c>
      <c r="E35">
        <v>3</v>
      </c>
      <c r="F35">
        <v>3000</v>
      </c>
      <c r="G35" cm="1">
        <f t="array" aca="1" ref="G35" ca="1">SUMPRODUCT(IF(IF(WEEKDAY(DATE(D35,E35,$H$5:$AL$5),2)&lt;6,$S$2,$S$1)+ISNUMBER(MATCH(DATE(D35,E35,$H$5:$AL$5),假期设置,0))*$X$1=3.5,3,IF(WEEKDAY(DATE(D35,E35,$H$5:$AL$5),2)&lt;6,$S$2,$S$1)+ISNUMBER(MATCH(DATE(D35,E35,$H$5:$AL$5),假期设置,0))*$X$1)*(IF(H35:AL35=$AC$2,1,IF(H35:AL35=$AL$2,0.9,0))))*(F35/NETWORKDAYS.INTL(DATE(D35,E35,$H$5),EOMONTH(DATE(D35,E35,$H$5),0),1,假期设置))</f>
        <v>0</v>
      </c>
    </row>
    <row r="36" spans="2:7" x14ac:dyDescent="0.35">
      <c r="B36" t="s">
        <v>13</v>
      </c>
      <c r="C36" t="s">
        <v>9</v>
      </c>
      <c r="D36">
        <v>2019</v>
      </c>
      <c r="E36">
        <v>3</v>
      </c>
      <c r="F36">
        <v>4000</v>
      </c>
      <c r="G36" cm="1">
        <f t="array" aca="1" ref="G36" ca="1">SUMPRODUCT(IF(IF(WEEKDAY(DATE(D36,E36,$H$5:$AL$5),2)&lt;6,$S$2,$S$1)+ISNUMBER(MATCH(DATE(D36,E36,$H$5:$AL$5),假期设置,0))*$X$1=3.5,3,IF(WEEKDAY(DATE(D36,E36,$H$5:$AL$5),2)&lt;6,$S$2,$S$1)+ISNUMBER(MATCH(DATE(D36,E36,$H$5:$AL$5),假期设置,0))*$X$1)*(IF(H36:AL36=$AC$2,1,IF(H36:AL36=$AL$2,0.9,0))))*(F36/NETWORKDAYS.INTL(DATE(D36,E36,$H$5),EOMONTH(DATE(D36,E36,$H$5),0),1,假期设置))</f>
        <v>0</v>
      </c>
    </row>
    <row r="37" spans="2:7" x14ac:dyDescent="0.35">
      <c r="B37" t="s">
        <v>10</v>
      </c>
      <c r="C37" t="s">
        <v>0</v>
      </c>
      <c r="D37">
        <v>2019</v>
      </c>
      <c r="E37">
        <v>4</v>
      </c>
      <c r="F37">
        <v>2000</v>
      </c>
      <c r="G37" cm="1">
        <f t="array" aca="1" ref="G37" ca="1">SUMPRODUCT(IF(IF(WEEKDAY(DATE(D37,E37,$H$5:$AL$5),2)&lt;6,$S$2,$S$1)+ISNUMBER(MATCH(DATE(D37,E37,$H$5:$AL$5),假期设置,0))*$X$1=3.5,3,IF(WEEKDAY(DATE(D37,E37,$H$5:$AL$5),2)&lt;6,$S$2,$S$1)+ISNUMBER(MATCH(DATE(D37,E37,$H$5:$AL$5),假期设置,0))*$X$1)*(IF(H37:AL37=$AC$2,1,IF(H37:AL37=$AL$2,0.9,0))))*(F37/NETWORKDAYS.INTL(DATE(D37,E37,$H$5),EOMONTH(DATE(D37,E37,$H$5),0),1,假期设置))</f>
        <v>0</v>
      </c>
    </row>
    <row r="38" spans="2:7" x14ac:dyDescent="0.35">
      <c r="B38" t="s">
        <v>10</v>
      </c>
      <c r="C38" t="s">
        <v>1</v>
      </c>
      <c r="D38">
        <v>2019</v>
      </c>
      <c r="E38">
        <v>4</v>
      </c>
      <c r="F38">
        <v>3000</v>
      </c>
      <c r="G38" cm="1">
        <f t="array" aca="1" ref="G38" ca="1">SUMPRODUCT(IF(IF(WEEKDAY(DATE(D38,E38,$H$5:$AL$5),2)&lt;6,$S$2,$S$1)+ISNUMBER(MATCH(DATE(D38,E38,$H$5:$AL$5),假期设置,0))*$X$1=3.5,3,IF(WEEKDAY(DATE(D38,E38,$H$5:$AL$5),2)&lt;6,$S$2,$S$1)+ISNUMBER(MATCH(DATE(D38,E38,$H$5:$AL$5),假期设置,0))*$X$1)*(IF(H38:AL38=$AC$2,1,IF(H38:AL38=$AL$2,0.9,0))))*(F38/NETWORKDAYS.INTL(DATE(D38,E38,$H$5),EOMONTH(DATE(D38,E38,$H$5),0),1,假期设置))</f>
        <v>0</v>
      </c>
    </row>
    <row r="39" spans="2:7" x14ac:dyDescent="0.35">
      <c r="B39" t="s">
        <v>11</v>
      </c>
      <c r="C39" t="s">
        <v>2</v>
      </c>
      <c r="D39">
        <v>2019</v>
      </c>
      <c r="E39">
        <v>4</v>
      </c>
      <c r="F39">
        <v>4000</v>
      </c>
      <c r="G39" cm="1">
        <f t="array" aca="1" ref="G39" ca="1">SUMPRODUCT(IF(IF(WEEKDAY(DATE(D39,E39,$H$5:$AL$5),2)&lt;6,$S$2,$S$1)+ISNUMBER(MATCH(DATE(D39,E39,$H$5:$AL$5),假期设置,0))*$X$1=3.5,3,IF(WEEKDAY(DATE(D39,E39,$H$5:$AL$5),2)&lt;6,$S$2,$S$1)+ISNUMBER(MATCH(DATE(D39,E39,$H$5:$AL$5),假期设置,0))*$X$1)*(IF(H39:AL39=$AC$2,1,IF(H39:AL39=$AL$2,0.9,0))))*(F39/NETWORKDAYS.INTL(DATE(D39,E39,$H$5),EOMONTH(DATE(D39,E39,$H$5),0),1,假期设置))</f>
        <v>0</v>
      </c>
    </row>
    <row r="40" spans="2:7" x14ac:dyDescent="0.35">
      <c r="B40" t="s">
        <v>12</v>
      </c>
      <c r="C40" t="s">
        <v>3</v>
      </c>
      <c r="D40">
        <v>2019</v>
      </c>
      <c r="E40">
        <v>4</v>
      </c>
      <c r="F40">
        <v>2000</v>
      </c>
      <c r="G40" cm="1">
        <f t="array" aca="1" ref="G40" ca="1">SUMPRODUCT(IF(IF(WEEKDAY(DATE(D40,E40,$H$5:$AL$5),2)&lt;6,$S$2,$S$1)+ISNUMBER(MATCH(DATE(D40,E40,$H$5:$AL$5),假期设置,0))*$X$1=3.5,3,IF(WEEKDAY(DATE(D40,E40,$H$5:$AL$5),2)&lt;6,$S$2,$S$1)+ISNUMBER(MATCH(DATE(D40,E40,$H$5:$AL$5),假期设置,0))*$X$1)*(IF(H40:AL40=$AC$2,1,IF(H40:AL40=$AL$2,0.9,0))))*(F40/NETWORKDAYS.INTL(DATE(D40,E40,$H$5),EOMONTH(DATE(D40,E40,$H$5),0),1,假期设置))</f>
        <v>0</v>
      </c>
    </row>
    <row r="41" spans="2:7" x14ac:dyDescent="0.35">
      <c r="B41" t="s">
        <v>12</v>
      </c>
      <c r="C41" t="s">
        <v>4</v>
      </c>
      <c r="D41">
        <v>2019</v>
      </c>
      <c r="E41">
        <v>4</v>
      </c>
      <c r="F41">
        <v>3000</v>
      </c>
      <c r="G41" cm="1">
        <f t="array" aca="1" ref="G41" ca="1">SUMPRODUCT(IF(IF(WEEKDAY(DATE(D41,E41,$H$5:$AL$5),2)&lt;6,$S$2,$S$1)+ISNUMBER(MATCH(DATE(D41,E41,$H$5:$AL$5),假期设置,0))*$X$1=3.5,3,IF(WEEKDAY(DATE(D41,E41,$H$5:$AL$5),2)&lt;6,$S$2,$S$1)+ISNUMBER(MATCH(DATE(D41,E41,$H$5:$AL$5),假期设置,0))*$X$1)*(IF(H41:AL41=$AC$2,1,IF(H41:AL41=$AL$2,0.9,0))))*(F41/NETWORKDAYS.INTL(DATE(D41,E41,$H$5),EOMONTH(DATE(D41,E41,$H$5),0),1,假期设置))</f>
        <v>0</v>
      </c>
    </row>
    <row r="42" spans="2:7" x14ac:dyDescent="0.35">
      <c r="B42" t="s">
        <v>12</v>
      </c>
      <c r="C42" t="s">
        <v>5</v>
      </c>
      <c r="D42">
        <v>2019</v>
      </c>
      <c r="E42">
        <v>4</v>
      </c>
      <c r="F42">
        <v>3000</v>
      </c>
      <c r="G42" cm="1">
        <f t="array" aca="1" ref="G42" ca="1">SUMPRODUCT(IF(IF(WEEKDAY(DATE(D42,E42,$H$5:$AL$5),2)&lt;6,$S$2,$S$1)+ISNUMBER(MATCH(DATE(D42,E42,$H$5:$AL$5),假期设置,0))*$X$1=3.5,3,IF(WEEKDAY(DATE(D42,E42,$H$5:$AL$5),2)&lt;6,$S$2,$S$1)+ISNUMBER(MATCH(DATE(D42,E42,$H$5:$AL$5),假期设置,0))*$X$1)*(IF(H42:AL42=$AC$2,1,IF(H42:AL42=$AL$2,0.9,0))))*(F42/NETWORKDAYS.INTL(DATE(D42,E42,$H$5),EOMONTH(DATE(D42,E42,$H$5),0),1,假期设置))</f>
        <v>0</v>
      </c>
    </row>
    <row r="43" spans="2:7" x14ac:dyDescent="0.35">
      <c r="B43" t="s">
        <v>12</v>
      </c>
      <c r="C43" t="s">
        <v>6</v>
      </c>
      <c r="D43">
        <v>2019</v>
      </c>
      <c r="E43">
        <v>4</v>
      </c>
      <c r="F43">
        <v>4000</v>
      </c>
      <c r="G43" cm="1">
        <f t="array" aca="1" ref="G43" ca="1">SUMPRODUCT(IF(IF(WEEKDAY(DATE(D43,E43,$H$5:$AL$5),2)&lt;6,$S$2,$S$1)+ISNUMBER(MATCH(DATE(D43,E43,$H$5:$AL$5),假期设置,0))*$X$1=3.5,3,IF(WEEKDAY(DATE(D43,E43,$H$5:$AL$5),2)&lt;6,$S$2,$S$1)+ISNUMBER(MATCH(DATE(D43,E43,$H$5:$AL$5),假期设置,0))*$X$1)*(IF(H43:AL43=$AC$2,1,IF(H43:AL43=$AL$2,0.9,0))))*(F43/NETWORKDAYS.INTL(DATE(D43,E43,$H$5),EOMONTH(DATE(D43,E43,$H$5),0),1,假期设置))</f>
        <v>0</v>
      </c>
    </row>
    <row r="44" spans="2:7" x14ac:dyDescent="0.35">
      <c r="B44" t="s">
        <v>12</v>
      </c>
      <c r="C44" t="s">
        <v>7</v>
      </c>
      <c r="D44">
        <v>2019</v>
      </c>
      <c r="E44">
        <v>4</v>
      </c>
      <c r="F44">
        <v>2000</v>
      </c>
      <c r="G44" cm="1">
        <f t="array" aca="1" ref="G44" ca="1">SUMPRODUCT(IF(IF(WEEKDAY(DATE(D44,E44,$H$5:$AL$5),2)&lt;6,$S$2,$S$1)+ISNUMBER(MATCH(DATE(D44,E44,$H$5:$AL$5),假期设置,0))*$X$1=3.5,3,IF(WEEKDAY(DATE(D44,E44,$H$5:$AL$5),2)&lt;6,$S$2,$S$1)+ISNUMBER(MATCH(DATE(D44,E44,$H$5:$AL$5),假期设置,0))*$X$1)*(IF(H44:AL44=$AC$2,1,IF(H44:AL44=$AL$2,0.9,0))))*(F44/NETWORKDAYS.INTL(DATE(D44,E44,$H$5),EOMONTH(DATE(D44,E44,$H$5),0),1,假期设置))</f>
        <v>0</v>
      </c>
    </row>
    <row r="45" spans="2:7" x14ac:dyDescent="0.35">
      <c r="B45" t="s">
        <v>13</v>
      </c>
      <c r="C45" t="s">
        <v>8</v>
      </c>
      <c r="D45">
        <v>2019</v>
      </c>
      <c r="E45">
        <v>4</v>
      </c>
      <c r="F45">
        <v>3000</v>
      </c>
      <c r="G45" cm="1">
        <f t="array" aca="1" ref="G45" ca="1">SUMPRODUCT(IF(IF(WEEKDAY(DATE(D45,E45,$H$5:$AL$5),2)&lt;6,$S$2,$S$1)+ISNUMBER(MATCH(DATE(D45,E45,$H$5:$AL$5),假期设置,0))*$X$1=3.5,3,IF(WEEKDAY(DATE(D45,E45,$H$5:$AL$5),2)&lt;6,$S$2,$S$1)+ISNUMBER(MATCH(DATE(D45,E45,$H$5:$AL$5),假期设置,0))*$X$1)*(IF(H45:AL45=$AC$2,1,IF(H45:AL45=$AL$2,0.9,0))))*(F45/NETWORKDAYS.INTL(DATE(D45,E45,$H$5),EOMONTH(DATE(D45,E45,$H$5),0),1,假期设置))</f>
        <v>0</v>
      </c>
    </row>
    <row r="46" spans="2:7" x14ac:dyDescent="0.35">
      <c r="B46" t="s">
        <v>13</v>
      </c>
      <c r="C46" t="s">
        <v>9</v>
      </c>
      <c r="D46">
        <v>2019</v>
      </c>
      <c r="E46">
        <v>4</v>
      </c>
      <c r="F46">
        <v>4000</v>
      </c>
      <c r="G46" cm="1">
        <f t="array" aca="1" ref="G46" ca="1">SUMPRODUCT(IF(IF(WEEKDAY(DATE(D46,E46,$H$5:$AL$5),2)&lt;6,$S$2,$S$1)+ISNUMBER(MATCH(DATE(D46,E46,$H$5:$AL$5),假期设置,0))*$X$1=3.5,3,IF(WEEKDAY(DATE(D46,E46,$H$5:$AL$5),2)&lt;6,$S$2,$S$1)+ISNUMBER(MATCH(DATE(D46,E46,$H$5:$AL$5),假期设置,0))*$X$1)*(IF(H46:AL46=$AC$2,1,IF(H46:AL46=$AL$2,0.9,0))))*(F46/NETWORKDAYS.INTL(DATE(D46,E46,$H$5),EOMONTH(DATE(D46,E46,$H$5),0),1,假期设置))</f>
        <v>0</v>
      </c>
    </row>
  </sheetData>
  <mergeCells count="5">
    <mergeCell ref="S1:T1"/>
    <mergeCell ref="S2:T2"/>
    <mergeCell ref="Q1:R1"/>
    <mergeCell ref="Q2:R2"/>
    <mergeCell ref="V1:W1"/>
  </mergeCells>
  <phoneticPr fontId="2" type="noConversion"/>
  <conditionalFormatting sqref="H7:AL46">
    <cfRule type="expression" dxfId="10" priority="2">
      <formula>MONTH(DATE($D7,$E7,H$5))=$E7</formula>
    </cfRule>
    <cfRule type="expression" dxfId="9" priority="3">
      <formula>MONTH(DATE($D7,$E7,H$5))&lt;&gt;$E7</formula>
    </cfRule>
    <cfRule type="expression" dxfId="8" priority="4">
      <formula>WEEKDAY(DATE($D7,$E7,H$5),2)&gt;5</formula>
    </cfRule>
  </conditionalFormatting>
  <conditionalFormatting sqref="H4:AL5">
    <cfRule type="expression" dxfId="7" priority="1">
      <formula>MATCH(DATE($D$4,$E$4,H5),假期设置,0)</formula>
    </cfRule>
  </conditionalFormatting>
  <dataValidations count="1">
    <dataValidation type="list" allowBlank="1" showInputMessage="1" showErrorMessage="1" sqref="H7:AL46" xr:uid="{7F899DC0-D96E-497F-ACE3-D1ED706BCACD}">
      <formula1>$AC$2:$AL$2</formula1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184A-3E5B-4747-9E6F-AEC817F2B480}">
  <dimension ref="B1:AL49"/>
  <sheetViews>
    <sheetView showGridLines="0" zoomScaleNormal="100" workbookViewId="0">
      <selection activeCell="G17" sqref="G17"/>
    </sheetView>
  </sheetViews>
  <sheetFormatPr defaultRowHeight="18" outlineLevelCol="1" x14ac:dyDescent="0.35"/>
  <cols>
    <col min="1" max="1" width="3.5546875" customWidth="1"/>
    <col min="4" max="7" width="8.88671875" customWidth="1" outlineLevel="1"/>
    <col min="8" max="18" width="3.44140625" customWidth="1"/>
    <col min="19" max="19" width="3.6640625" customWidth="1"/>
    <col min="20" max="38" width="3.44140625" customWidth="1"/>
  </cols>
  <sheetData>
    <row r="1" spans="2:38" ht="25.5" customHeight="1" x14ac:dyDescent="0.35">
      <c r="Q1" s="17" t="s">
        <v>79</v>
      </c>
      <c r="R1" s="17"/>
      <c r="S1" s="18">
        <v>1.5</v>
      </c>
      <c r="T1" s="18"/>
      <c r="V1" s="17" t="s">
        <v>81</v>
      </c>
      <c r="W1" s="17"/>
      <c r="X1" s="19">
        <v>2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</row>
    <row r="2" spans="2:38" x14ac:dyDescent="0.35">
      <c r="Q2" s="17" t="s">
        <v>80</v>
      </c>
      <c r="R2" s="17"/>
      <c r="S2" s="17">
        <v>1</v>
      </c>
      <c r="T2" s="17"/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</row>
    <row r="3" spans="2:38" x14ac:dyDescent="0.35">
      <c r="AC3" s="9">
        <v>1</v>
      </c>
      <c r="AD3" s="9"/>
      <c r="AE3" s="9"/>
      <c r="AF3" s="9"/>
      <c r="AG3" s="9"/>
      <c r="AH3" s="9"/>
      <c r="AI3" s="9"/>
      <c r="AJ3" s="9"/>
      <c r="AK3" s="9"/>
      <c r="AL3" s="9">
        <v>0.9</v>
      </c>
    </row>
    <row r="4" spans="2:38" ht="48" customHeight="1" x14ac:dyDescent="0.35">
      <c r="D4" s="13">
        <f>SUBTOTAL(5,D7:D46)</f>
        <v>2019</v>
      </c>
      <c r="E4" s="13">
        <f>SUBTOTAL(5,E7:E46)</f>
        <v>1</v>
      </c>
      <c r="F4" s="20"/>
      <c r="G4" s="13"/>
      <c r="H4" s="14" t="str">
        <f ca="1">IFERROR(OFFSET(Sheet2!$A$1,MATCH(DATE($D$4,$E$4,H5),假期设置,0),1),"")</f>
        <v>元旦</v>
      </c>
      <c r="I4" s="14" t="str">
        <f ca="1">IFERROR(OFFSET(Sheet2!$A$1,MATCH(DATE($D$4,$E$4,I5),假期设置,0),1),"")</f>
        <v/>
      </c>
      <c r="J4" s="14" t="str">
        <f ca="1">IFERROR(OFFSET(Sheet2!$A$1,MATCH(DATE($D$4,$E$4,J5),假期设置,0),1),"")</f>
        <v/>
      </c>
      <c r="K4" s="14" t="str">
        <f ca="1">IFERROR(OFFSET(Sheet2!$A$1,MATCH(DATE($D$4,$E$4,K5),假期设置,0),1),"")</f>
        <v/>
      </c>
      <c r="L4" s="14" t="str">
        <f ca="1">IFERROR(OFFSET(Sheet2!$A$1,MATCH(DATE($D$4,$E$4,L5),假期设置,0),1),"")</f>
        <v/>
      </c>
      <c r="M4" s="14" t="str">
        <f ca="1">IFERROR(OFFSET(Sheet2!$A$1,MATCH(DATE($D$4,$E$4,M5),假期设置,0),1),"")</f>
        <v/>
      </c>
      <c r="N4" s="14" t="str">
        <f ca="1">IFERROR(OFFSET(Sheet2!$A$1,MATCH(DATE($D$4,$E$4,N5),假期设置,0),1),"")</f>
        <v/>
      </c>
      <c r="O4" s="14" t="str">
        <f ca="1">IFERROR(OFFSET(Sheet2!$A$1,MATCH(DATE($D$4,$E$4,O5),假期设置,0),1),"")</f>
        <v/>
      </c>
      <c r="P4" s="14" t="str">
        <f ca="1">IFERROR(OFFSET(Sheet2!$A$1,MATCH(DATE($D$4,$E$4,P5),假期设置,0),1),"")</f>
        <v/>
      </c>
      <c r="Q4" s="14" t="str">
        <f ca="1">IFERROR(OFFSET(Sheet2!$A$1,MATCH(DATE($D$4,$E$4,Q5),假期设置,0),1),"")</f>
        <v/>
      </c>
      <c r="R4" s="14" t="str">
        <f ca="1">IFERROR(OFFSET(Sheet2!$A$1,MATCH(DATE($D$4,$E$4,R5),假期设置,0),1),"")</f>
        <v/>
      </c>
      <c r="S4" s="14" t="str">
        <f ca="1">IFERROR(OFFSET(Sheet2!$A$1,MATCH(DATE($D$4,$E$4,S5),假期设置,0),1),"")</f>
        <v/>
      </c>
      <c r="T4" s="14" t="str">
        <f ca="1">IFERROR(OFFSET(Sheet2!$A$1,MATCH(DATE($D$4,$E$4,T5),假期设置,0),1),"")</f>
        <v/>
      </c>
      <c r="U4" s="14" t="str">
        <f ca="1">IFERROR(OFFSET(Sheet2!$A$1,MATCH(DATE($D$4,$E$4,U5),假期设置,0),1),"")</f>
        <v/>
      </c>
      <c r="V4" s="14" t="str">
        <f ca="1">IFERROR(OFFSET(Sheet2!$A$1,MATCH(DATE($D$4,$E$4,V5),假期设置,0),1),"")</f>
        <v/>
      </c>
      <c r="W4" s="14" t="str">
        <f ca="1">IFERROR(OFFSET(Sheet2!$A$1,MATCH(DATE($D$4,$E$4,W5),假期设置,0),1),"")</f>
        <v/>
      </c>
      <c r="X4" s="14" t="str">
        <f ca="1">IFERROR(OFFSET(Sheet2!$A$1,MATCH(DATE($D$4,$E$4,X5),假期设置,0),1),"")</f>
        <v/>
      </c>
      <c r="Y4" s="14" t="str">
        <f ca="1">IFERROR(OFFSET(Sheet2!$A$1,MATCH(DATE($D$4,$E$4,Y5),假期设置,0),1),"")</f>
        <v/>
      </c>
      <c r="Z4" s="14" t="str">
        <f ca="1">IFERROR(OFFSET(Sheet2!$A$1,MATCH(DATE($D$4,$E$4,Z5),假期设置,0),1),"")</f>
        <v/>
      </c>
      <c r="AA4" s="14" t="str">
        <f ca="1">IFERROR(OFFSET(Sheet2!$A$1,MATCH(DATE($D$4,$E$4,AA5),假期设置,0),1),"")</f>
        <v/>
      </c>
      <c r="AB4" s="14" t="str">
        <f ca="1">IFERROR(OFFSET(Sheet2!$A$1,MATCH(DATE($D$4,$E$4,AB5),假期设置,0),1),"")</f>
        <v/>
      </c>
      <c r="AC4" s="14" t="str">
        <f ca="1">IFERROR(OFFSET(Sheet2!$A$1,MATCH(DATE($D$4,$E$4,AC5),假期设置,0),1),"")</f>
        <v/>
      </c>
      <c r="AD4" s="14" t="str">
        <f ca="1">IFERROR(OFFSET(Sheet2!$A$1,MATCH(DATE($D$4,$E$4,AD5),假期设置,0),1),"")</f>
        <v/>
      </c>
      <c r="AE4" s="14" t="str">
        <f ca="1">IFERROR(OFFSET(Sheet2!$A$1,MATCH(DATE($D$4,$E$4,AE5),假期设置,0),1),"")</f>
        <v/>
      </c>
      <c r="AF4" s="14" t="str">
        <f ca="1">IFERROR(OFFSET(Sheet2!$A$1,MATCH(DATE($D$4,$E$4,AF5),假期设置,0),1),"")</f>
        <v/>
      </c>
      <c r="AG4" s="14" t="str">
        <f ca="1">IFERROR(OFFSET(Sheet2!$A$1,MATCH(DATE($D$4,$E$4,AG5),假期设置,0),1),"")</f>
        <v/>
      </c>
      <c r="AH4" s="14" t="str">
        <f ca="1">IFERROR(OFFSET(Sheet2!$A$1,MATCH(DATE($D$4,$E$4,AH5),假期设置,0),1),"")</f>
        <v/>
      </c>
      <c r="AI4" s="14" t="str">
        <f ca="1">IFERROR(OFFSET(Sheet2!$A$1,MATCH(DATE($D$4,$E$4,AI5),假期设置,0),1),"")</f>
        <v/>
      </c>
      <c r="AJ4" s="14" t="str">
        <f ca="1">IFERROR(OFFSET(Sheet2!$A$1,MATCH(DATE($D$4,$E$4,AJ5),假期设置,0),1),"")</f>
        <v/>
      </c>
      <c r="AK4" s="14" t="str">
        <f ca="1">IFERROR(OFFSET(Sheet2!$A$1,MATCH(DATE($D$4,$E$4,AK5),假期设置,0),1),"")</f>
        <v/>
      </c>
      <c r="AL4" s="14" t="str">
        <f ca="1">IFERROR(OFFSET(Sheet2!$A$1,MATCH(DATE($D$4,$E$4,AL5),假期设置,0),1),"")</f>
        <v/>
      </c>
    </row>
    <row r="5" spans="2:38" ht="18.75" thickBot="1" x14ac:dyDescent="0.4">
      <c r="B5" s="1" t="s">
        <v>34</v>
      </c>
      <c r="C5" s="1" t="s">
        <v>35</v>
      </c>
      <c r="D5" s="1" t="s">
        <v>38</v>
      </c>
      <c r="E5" s="1" t="s">
        <v>39</v>
      </c>
      <c r="F5" s="1" t="s">
        <v>77</v>
      </c>
      <c r="G5" s="1" t="s">
        <v>78</v>
      </c>
      <c r="H5" s="5">
        <v>1</v>
      </c>
      <c r="I5" s="5">
        <v>2</v>
      </c>
      <c r="J5" s="5">
        <v>3</v>
      </c>
      <c r="K5" s="5">
        <v>4</v>
      </c>
      <c r="L5" s="5">
        <v>5</v>
      </c>
      <c r="M5" s="5">
        <v>6</v>
      </c>
      <c r="N5" s="5">
        <v>7</v>
      </c>
      <c r="O5" s="5">
        <v>8</v>
      </c>
      <c r="P5" s="5">
        <v>9</v>
      </c>
      <c r="Q5" s="5">
        <v>10</v>
      </c>
      <c r="R5" s="5">
        <v>11</v>
      </c>
      <c r="S5" s="5">
        <v>12</v>
      </c>
      <c r="T5" s="5">
        <v>13</v>
      </c>
      <c r="U5" s="5">
        <v>14</v>
      </c>
      <c r="V5" s="5">
        <v>15</v>
      </c>
      <c r="W5" s="5">
        <v>16</v>
      </c>
      <c r="X5" s="5">
        <v>17</v>
      </c>
      <c r="Y5" s="5">
        <v>18</v>
      </c>
      <c r="Z5" s="5">
        <v>19</v>
      </c>
      <c r="AA5" s="5">
        <v>20</v>
      </c>
      <c r="AB5" s="5">
        <v>21</v>
      </c>
      <c r="AC5" s="5">
        <v>22</v>
      </c>
      <c r="AD5" s="5">
        <v>23</v>
      </c>
      <c r="AE5" s="5">
        <v>24</v>
      </c>
      <c r="AF5" s="5">
        <v>25</v>
      </c>
      <c r="AG5" s="5">
        <v>26</v>
      </c>
      <c r="AH5" s="5">
        <v>27</v>
      </c>
      <c r="AI5" s="5">
        <v>28</v>
      </c>
      <c r="AJ5" s="5">
        <v>29</v>
      </c>
      <c r="AK5" s="5">
        <v>30</v>
      </c>
      <c r="AL5" s="5">
        <v>31</v>
      </c>
    </row>
    <row r="6" spans="2:38" hidden="1" x14ac:dyDescent="0.35">
      <c r="B6" t="s">
        <v>34</v>
      </c>
      <c r="C6" t="s">
        <v>35</v>
      </c>
      <c r="D6" t="s">
        <v>38</v>
      </c>
      <c r="E6" t="s">
        <v>39</v>
      </c>
      <c r="F6" t="s">
        <v>77</v>
      </c>
      <c r="G6" t="s">
        <v>78</v>
      </c>
      <c r="H6" s="2" t="s">
        <v>36</v>
      </c>
      <c r="I6" s="2" t="s">
        <v>37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  <c r="S6" s="2" t="s">
        <v>49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>
        <v>68</v>
      </c>
    </row>
    <row r="7" spans="2:38" x14ac:dyDescent="0.35">
      <c r="B7" t="s">
        <v>10</v>
      </c>
      <c r="C7" t="s">
        <v>0</v>
      </c>
      <c r="D7">
        <v>2019</v>
      </c>
      <c r="E7">
        <v>1</v>
      </c>
      <c r="F7">
        <v>2000</v>
      </c>
      <c r="G7" s="12" cm="1">
        <f t="array" aca="1" ref="G7" ca="1">SUMPRODUCT(IF(IF(WEEKDAY(DATE(D7,E7,$H$5:$AL$5),2)&lt;6,$S$2,$S$1)+ISNUMBER(MATCH(DATE(D7,E7,$H$5:$AL$5),假期设置,0))*$X$1=3.5,3,IF(WEEKDAY(DATE(D7,E7,$H$5:$AL$5),2)&lt;6,$S$2,$S$1)+ISNUMBER(MATCH(DATE(D7,E7,$H$5:$AL$5),假期设置,0))*$X$1),H7:AL7)*((F7/NETWORKDAYS.INTL(DATE(D7,E7,$H$5),EOMONTH(DATE(D7,E7,$H$5),0),1,假期设置))/8)</f>
        <v>647.72727272727275</v>
      </c>
      <c r="H7">
        <v>7</v>
      </c>
      <c r="I7">
        <v>8</v>
      </c>
      <c r="J7">
        <v>8</v>
      </c>
      <c r="K7">
        <v>8</v>
      </c>
      <c r="M7">
        <v>8</v>
      </c>
    </row>
    <row r="8" spans="2:38" x14ac:dyDescent="0.35">
      <c r="B8" t="s">
        <v>10</v>
      </c>
      <c r="C8" t="s">
        <v>1</v>
      </c>
      <c r="D8">
        <v>2019</v>
      </c>
      <c r="E8">
        <v>1</v>
      </c>
      <c r="F8">
        <v>3000</v>
      </c>
      <c r="G8" cm="1">
        <f t="array" aca="1" ref="G8" ca="1">SUMPRODUCT(IF(IF(WEEKDAY(DATE(D8,E8,$H$5:$AL$5),2)&lt;6,$S$2,$S$1)+ISNUMBER(MATCH(DATE(D8,E8,$H$5:$AL$5),假期设置,0))*$X$1=3.5,3,IF(WEEKDAY(DATE(D8,E8,$H$5:$AL$5),2)&lt;6,$S$2,$S$1)+ISNUMBER(MATCH(DATE(D8,E8,$H$5:$AL$5),假期设置,0))*$X$1),H8:AL8)*((F8/NETWORKDAYS.INTL(DATE(D8,E8,$H$5),EOMONTH(DATE(D8,E8,$H$5),0),1,假期设置))/8)</f>
        <v>0</v>
      </c>
    </row>
    <row r="9" spans="2:38" x14ac:dyDescent="0.35">
      <c r="B9" t="s">
        <v>11</v>
      </c>
      <c r="C9" t="s">
        <v>2</v>
      </c>
      <c r="D9">
        <v>2019</v>
      </c>
      <c r="E9">
        <v>1</v>
      </c>
      <c r="F9">
        <v>4000</v>
      </c>
      <c r="G9" cm="1">
        <f t="array" aca="1" ref="G9" ca="1">SUMPRODUCT(IF(IF(WEEKDAY(DATE(D9,E9,$H$5:$AL$5),2)&lt;6,$S$2,$S$1)+ISNUMBER(MATCH(DATE(D9,E9,$H$5:$AL$5),假期设置,0))*$X$1=3.5,3,IF(WEEKDAY(DATE(D9,E9,$H$5:$AL$5),2)&lt;6,$S$2,$S$1)+ISNUMBER(MATCH(DATE(D9,E9,$H$5:$AL$5),假期设置,0))*$X$1),H9:AL9)*((F9/NETWORKDAYS.INTL(DATE(D9,E9,$H$5),EOMONTH(DATE(D9,E9,$H$5),0),1,假期设置))/8)</f>
        <v>0</v>
      </c>
    </row>
    <row r="10" spans="2:38" x14ac:dyDescent="0.35">
      <c r="B10" t="s">
        <v>12</v>
      </c>
      <c r="C10" t="s">
        <v>3</v>
      </c>
      <c r="D10">
        <v>2019</v>
      </c>
      <c r="E10">
        <v>1</v>
      </c>
      <c r="F10">
        <v>2000</v>
      </c>
      <c r="G10" cm="1">
        <f t="array" aca="1" ref="G10" ca="1">SUMPRODUCT(IF(IF(WEEKDAY(DATE(D10,E10,$H$5:$AL$5),2)&lt;6,$S$2,$S$1)+ISNUMBER(MATCH(DATE(D10,E10,$H$5:$AL$5),假期设置,0))*$X$1=3.5,3,IF(WEEKDAY(DATE(D10,E10,$H$5:$AL$5),2)&lt;6,$S$2,$S$1)+ISNUMBER(MATCH(DATE(D10,E10,$H$5:$AL$5),假期设置,0))*$X$1),H10:AL10)*((F10/NETWORKDAYS.INTL(DATE(D10,E10,$H$5),EOMONTH(DATE(D10,E10,$H$5),0),1,假期设置))/8)</f>
        <v>0</v>
      </c>
    </row>
    <row r="11" spans="2:38" x14ac:dyDescent="0.35">
      <c r="B11" t="s">
        <v>12</v>
      </c>
      <c r="C11" t="s">
        <v>4</v>
      </c>
      <c r="D11">
        <v>2019</v>
      </c>
      <c r="E11">
        <v>1</v>
      </c>
      <c r="F11">
        <v>2000</v>
      </c>
      <c r="G11" cm="1">
        <f t="array" aca="1" ref="G11" ca="1">SUMPRODUCT(IF(IF(WEEKDAY(DATE(D11,E11,$H$5:$AL$5),2)&lt;6,$S$2,$S$1)+ISNUMBER(MATCH(DATE(D11,E11,$H$5:$AL$5),假期设置,0))*$X$1=3.5,3,IF(WEEKDAY(DATE(D11,E11,$H$5:$AL$5),2)&lt;6,$S$2,$S$1)+ISNUMBER(MATCH(DATE(D11,E11,$H$5:$AL$5),假期设置,0))*$X$1),H11:AL11)*((F11/NETWORKDAYS.INTL(DATE(D11,E11,$H$5),EOMONTH(DATE(D11,E11,$H$5),0),1,假期设置))/8)</f>
        <v>0</v>
      </c>
    </row>
    <row r="12" spans="2:38" x14ac:dyDescent="0.35">
      <c r="B12" t="s">
        <v>12</v>
      </c>
      <c r="C12" t="s">
        <v>5</v>
      </c>
      <c r="D12">
        <v>2019</v>
      </c>
      <c r="E12">
        <v>1</v>
      </c>
      <c r="F12">
        <v>3000</v>
      </c>
      <c r="G12" cm="1">
        <f t="array" aca="1" ref="G12" ca="1">SUMPRODUCT(IF(IF(WEEKDAY(DATE(D12,E12,$H$5:$AL$5),2)&lt;6,$S$2,$S$1)+ISNUMBER(MATCH(DATE(D12,E12,$H$5:$AL$5),假期设置,0))*$X$1=3.5,3,IF(WEEKDAY(DATE(D12,E12,$H$5:$AL$5),2)&lt;6,$S$2,$S$1)+ISNUMBER(MATCH(DATE(D12,E12,$H$5:$AL$5),假期设置,0))*$X$1),H12:AL12)*((F12/NETWORKDAYS.INTL(DATE(D12,E12,$H$5),EOMONTH(DATE(D12,E12,$H$5),0),1,假期设置))/8)</f>
        <v>0</v>
      </c>
    </row>
    <row r="13" spans="2:38" x14ac:dyDescent="0.35">
      <c r="B13" t="s">
        <v>12</v>
      </c>
      <c r="C13" t="s">
        <v>6</v>
      </c>
      <c r="D13">
        <v>2019</v>
      </c>
      <c r="E13">
        <v>1</v>
      </c>
      <c r="F13">
        <v>4000</v>
      </c>
      <c r="G13" cm="1">
        <f t="array" aca="1" ref="G13" ca="1">SUMPRODUCT(IF(IF(WEEKDAY(DATE(D13,E13,$H$5:$AL$5),2)&lt;6,$S$2,$S$1)+ISNUMBER(MATCH(DATE(D13,E13,$H$5:$AL$5),假期设置,0))*$X$1=3.5,3,IF(WEEKDAY(DATE(D13,E13,$H$5:$AL$5),2)&lt;6,$S$2,$S$1)+ISNUMBER(MATCH(DATE(D13,E13,$H$5:$AL$5),假期设置,0))*$X$1),H13:AL13)*((F13/NETWORKDAYS.INTL(DATE(D13,E13,$H$5),EOMONTH(DATE(D13,E13,$H$5),0),1,假期设置))/8)</f>
        <v>0</v>
      </c>
      <c r="I13" s="10"/>
    </row>
    <row r="14" spans="2:38" x14ac:dyDescent="0.35">
      <c r="B14" t="s">
        <v>12</v>
      </c>
      <c r="C14" t="s">
        <v>7</v>
      </c>
      <c r="D14">
        <v>2019</v>
      </c>
      <c r="E14">
        <v>1</v>
      </c>
      <c r="F14">
        <v>2000</v>
      </c>
      <c r="G14" cm="1">
        <f t="array" aca="1" ref="G14" ca="1">SUMPRODUCT(IF(IF(WEEKDAY(DATE(D14,E14,$H$5:$AL$5),2)&lt;6,$S$2,$S$1)+ISNUMBER(MATCH(DATE(D14,E14,$H$5:$AL$5),假期设置,0))*$X$1=3.5,3,IF(WEEKDAY(DATE(D14,E14,$H$5:$AL$5),2)&lt;6,$S$2,$S$1)+ISNUMBER(MATCH(DATE(D14,E14,$H$5:$AL$5),假期设置,0))*$X$1),H14:AL14)*((F14/NETWORKDAYS.INTL(DATE(D14,E14,$H$5),EOMONTH(DATE(D14,E14,$H$5),0),1,假期设置))/8)</f>
        <v>0</v>
      </c>
    </row>
    <row r="15" spans="2:38" x14ac:dyDescent="0.35">
      <c r="B15" t="s">
        <v>13</v>
      </c>
      <c r="C15" t="s">
        <v>8</v>
      </c>
      <c r="D15">
        <v>2019</v>
      </c>
      <c r="E15">
        <v>1</v>
      </c>
      <c r="F15">
        <v>3000</v>
      </c>
      <c r="G15" cm="1">
        <f t="array" aca="1" ref="G15" ca="1">SUMPRODUCT(IF(IF(WEEKDAY(DATE(D15,E15,$H$5:$AL$5),2)&lt;6,$S$2,$S$1)+ISNUMBER(MATCH(DATE(D15,E15,$H$5:$AL$5),假期设置,0))*$X$1=3.5,3,IF(WEEKDAY(DATE(D15,E15,$H$5:$AL$5),2)&lt;6,$S$2,$S$1)+ISNUMBER(MATCH(DATE(D15,E15,$H$5:$AL$5),假期设置,0))*$X$1),H15:AL15)*((F15/NETWORKDAYS.INTL(DATE(D15,E15,$H$5),EOMONTH(DATE(D15,E15,$H$5),0),1,假期设置))/8)</f>
        <v>0</v>
      </c>
    </row>
    <row r="16" spans="2:38" x14ac:dyDescent="0.35">
      <c r="B16" t="s">
        <v>13</v>
      </c>
      <c r="C16" t="s">
        <v>9</v>
      </c>
      <c r="D16">
        <v>2019</v>
      </c>
      <c r="E16">
        <v>1</v>
      </c>
      <c r="F16">
        <v>4000</v>
      </c>
      <c r="G16" cm="1">
        <f t="array" aca="1" ref="G16" ca="1">SUMPRODUCT(IF(IF(WEEKDAY(DATE(D16,E16,$H$5:$AL$5),2)&lt;6,$S$2,$S$1)+ISNUMBER(MATCH(DATE(D16,E16,$H$5:$AL$5),假期设置,0))*$X$1=3.5,3,IF(WEEKDAY(DATE(D16,E16,$H$5:$AL$5),2)&lt;6,$S$2,$S$1)+ISNUMBER(MATCH(DATE(D16,E16,$H$5:$AL$5),假期设置,0))*$X$1),H16:AL16)*((F16/NETWORKDAYS.INTL(DATE(D16,E16,$H$5),EOMONTH(DATE(D16,E16,$H$5),0),1,假期设置))/8)</f>
        <v>0</v>
      </c>
    </row>
    <row r="17" spans="2:18" x14ac:dyDescent="0.35">
      <c r="B17" t="s">
        <v>10</v>
      </c>
      <c r="C17" t="s">
        <v>0</v>
      </c>
      <c r="D17">
        <v>2019</v>
      </c>
      <c r="E17">
        <v>2</v>
      </c>
      <c r="F17">
        <v>2000</v>
      </c>
      <c r="G17" cm="1">
        <f t="array" aca="1" ref="G17" ca="1">SUMPRODUCT(IF(IF(WEEKDAY(DATE(D17,E17,$H$5:$AL$5),2)&lt;6,$S$2,$S$1)+ISNUMBER(MATCH(DATE(D17,E17,$H$5:$AL$5),假期设置,0))*$X$1=3.5,3,IF(WEEKDAY(DATE(D17,E17,$H$5:$AL$5),2)&lt;6,$S$2,$S$1)+ISNUMBER(MATCH(DATE(D17,E17,$H$5:$AL$5),假期设置,0))*$X$1),H17:AL17)*((F17/NETWORKDAYS.INTL(DATE(D17,E17,$H$5),EOMONTH(DATE(D17,E17,$H$5),0),1,假期设置))/8)</f>
        <v>3375</v>
      </c>
      <c r="K17">
        <v>8</v>
      </c>
      <c r="L17">
        <v>8</v>
      </c>
      <c r="M17">
        <v>7</v>
      </c>
      <c r="N17">
        <v>8</v>
      </c>
      <c r="O17">
        <v>8</v>
      </c>
      <c r="P17">
        <v>8</v>
      </c>
      <c r="Q17">
        <v>8</v>
      </c>
      <c r="R17">
        <v>8</v>
      </c>
    </row>
    <row r="18" spans="2:18" x14ac:dyDescent="0.35">
      <c r="B18" t="s">
        <v>10</v>
      </c>
      <c r="C18" t="s">
        <v>1</v>
      </c>
      <c r="D18">
        <v>2019</v>
      </c>
      <c r="E18">
        <v>2</v>
      </c>
      <c r="F18">
        <v>3000</v>
      </c>
      <c r="G18" cm="1">
        <f t="array" aca="1" ref="G18" ca="1">SUMPRODUCT(IF(IF(WEEKDAY(DATE(D18,E18,$H$5:$AL$5),2)&lt;6,$S$2,$S$1)+ISNUMBER(MATCH(DATE(D18,E18,$H$5:$AL$5),假期设置,0))*$X$1=3.5,3,IF(WEEKDAY(DATE(D18,E18,$H$5:$AL$5),2)&lt;6,$S$2,$S$1)+ISNUMBER(MATCH(DATE(D18,E18,$H$5:$AL$5),假期设置,0))*$X$1),H18:AL18)*((F18/NETWORKDAYS.INTL(DATE(D18,E18,$H$5),EOMONTH(DATE(D18,E18,$H$5),0),1,假期设置))/8)</f>
        <v>0</v>
      </c>
    </row>
    <row r="19" spans="2:18" x14ac:dyDescent="0.35">
      <c r="B19" t="s">
        <v>11</v>
      </c>
      <c r="C19" t="s">
        <v>2</v>
      </c>
      <c r="D19">
        <v>2019</v>
      </c>
      <c r="E19">
        <v>2</v>
      </c>
      <c r="F19">
        <v>4000</v>
      </c>
      <c r="G19" cm="1">
        <f t="array" aca="1" ref="G19" ca="1">SUMPRODUCT(IF(IF(WEEKDAY(DATE(D19,E19,$H$5:$AL$5),2)&lt;6,$S$2,$S$1)+ISNUMBER(MATCH(DATE(D19,E19,$H$5:$AL$5),假期设置,0))*$X$1=3.5,3,IF(WEEKDAY(DATE(D19,E19,$H$5:$AL$5),2)&lt;6,$S$2,$S$1)+ISNUMBER(MATCH(DATE(D19,E19,$H$5:$AL$5),假期设置,0))*$X$1),H19:AL19)*((F19/NETWORKDAYS.INTL(DATE(D19,E19,$H$5),EOMONTH(DATE(D19,E19,$H$5),0),1,假期设置))/8)</f>
        <v>0</v>
      </c>
    </row>
    <row r="20" spans="2:18" x14ac:dyDescent="0.35">
      <c r="B20" t="s">
        <v>12</v>
      </c>
      <c r="C20" t="s">
        <v>3</v>
      </c>
      <c r="D20">
        <v>2019</v>
      </c>
      <c r="E20">
        <v>2</v>
      </c>
      <c r="F20">
        <v>2000</v>
      </c>
      <c r="G20" cm="1">
        <f t="array" aca="1" ref="G20" ca="1">SUMPRODUCT(IF(IF(WEEKDAY(DATE(D20,E20,$H$5:$AL$5),2)&lt;6,$S$2,$S$1)+ISNUMBER(MATCH(DATE(D20,E20,$H$5:$AL$5),假期设置,0))*$X$1=3.5,3,IF(WEEKDAY(DATE(D20,E20,$H$5:$AL$5),2)&lt;6,$S$2,$S$1)+ISNUMBER(MATCH(DATE(D20,E20,$H$5:$AL$5),假期设置,0))*$X$1),H20:AL20)*((F20/NETWORKDAYS.INTL(DATE(D20,E20,$H$5),EOMONTH(DATE(D20,E20,$H$5),0),1,假期设置))/8)</f>
        <v>0</v>
      </c>
    </row>
    <row r="21" spans="2:18" x14ac:dyDescent="0.35">
      <c r="B21" t="s">
        <v>12</v>
      </c>
      <c r="C21" t="s">
        <v>4</v>
      </c>
      <c r="D21">
        <v>2019</v>
      </c>
      <c r="E21">
        <v>2</v>
      </c>
      <c r="F21">
        <v>2000</v>
      </c>
      <c r="G21" cm="1">
        <f t="array" aca="1" ref="G21" ca="1">SUMPRODUCT(IF(IF(WEEKDAY(DATE(D21,E21,$H$5:$AL$5),2)&lt;6,$S$2,$S$1)+ISNUMBER(MATCH(DATE(D21,E21,$H$5:$AL$5),假期设置,0))*$X$1=3.5,3,IF(WEEKDAY(DATE(D21,E21,$H$5:$AL$5),2)&lt;6,$S$2,$S$1)+ISNUMBER(MATCH(DATE(D21,E21,$H$5:$AL$5),假期设置,0))*$X$1),H21:AL21)*((F21/NETWORKDAYS.INTL(DATE(D21,E21,$H$5),EOMONTH(DATE(D21,E21,$H$5),0),1,假期设置))/8)</f>
        <v>0</v>
      </c>
    </row>
    <row r="22" spans="2:18" x14ac:dyDescent="0.35">
      <c r="B22" t="s">
        <v>12</v>
      </c>
      <c r="C22" t="s">
        <v>5</v>
      </c>
      <c r="D22">
        <v>2019</v>
      </c>
      <c r="E22">
        <v>2</v>
      </c>
      <c r="F22">
        <v>3000</v>
      </c>
      <c r="G22" cm="1">
        <f t="array" aca="1" ref="G22" ca="1">SUMPRODUCT(IF(IF(WEEKDAY(DATE(D22,E22,$H$5:$AL$5),2)&lt;6,$S$2,$S$1)+ISNUMBER(MATCH(DATE(D22,E22,$H$5:$AL$5),假期设置,0))*$X$1=3.5,3,IF(WEEKDAY(DATE(D22,E22,$H$5:$AL$5),2)&lt;6,$S$2,$S$1)+ISNUMBER(MATCH(DATE(D22,E22,$H$5:$AL$5),假期设置,0))*$X$1),H22:AL22)*((F22/NETWORKDAYS.INTL(DATE(D22,E22,$H$5),EOMONTH(DATE(D22,E22,$H$5),0),1,假期设置))/8)</f>
        <v>0</v>
      </c>
    </row>
    <row r="23" spans="2:18" x14ac:dyDescent="0.35">
      <c r="B23" t="s">
        <v>12</v>
      </c>
      <c r="C23" t="s">
        <v>6</v>
      </c>
      <c r="D23">
        <v>2019</v>
      </c>
      <c r="E23">
        <v>2</v>
      </c>
      <c r="F23">
        <v>4000</v>
      </c>
      <c r="G23" cm="1">
        <f t="array" aca="1" ref="G23" ca="1">SUMPRODUCT(IF(IF(WEEKDAY(DATE(D23,E23,$H$5:$AL$5),2)&lt;6,$S$2,$S$1)+ISNUMBER(MATCH(DATE(D23,E23,$H$5:$AL$5),假期设置,0))*$X$1=3.5,3,IF(WEEKDAY(DATE(D23,E23,$H$5:$AL$5),2)&lt;6,$S$2,$S$1)+ISNUMBER(MATCH(DATE(D23,E23,$H$5:$AL$5),假期设置,0))*$X$1),H23:AL23)*((F23/NETWORKDAYS.INTL(DATE(D23,E23,$H$5),EOMONTH(DATE(D23,E23,$H$5),0),1,假期设置))/8)</f>
        <v>0</v>
      </c>
    </row>
    <row r="24" spans="2:18" x14ac:dyDescent="0.35">
      <c r="B24" t="s">
        <v>12</v>
      </c>
      <c r="C24" t="s">
        <v>7</v>
      </c>
      <c r="D24">
        <v>2019</v>
      </c>
      <c r="E24">
        <v>2</v>
      </c>
      <c r="F24">
        <v>2000</v>
      </c>
      <c r="G24" cm="1">
        <f t="array" aca="1" ref="G24" ca="1">SUMPRODUCT(IF(IF(WEEKDAY(DATE(D24,E24,$H$5:$AL$5),2)&lt;6,$S$2,$S$1)+ISNUMBER(MATCH(DATE(D24,E24,$H$5:$AL$5),假期设置,0))*$X$1=3.5,3,IF(WEEKDAY(DATE(D24,E24,$H$5:$AL$5),2)&lt;6,$S$2,$S$1)+ISNUMBER(MATCH(DATE(D24,E24,$H$5:$AL$5),假期设置,0))*$X$1),H24:AL24)*((F24/NETWORKDAYS.INTL(DATE(D24,E24,$H$5),EOMONTH(DATE(D24,E24,$H$5),0),1,假期设置))/8)</f>
        <v>0</v>
      </c>
    </row>
    <row r="25" spans="2:18" x14ac:dyDescent="0.35">
      <c r="B25" t="s">
        <v>13</v>
      </c>
      <c r="C25" t="s">
        <v>8</v>
      </c>
      <c r="D25">
        <v>2019</v>
      </c>
      <c r="E25">
        <v>2</v>
      </c>
      <c r="F25">
        <v>3000</v>
      </c>
      <c r="G25" cm="1">
        <f t="array" aca="1" ref="G25" ca="1">SUMPRODUCT(IF(IF(WEEKDAY(DATE(D25,E25,$H$5:$AL$5),2)&lt;6,$S$2,$S$1)+ISNUMBER(MATCH(DATE(D25,E25,$H$5:$AL$5),假期设置,0))*$X$1=3.5,3,IF(WEEKDAY(DATE(D25,E25,$H$5:$AL$5),2)&lt;6,$S$2,$S$1)+ISNUMBER(MATCH(DATE(D25,E25,$H$5:$AL$5),假期设置,0))*$X$1),H25:AL25)*((F25/NETWORKDAYS.INTL(DATE(D25,E25,$H$5),EOMONTH(DATE(D25,E25,$H$5),0),1,假期设置))/8)</f>
        <v>0</v>
      </c>
    </row>
    <row r="26" spans="2:18" x14ac:dyDescent="0.35">
      <c r="B26" t="s">
        <v>13</v>
      </c>
      <c r="C26" t="s">
        <v>9</v>
      </c>
      <c r="D26">
        <v>2019</v>
      </c>
      <c r="E26">
        <v>2</v>
      </c>
      <c r="F26">
        <v>4000</v>
      </c>
      <c r="G26" cm="1">
        <f t="array" aca="1" ref="G26" ca="1">SUMPRODUCT(IF(IF(WEEKDAY(DATE(D26,E26,$H$5:$AL$5),2)&lt;6,$S$2,$S$1)+ISNUMBER(MATCH(DATE(D26,E26,$H$5:$AL$5),假期设置,0))*$X$1=3.5,3,IF(WEEKDAY(DATE(D26,E26,$H$5:$AL$5),2)&lt;6,$S$2,$S$1)+ISNUMBER(MATCH(DATE(D26,E26,$H$5:$AL$5),假期设置,0))*$X$1),H26:AL26)*((F26/NETWORKDAYS.INTL(DATE(D26,E26,$H$5),EOMONTH(DATE(D26,E26,$H$5),0),1,假期设置))/8)</f>
        <v>0</v>
      </c>
    </row>
    <row r="27" spans="2:18" x14ac:dyDescent="0.35">
      <c r="B27" t="s">
        <v>10</v>
      </c>
      <c r="C27" t="s">
        <v>0</v>
      </c>
      <c r="D27">
        <v>2019</v>
      </c>
      <c r="E27">
        <v>3</v>
      </c>
      <c r="F27">
        <v>2000</v>
      </c>
      <c r="G27" cm="1">
        <f t="array" aca="1" ref="G27" ca="1">SUMPRODUCT(IF(IF(WEEKDAY(DATE(D27,E27,$H$5:$AL$5),2)&lt;6,$S$2,$S$1)+ISNUMBER(MATCH(DATE(D27,E27,$H$5:$AL$5),假期设置,0))*$X$1=3.5,3,IF(WEEKDAY(DATE(D27,E27,$H$5:$AL$5),2)&lt;6,$S$2,$S$1)+ISNUMBER(MATCH(DATE(D27,E27,$H$5:$AL$5),假期设置,0))*$X$1),H27:AL27)*((F27/NETWORKDAYS.INTL(DATE(D27,E27,$H$5),EOMONTH(DATE(D27,E27,$H$5),0),1,假期设置))/8)</f>
        <v>0</v>
      </c>
    </row>
    <row r="28" spans="2:18" x14ac:dyDescent="0.35">
      <c r="B28" t="s">
        <v>10</v>
      </c>
      <c r="C28" t="s">
        <v>1</v>
      </c>
      <c r="D28">
        <v>2019</v>
      </c>
      <c r="E28">
        <v>3</v>
      </c>
      <c r="F28">
        <v>3000</v>
      </c>
      <c r="G28" cm="1">
        <f t="array" aca="1" ref="G28" ca="1">SUMPRODUCT(IF(IF(WEEKDAY(DATE(D28,E28,$H$5:$AL$5),2)&lt;6,$S$2,$S$1)+ISNUMBER(MATCH(DATE(D28,E28,$H$5:$AL$5),假期设置,0))*$X$1=3.5,3,IF(WEEKDAY(DATE(D28,E28,$H$5:$AL$5),2)&lt;6,$S$2,$S$1)+ISNUMBER(MATCH(DATE(D28,E28,$H$5:$AL$5),假期设置,0))*$X$1),H28:AL28)*((F28/NETWORKDAYS.INTL(DATE(D28,E28,$H$5),EOMONTH(DATE(D28,E28,$H$5),0),1,假期设置))/8)</f>
        <v>0</v>
      </c>
    </row>
    <row r="29" spans="2:18" x14ac:dyDescent="0.35">
      <c r="B29" t="s">
        <v>11</v>
      </c>
      <c r="C29" t="s">
        <v>2</v>
      </c>
      <c r="D29">
        <v>2019</v>
      </c>
      <c r="E29">
        <v>3</v>
      </c>
      <c r="F29">
        <v>4000</v>
      </c>
      <c r="G29" cm="1">
        <f t="array" aca="1" ref="G29" ca="1">SUMPRODUCT(IF(IF(WEEKDAY(DATE(D29,E29,$H$5:$AL$5),2)&lt;6,$S$2,$S$1)+ISNUMBER(MATCH(DATE(D29,E29,$H$5:$AL$5),假期设置,0))*$X$1=3.5,3,IF(WEEKDAY(DATE(D29,E29,$H$5:$AL$5),2)&lt;6,$S$2,$S$1)+ISNUMBER(MATCH(DATE(D29,E29,$H$5:$AL$5),假期设置,0))*$X$1),H29:AL29)*((F29/NETWORKDAYS.INTL(DATE(D29,E29,$H$5),EOMONTH(DATE(D29,E29,$H$5),0),1,假期设置))/8)</f>
        <v>0</v>
      </c>
    </row>
    <row r="30" spans="2:18" x14ac:dyDescent="0.35">
      <c r="B30" t="s">
        <v>12</v>
      </c>
      <c r="C30" t="s">
        <v>3</v>
      </c>
      <c r="D30">
        <v>2019</v>
      </c>
      <c r="E30">
        <v>3</v>
      </c>
      <c r="F30">
        <v>2000</v>
      </c>
      <c r="G30" cm="1">
        <f t="array" aca="1" ref="G30" ca="1">SUMPRODUCT(IF(IF(WEEKDAY(DATE(D30,E30,$H$5:$AL$5),2)&lt;6,$S$2,$S$1)+ISNUMBER(MATCH(DATE(D30,E30,$H$5:$AL$5),假期设置,0))*$X$1=3.5,3,IF(WEEKDAY(DATE(D30,E30,$H$5:$AL$5),2)&lt;6,$S$2,$S$1)+ISNUMBER(MATCH(DATE(D30,E30,$H$5:$AL$5),假期设置,0))*$X$1),H30:AL30)*((F30/NETWORKDAYS.INTL(DATE(D30,E30,$H$5),EOMONTH(DATE(D30,E30,$H$5),0),1,假期设置))/8)</f>
        <v>0</v>
      </c>
    </row>
    <row r="31" spans="2:18" x14ac:dyDescent="0.35">
      <c r="B31" t="s">
        <v>12</v>
      </c>
      <c r="C31" t="s">
        <v>4</v>
      </c>
      <c r="D31">
        <v>2019</v>
      </c>
      <c r="E31">
        <v>3</v>
      </c>
      <c r="F31">
        <v>2000</v>
      </c>
      <c r="G31" cm="1">
        <f t="array" aca="1" ref="G31" ca="1">SUMPRODUCT(IF(IF(WEEKDAY(DATE(D31,E31,$H$5:$AL$5),2)&lt;6,$S$2,$S$1)+ISNUMBER(MATCH(DATE(D31,E31,$H$5:$AL$5),假期设置,0))*$X$1=3.5,3,IF(WEEKDAY(DATE(D31,E31,$H$5:$AL$5),2)&lt;6,$S$2,$S$1)+ISNUMBER(MATCH(DATE(D31,E31,$H$5:$AL$5),假期设置,0))*$X$1),H31:AL31)*((F31/NETWORKDAYS.INTL(DATE(D31,E31,$H$5),EOMONTH(DATE(D31,E31,$H$5),0),1,假期设置))/8)</f>
        <v>0</v>
      </c>
    </row>
    <row r="32" spans="2:18" x14ac:dyDescent="0.35">
      <c r="B32" t="s">
        <v>12</v>
      </c>
      <c r="C32" t="s">
        <v>5</v>
      </c>
      <c r="D32">
        <v>2019</v>
      </c>
      <c r="E32">
        <v>3</v>
      </c>
      <c r="F32">
        <v>3000</v>
      </c>
      <c r="G32" cm="1">
        <f t="array" aca="1" ref="G32" ca="1">SUMPRODUCT(IF(IF(WEEKDAY(DATE(D32,E32,$H$5:$AL$5),2)&lt;6,$S$2,$S$1)+ISNUMBER(MATCH(DATE(D32,E32,$H$5:$AL$5),假期设置,0))*$X$1=3.5,3,IF(WEEKDAY(DATE(D32,E32,$H$5:$AL$5),2)&lt;6,$S$2,$S$1)+ISNUMBER(MATCH(DATE(D32,E32,$H$5:$AL$5),假期设置,0))*$X$1),H32:AL32)*((F32/NETWORKDAYS.INTL(DATE(D32,E32,$H$5),EOMONTH(DATE(D32,E32,$H$5),0),1,假期设置))/8)</f>
        <v>0</v>
      </c>
    </row>
    <row r="33" spans="2:20" x14ac:dyDescent="0.35">
      <c r="B33" t="s">
        <v>12</v>
      </c>
      <c r="C33" t="s">
        <v>6</v>
      </c>
      <c r="D33">
        <v>2019</v>
      </c>
      <c r="E33">
        <v>3</v>
      </c>
      <c r="F33">
        <v>4000</v>
      </c>
      <c r="G33" cm="1">
        <f t="array" aca="1" ref="G33" ca="1">SUMPRODUCT(IF(IF(WEEKDAY(DATE(D33,E33,$H$5:$AL$5),2)&lt;6,$S$2,$S$1)+ISNUMBER(MATCH(DATE(D33,E33,$H$5:$AL$5),假期设置,0))*$X$1=3.5,3,IF(WEEKDAY(DATE(D33,E33,$H$5:$AL$5),2)&lt;6,$S$2,$S$1)+ISNUMBER(MATCH(DATE(D33,E33,$H$5:$AL$5),假期设置,0))*$X$1),H33:AL33)*((F33/NETWORKDAYS.INTL(DATE(D33,E33,$H$5),EOMONTH(DATE(D33,E33,$H$5),0),1,假期设置))/8)</f>
        <v>0</v>
      </c>
    </row>
    <row r="34" spans="2:20" x14ac:dyDescent="0.35">
      <c r="B34" t="s">
        <v>12</v>
      </c>
      <c r="C34" t="s">
        <v>7</v>
      </c>
      <c r="D34">
        <v>2019</v>
      </c>
      <c r="E34">
        <v>3</v>
      </c>
      <c r="F34">
        <v>2000</v>
      </c>
      <c r="G34" cm="1">
        <f t="array" aca="1" ref="G34" ca="1">SUMPRODUCT(IF(IF(WEEKDAY(DATE(D34,E34,$H$5:$AL$5),2)&lt;6,$S$2,$S$1)+ISNUMBER(MATCH(DATE(D34,E34,$H$5:$AL$5),假期设置,0))*$X$1=3.5,3,IF(WEEKDAY(DATE(D34,E34,$H$5:$AL$5),2)&lt;6,$S$2,$S$1)+ISNUMBER(MATCH(DATE(D34,E34,$H$5:$AL$5),假期设置,0))*$X$1),H34:AL34)*((F34/NETWORKDAYS.INTL(DATE(D34,E34,$H$5),EOMONTH(DATE(D34,E34,$H$5),0),1,假期设置))/8)</f>
        <v>0</v>
      </c>
    </row>
    <row r="35" spans="2:20" x14ac:dyDescent="0.35">
      <c r="B35" t="s">
        <v>13</v>
      </c>
      <c r="C35" t="s">
        <v>8</v>
      </c>
      <c r="D35">
        <v>2019</v>
      </c>
      <c r="E35">
        <v>3</v>
      </c>
      <c r="F35">
        <v>3000</v>
      </c>
      <c r="G35" cm="1">
        <f t="array" aca="1" ref="G35" ca="1">SUMPRODUCT(IF(IF(WEEKDAY(DATE(D35,E35,$H$5:$AL$5),2)&lt;6,$S$2,$S$1)+ISNUMBER(MATCH(DATE(D35,E35,$H$5:$AL$5),假期设置,0))*$X$1=3.5,3,IF(WEEKDAY(DATE(D35,E35,$H$5:$AL$5),2)&lt;6,$S$2,$S$1)+ISNUMBER(MATCH(DATE(D35,E35,$H$5:$AL$5),假期设置,0))*$X$1),H35:AL35)*((F35/NETWORKDAYS.INTL(DATE(D35,E35,$H$5),EOMONTH(DATE(D35,E35,$H$5),0),1,假期设置))/8)</f>
        <v>0</v>
      </c>
    </row>
    <row r="36" spans="2:20" x14ac:dyDescent="0.35">
      <c r="B36" t="s">
        <v>13</v>
      </c>
      <c r="C36" t="s">
        <v>9</v>
      </c>
      <c r="D36">
        <v>2019</v>
      </c>
      <c r="E36">
        <v>3</v>
      </c>
      <c r="F36">
        <v>4000</v>
      </c>
      <c r="G36" cm="1">
        <f t="array" aca="1" ref="G36" ca="1">SUMPRODUCT(IF(IF(WEEKDAY(DATE(D36,E36,$H$5:$AL$5),2)&lt;6,$S$2,$S$1)+ISNUMBER(MATCH(DATE(D36,E36,$H$5:$AL$5),假期设置,0))*$X$1=3.5,3,IF(WEEKDAY(DATE(D36,E36,$H$5:$AL$5),2)&lt;6,$S$2,$S$1)+ISNUMBER(MATCH(DATE(D36,E36,$H$5:$AL$5),假期设置,0))*$X$1),H36:AL36)*((F36/NETWORKDAYS.INTL(DATE(D36,E36,$H$5),EOMONTH(DATE(D36,E36,$H$5),0),1,假期设置))/8)</f>
        <v>0</v>
      </c>
    </row>
    <row r="37" spans="2:20" x14ac:dyDescent="0.35">
      <c r="B37" t="s">
        <v>10</v>
      </c>
      <c r="C37" t="s">
        <v>0</v>
      </c>
      <c r="D37">
        <v>2019</v>
      </c>
      <c r="E37">
        <v>4</v>
      </c>
      <c r="F37">
        <v>2000</v>
      </c>
      <c r="G37" cm="1">
        <f t="array" aca="1" ref="G37" ca="1">SUMPRODUCT(IF(IF(WEEKDAY(DATE(D37,E37,$H$5:$AL$5),2)&lt;6,$S$2,$S$1)+ISNUMBER(MATCH(DATE(D37,E37,$H$5:$AL$5),假期设置,0))*$X$1=3.5,3,IF(WEEKDAY(DATE(D37,E37,$H$5:$AL$5),2)&lt;6,$S$2,$S$1)+ISNUMBER(MATCH(DATE(D37,E37,$H$5:$AL$5),假期设置,0))*$X$1),H37:AL37)*((F37/NETWORKDAYS.INTL(DATE(D37,E37,$H$5),EOMONTH(DATE(D37,E37,$H$5),0),1,假期设置))/8)</f>
        <v>0</v>
      </c>
    </row>
    <row r="38" spans="2:20" x14ac:dyDescent="0.35">
      <c r="B38" t="s">
        <v>10</v>
      </c>
      <c r="C38" t="s">
        <v>1</v>
      </c>
      <c r="D38">
        <v>2019</v>
      </c>
      <c r="E38">
        <v>4</v>
      </c>
      <c r="F38">
        <v>3000</v>
      </c>
      <c r="G38" cm="1">
        <f t="array" aca="1" ref="G38" ca="1">SUMPRODUCT(IF(IF(WEEKDAY(DATE(D38,E38,$H$5:$AL$5),2)&lt;6,$S$2,$S$1)+ISNUMBER(MATCH(DATE(D38,E38,$H$5:$AL$5),假期设置,0))*$X$1=3.5,3,IF(WEEKDAY(DATE(D38,E38,$H$5:$AL$5),2)&lt;6,$S$2,$S$1)+ISNUMBER(MATCH(DATE(D38,E38,$H$5:$AL$5),假期设置,0))*$X$1),H38:AL38)*((F38/NETWORKDAYS.INTL(DATE(D38,E38,$H$5),EOMONTH(DATE(D38,E38,$H$5),0),1,假期设置))/8)</f>
        <v>0</v>
      </c>
    </row>
    <row r="39" spans="2:20" x14ac:dyDescent="0.35">
      <c r="B39" t="s">
        <v>11</v>
      </c>
      <c r="C39" t="s">
        <v>2</v>
      </c>
      <c r="D39">
        <v>2019</v>
      </c>
      <c r="E39">
        <v>4</v>
      </c>
      <c r="F39">
        <v>4000</v>
      </c>
      <c r="G39" cm="1">
        <f t="array" aca="1" ref="G39" ca="1">SUMPRODUCT(IF(IF(WEEKDAY(DATE(D39,E39,$H$5:$AL$5),2)&lt;6,$S$2,$S$1)+ISNUMBER(MATCH(DATE(D39,E39,$H$5:$AL$5),假期设置,0))*$X$1=3.5,3,IF(WEEKDAY(DATE(D39,E39,$H$5:$AL$5),2)&lt;6,$S$2,$S$1)+ISNUMBER(MATCH(DATE(D39,E39,$H$5:$AL$5),假期设置,0))*$X$1),H39:AL39)*((F39/NETWORKDAYS.INTL(DATE(D39,E39,$H$5),EOMONTH(DATE(D39,E39,$H$5),0),1,假期设置))/8)</f>
        <v>0</v>
      </c>
    </row>
    <row r="40" spans="2:20" x14ac:dyDescent="0.35">
      <c r="B40" t="s">
        <v>12</v>
      </c>
      <c r="C40" t="s">
        <v>3</v>
      </c>
      <c r="D40">
        <v>2019</v>
      </c>
      <c r="E40">
        <v>4</v>
      </c>
      <c r="F40">
        <v>2000</v>
      </c>
      <c r="G40" cm="1">
        <f t="array" aca="1" ref="G40" ca="1">SUMPRODUCT(IF(IF(WEEKDAY(DATE(D40,E40,$H$5:$AL$5),2)&lt;6,$S$2,$S$1)+ISNUMBER(MATCH(DATE(D40,E40,$H$5:$AL$5),假期设置,0))*$X$1=3.5,3,IF(WEEKDAY(DATE(D40,E40,$H$5:$AL$5),2)&lt;6,$S$2,$S$1)+ISNUMBER(MATCH(DATE(D40,E40,$H$5:$AL$5),假期设置,0))*$X$1),H40:AL40)*((F40/NETWORKDAYS.INTL(DATE(D40,E40,$H$5),EOMONTH(DATE(D40,E40,$H$5),0),1,假期设置))/8)</f>
        <v>0</v>
      </c>
    </row>
    <row r="41" spans="2:20" x14ac:dyDescent="0.35">
      <c r="B41" t="s">
        <v>12</v>
      </c>
      <c r="C41" t="s">
        <v>4</v>
      </c>
      <c r="D41">
        <v>2019</v>
      </c>
      <c r="E41">
        <v>4</v>
      </c>
      <c r="F41">
        <v>3000</v>
      </c>
      <c r="G41" cm="1">
        <f t="array" aca="1" ref="G41" ca="1">SUMPRODUCT(IF(IF(WEEKDAY(DATE(D41,E41,$H$5:$AL$5),2)&lt;6,$S$2,$S$1)+ISNUMBER(MATCH(DATE(D41,E41,$H$5:$AL$5),假期设置,0))*$X$1=3.5,3,IF(WEEKDAY(DATE(D41,E41,$H$5:$AL$5),2)&lt;6,$S$2,$S$1)+ISNUMBER(MATCH(DATE(D41,E41,$H$5:$AL$5),假期设置,0))*$X$1),H41:AL41)*((F41/NETWORKDAYS.INTL(DATE(D41,E41,$H$5),EOMONTH(DATE(D41,E41,$H$5),0),1,假期设置))/8)</f>
        <v>0</v>
      </c>
    </row>
    <row r="42" spans="2:20" x14ac:dyDescent="0.35">
      <c r="B42" t="s">
        <v>12</v>
      </c>
      <c r="C42" t="s">
        <v>5</v>
      </c>
      <c r="D42">
        <v>2019</v>
      </c>
      <c r="E42">
        <v>4</v>
      </c>
      <c r="F42">
        <v>3000</v>
      </c>
      <c r="G42" cm="1">
        <f t="array" aca="1" ref="G42" ca="1">SUMPRODUCT(IF(IF(WEEKDAY(DATE(D42,E42,$H$5:$AL$5),2)&lt;6,$S$2,$S$1)+ISNUMBER(MATCH(DATE(D42,E42,$H$5:$AL$5),假期设置,0))*$X$1=3.5,3,IF(WEEKDAY(DATE(D42,E42,$H$5:$AL$5),2)&lt;6,$S$2,$S$1)+ISNUMBER(MATCH(DATE(D42,E42,$H$5:$AL$5),假期设置,0))*$X$1),H42:AL42)*((F42/NETWORKDAYS.INTL(DATE(D42,E42,$H$5),EOMONTH(DATE(D42,E42,$H$5),0),1,假期设置))/8)</f>
        <v>0</v>
      </c>
    </row>
    <row r="43" spans="2:20" x14ac:dyDescent="0.35">
      <c r="B43" t="s">
        <v>12</v>
      </c>
      <c r="C43" t="s">
        <v>6</v>
      </c>
      <c r="D43">
        <v>2019</v>
      </c>
      <c r="E43">
        <v>4</v>
      </c>
      <c r="F43">
        <v>4000</v>
      </c>
      <c r="G43" cm="1">
        <f t="array" aca="1" ref="G43" ca="1">SUMPRODUCT(IF(IF(WEEKDAY(DATE(D43,E43,$H$5:$AL$5),2)&lt;6,$S$2,$S$1)+ISNUMBER(MATCH(DATE(D43,E43,$H$5:$AL$5),假期设置,0))*$X$1=3.5,3,IF(WEEKDAY(DATE(D43,E43,$H$5:$AL$5),2)&lt;6,$S$2,$S$1)+ISNUMBER(MATCH(DATE(D43,E43,$H$5:$AL$5),假期设置,0))*$X$1),H43:AL43)*((F43/NETWORKDAYS.INTL(DATE(D43,E43,$H$5),EOMONTH(DATE(D43,E43,$H$5),0),1,假期设置))/8)</f>
        <v>0</v>
      </c>
    </row>
    <row r="44" spans="2:20" x14ac:dyDescent="0.35">
      <c r="B44" t="s">
        <v>12</v>
      </c>
      <c r="C44" t="s">
        <v>7</v>
      </c>
      <c r="D44">
        <v>2019</v>
      </c>
      <c r="E44">
        <v>4</v>
      </c>
      <c r="F44">
        <v>2000</v>
      </c>
      <c r="G44" cm="1">
        <f t="array" aca="1" ref="G44" ca="1">SUMPRODUCT(IF(IF(WEEKDAY(DATE(D44,E44,$H$5:$AL$5),2)&lt;6,$S$2,$S$1)+ISNUMBER(MATCH(DATE(D44,E44,$H$5:$AL$5),假期设置,0))*$X$1=3.5,3,IF(WEEKDAY(DATE(D44,E44,$H$5:$AL$5),2)&lt;6,$S$2,$S$1)+ISNUMBER(MATCH(DATE(D44,E44,$H$5:$AL$5),假期设置,0))*$X$1),H44:AL44)*((F44/NETWORKDAYS.INTL(DATE(D44,E44,$H$5),EOMONTH(DATE(D44,E44,$H$5),0),1,假期设置))/8)</f>
        <v>0</v>
      </c>
    </row>
    <row r="45" spans="2:20" x14ac:dyDescent="0.35">
      <c r="B45" t="s">
        <v>13</v>
      </c>
      <c r="C45" t="s">
        <v>8</v>
      </c>
      <c r="D45">
        <v>2019</v>
      </c>
      <c r="E45">
        <v>4</v>
      </c>
      <c r="F45">
        <v>3000</v>
      </c>
      <c r="G45" cm="1">
        <f t="array" aca="1" ref="G45" ca="1">SUMPRODUCT(IF(IF(WEEKDAY(DATE(D45,E45,$H$5:$AL$5),2)&lt;6,$S$2,$S$1)+ISNUMBER(MATCH(DATE(D45,E45,$H$5:$AL$5),假期设置,0))*$X$1=3.5,3,IF(WEEKDAY(DATE(D45,E45,$H$5:$AL$5),2)&lt;6,$S$2,$S$1)+ISNUMBER(MATCH(DATE(D45,E45,$H$5:$AL$5),假期设置,0))*$X$1),H45:AL45)*((F45/NETWORKDAYS.INTL(DATE(D45,E45,$H$5),EOMONTH(DATE(D45,E45,$H$5),0),1,假期设置))/8)</f>
        <v>0</v>
      </c>
    </row>
    <row r="46" spans="2:20" x14ac:dyDescent="0.35">
      <c r="B46" t="s">
        <v>13</v>
      </c>
      <c r="C46" t="s">
        <v>9</v>
      </c>
      <c r="D46">
        <v>2019</v>
      </c>
      <c r="E46">
        <v>4</v>
      </c>
      <c r="F46">
        <v>4000</v>
      </c>
      <c r="G46" cm="1">
        <f t="array" aca="1" ref="G46" ca="1">SUMPRODUCT(IF(IF(WEEKDAY(DATE(D46,E46,$H$5:$AL$5),2)&lt;6,$S$2,$S$1)+ISNUMBER(MATCH(DATE(D46,E46,$H$5:$AL$5),假期设置,0))*$X$1=3.5,3,IF(WEEKDAY(DATE(D46,E46,$H$5:$AL$5),2)&lt;6,$S$2,$S$1)+ISNUMBER(MATCH(DATE(D46,E46,$H$5:$AL$5),假期设置,0))*$X$1),H46:AL46)*((F46/NETWORKDAYS.INTL(DATE(D46,E46,$H$5),EOMONTH(DATE(D46,E46,$H$5),0),1,假期设置))/8)</f>
        <v>0</v>
      </c>
    </row>
    <row r="48" spans="2:20" x14ac:dyDescent="0.35">
      <c r="K48">
        <v>14</v>
      </c>
      <c r="T48">
        <f>SUM(K17:R17)</f>
        <v>63</v>
      </c>
    </row>
    <row r="49" spans="11:22" x14ac:dyDescent="0.35">
      <c r="K49" s="16">
        <f>F17/K48</f>
        <v>142.85714285714286</v>
      </c>
      <c r="L49" s="16"/>
      <c r="M49" s="16"/>
      <c r="P49">
        <f>K49/8</f>
        <v>17.857142857142858</v>
      </c>
      <c r="T49" s="16">
        <f>P49*T48*3</f>
        <v>3375</v>
      </c>
      <c r="U49" s="16"/>
      <c r="V49" s="16"/>
    </row>
  </sheetData>
  <mergeCells count="7">
    <mergeCell ref="Q1:R1"/>
    <mergeCell ref="S1:T1"/>
    <mergeCell ref="V1:W1"/>
    <mergeCell ref="Q2:R2"/>
    <mergeCell ref="S2:T2"/>
    <mergeCell ref="K49:M49"/>
    <mergeCell ref="T49:V49"/>
  </mergeCells>
  <phoneticPr fontId="2" type="noConversion"/>
  <conditionalFormatting sqref="H7:AL46">
    <cfRule type="expression" dxfId="6" priority="2">
      <formula>MONTH(DATE($D7,$E7,H$5))=$E7</formula>
    </cfRule>
    <cfRule type="expression" dxfId="5" priority="3">
      <formula>MONTH(DATE($D7,$E7,H$5))&lt;&gt;$E7</formula>
    </cfRule>
    <cfRule type="expression" dxfId="4" priority="4">
      <formula>WEEKDAY(DATE($D7,$E7,H$5),2)&gt;5</formula>
    </cfRule>
  </conditionalFormatting>
  <conditionalFormatting sqref="H4:AL5">
    <cfRule type="expression" dxfId="3" priority="1">
      <formula>MATCH(DATE($D$4,$E$4,H5),假期设置,0)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599-5C51-41C2-8549-DE7A78477665}">
  <dimension ref="A1:R24"/>
  <sheetViews>
    <sheetView showGridLines="0" workbookViewId="0">
      <selection activeCell="E6" sqref="E6"/>
    </sheetView>
  </sheetViews>
  <sheetFormatPr defaultRowHeight="18" x14ac:dyDescent="0.35"/>
  <cols>
    <col min="1" max="1" width="13.6640625" customWidth="1"/>
    <col min="2" max="2" width="8.88671875" style="10"/>
    <col min="3" max="3" width="2" customWidth="1"/>
    <col min="4" max="4" width="10.44140625" style="11" customWidth="1"/>
    <col min="13" max="18" width="10.33203125" bestFit="1" customWidth="1"/>
  </cols>
  <sheetData>
    <row r="1" spans="1:18" x14ac:dyDescent="0.35">
      <c r="A1" s="10" t="s">
        <v>73</v>
      </c>
    </row>
    <row r="2" spans="1:18" x14ac:dyDescent="0.35">
      <c r="A2" s="6">
        <v>43466</v>
      </c>
      <c r="B2" s="7" t="s">
        <v>69</v>
      </c>
      <c r="D2" s="15">
        <v>43497</v>
      </c>
      <c r="E2" s="15">
        <v>43498</v>
      </c>
      <c r="F2" s="15">
        <v>43499</v>
      </c>
      <c r="G2" s="15">
        <v>43500</v>
      </c>
      <c r="H2" s="15">
        <v>43501</v>
      </c>
      <c r="I2" s="15">
        <v>43502</v>
      </c>
      <c r="J2" s="15">
        <v>43503</v>
      </c>
      <c r="K2" s="15">
        <v>43504</v>
      </c>
      <c r="L2" s="15">
        <v>43505</v>
      </c>
      <c r="M2" s="15">
        <v>43506</v>
      </c>
      <c r="N2" s="15">
        <v>43507</v>
      </c>
      <c r="O2" s="15">
        <v>43508</v>
      </c>
      <c r="P2" s="15">
        <v>43509</v>
      </c>
      <c r="Q2" s="15">
        <v>43510</v>
      </c>
      <c r="R2" s="15">
        <v>43511</v>
      </c>
    </row>
    <row r="3" spans="1:18" x14ac:dyDescent="0.3">
      <c r="A3" s="8">
        <v>43500</v>
      </c>
      <c r="B3" s="7" t="s">
        <v>70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3">
      <c r="A4" s="8">
        <v>43501</v>
      </c>
      <c r="B4" s="7" t="s">
        <v>74</v>
      </c>
    </row>
    <row r="5" spans="1:18" x14ac:dyDescent="0.3">
      <c r="A5" s="8">
        <v>43502</v>
      </c>
      <c r="B5" s="7" t="s">
        <v>74</v>
      </c>
    </row>
    <row r="6" spans="1:18" x14ac:dyDescent="0.3">
      <c r="A6" s="8">
        <v>43503</v>
      </c>
      <c r="B6" s="7" t="s">
        <v>74</v>
      </c>
      <c r="D6" s="12"/>
    </row>
    <row r="7" spans="1:18" x14ac:dyDescent="0.3">
      <c r="A7" s="8">
        <v>43504</v>
      </c>
      <c r="B7" s="7" t="s">
        <v>74</v>
      </c>
    </row>
    <row r="8" spans="1:18" x14ac:dyDescent="0.3">
      <c r="A8" s="8">
        <v>43505</v>
      </c>
      <c r="B8" s="7" t="s">
        <v>74</v>
      </c>
    </row>
    <row r="9" spans="1:18" x14ac:dyDescent="0.3">
      <c r="A9" s="8">
        <v>43506</v>
      </c>
      <c r="B9" s="7" t="s">
        <v>74</v>
      </c>
    </row>
    <row r="10" spans="1:18" x14ac:dyDescent="0.3">
      <c r="A10" s="8">
        <v>43507</v>
      </c>
      <c r="B10" s="7" t="s">
        <v>74</v>
      </c>
    </row>
    <row r="11" spans="1:18" x14ac:dyDescent="0.3">
      <c r="A11" s="8">
        <v>43586</v>
      </c>
      <c r="B11" s="7" t="s">
        <v>71</v>
      </c>
    </row>
    <row r="12" spans="1:18" x14ac:dyDescent="0.3">
      <c r="A12" s="8">
        <v>43587</v>
      </c>
      <c r="B12" s="7" t="s">
        <v>75</v>
      </c>
    </row>
    <row r="13" spans="1:18" x14ac:dyDescent="0.3">
      <c r="A13" s="8">
        <v>43588</v>
      </c>
      <c r="B13" s="7" t="s">
        <v>75</v>
      </c>
    </row>
    <row r="14" spans="1:18" x14ac:dyDescent="0.3">
      <c r="A14" s="8">
        <v>43589</v>
      </c>
      <c r="B14" s="7" t="s">
        <v>75</v>
      </c>
    </row>
    <row r="15" spans="1:18" x14ac:dyDescent="0.3">
      <c r="A15" s="8">
        <v>43590</v>
      </c>
      <c r="B15" s="7" t="s">
        <v>75</v>
      </c>
    </row>
    <row r="16" spans="1:18" x14ac:dyDescent="0.3">
      <c r="A16" s="8">
        <v>43591</v>
      </c>
      <c r="B16" s="7" t="s">
        <v>75</v>
      </c>
    </row>
    <row r="17" spans="1:2" x14ac:dyDescent="0.3">
      <c r="A17" s="8">
        <v>43592</v>
      </c>
      <c r="B17" s="7" t="s">
        <v>75</v>
      </c>
    </row>
    <row r="18" spans="1:2" x14ac:dyDescent="0.3">
      <c r="A18" s="8">
        <v>43739</v>
      </c>
      <c r="B18" s="7" t="s">
        <v>72</v>
      </c>
    </row>
    <row r="19" spans="1:2" x14ac:dyDescent="0.3">
      <c r="A19" s="8">
        <v>43740</v>
      </c>
      <c r="B19" s="7" t="s">
        <v>76</v>
      </c>
    </row>
    <row r="20" spans="1:2" x14ac:dyDescent="0.3">
      <c r="A20" s="8">
        <v>43741</v>
      </c>
      <c r="B20" s="7" t="s">
        <v>76</v>
      </c>
    </row>
    <row r="21" spans="1:2" x14ac:dyDescent="0.3">
      <c r="A21" s="8">
        <v>43742</v>
      </c>
      <c r="B21" s="7" t="s">
        <v>76</v>
      </c>
    </row>
    <row r="22" spans="1:2" x14ac:dyDescent="0.3">
      <c r="A22" s="8">
        <v>43743</v>
      </c>
      <c r="B22" s="7" t="s">
        <v>76</v>
      </c>
    </row>
    <row r="23" spans="1:2" x14ac:dyDescent="0.3">
      <c r="A23" s="8">
        <v>43744</v>
      </c>
      <c r="B23" s="7" t="s">
        <v>76</v>
      </c>
    </row>
    <row r="24" spans="1:2" x14ac:dyDescent="0.3">
      <c r="A24" s="8">
        <v>43745</v>
      </c>
      <c r="B24" s="7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2021-11-06T02:10:57Z</dcterms:created>
  <dcterms:modified xsi:type="dcterms:W3CDTF">2022-10-25T12:02:36Z</dcterms:modified>
</cp:coreProperties>
</file>