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yn\Desktop\基础系列课件收集\6.看板模板系列\"/>
    </mc:Choice>
  </mc:AlternateContent>
  <xr:revisionPtr revIDLastSave="0" documentId="13_ncr:1_{E1FB9CA3-A268-4BFF-92C3-D7C60990CF76}" xr6:coauthVersionLast="47" xr6:coauthVersionMax="47" xr10:uidLastSave="{00000000-0000-0000-0000-000000000000}"/>
  <bookViews>
    <workbookView xWindow="4725" yWindow="30" windowWidth="24075" windowHeight="13545" xr2:uid="{1C739C0E-6F95-45EA-AF4F-485605B1C647}"/>
  </bookViews>
  <sheets>
    <sheet name="透视看板" sheetId="8" r:id="rId1"/>
    <sheet name="截止看板" sheetId="11" r:id="rId2"/>
    <sheet name="透视当前" sheetId="9" r:id="rId3"/>
    <sheet name="截至分析" sheetId="10" r:id="rId4"/>
    <sheet name="数据源" sheetId="7" r:id="rId5"/>
    <sheet name="辅助信息表" sheetId="2" r:id="rId6"/>
  </sheets>
  <definedNames>
    <definedName name="_xlchart.v1.0" hidden="1">截至分析!$A$13:$B$28</definedName>
    <definedName name="_xlchart.v1.1" hidden="1">截至分析!$K$12</definedName>
    <definedName name="_xlchart.v1.2" hidden="1">截至分析!$K$13:$K$28</definedName>
    <definedName name="百事可乐">辅助信息表!$F$5:$H$5</definedName>
    <definedName name="冰红茶">辅助信息表!$F$7:$G$7</definedName>
    <definedName name="果粒橙">辅助信息表!$F$10:$G$10</definedName>
    <definedName name="可口可乐">辅助信息表!$F$6:$H$6</definedName>
    <definedName name="切片器_产品名称">#N/A</definedName>
    <definedName name="切片器_产品型号">#N/A</definedName>
    <definedName name="切片器_年">#N/A</definedName>
    <definedName name="切片器_日期">#N/A</definedName>
    <definedName name="雀巢咖啡">辅助信息表!$F$9:$H$9</definedName>
    <definedName name="小茗同学">辅助信息表!$F$8:$H$8</definedName>
  </definedNames>
  <calcPr calcId="191029"/>
  <pivotCaches>
    <pivotCache cacheId="1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10" l="1" a="1"/>
  <c r="A13" i="10" s="1"/>
  <c r="C13" i="10" s="1"/>
  <c r="A9" i="10"/>
  <c r="B9" i="10" s="1"/>
  <c r="A8" i="10"/>
  <c r="B8" i="10" s="1" a="1"/>
  <c r="B8" i="10" s="1"/>
  <c r="S23" i="9"/>
  <c r="S16" i="9"/>
  <c r="S8" i="9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749" i="7"/>
  <c r="K750" i="7"/>
  <c r="K751" i="7"/>
  <c r="K752" i="7"/>
  <c r="K753" i="7"/>
  <c r="K754" i="7"/>
  <c r="K755" i="7"/>
  <c r="K756" i="7"/>
  <c r="K757" i="7"/>
  <c r="K758" i="7"/>
  <c r="K759" i="7"/>
  <c r="K760" i="7"/>
  <c r="K761" i="7"/>
  <c r="K762" i="7"/>
  <c r="K763" i="7"/>
  <c r="K764" i="7"/>
  <c r="K765" i="7"/>
  <c r="K766" i="7"/>
  <c r="K767" i="7"/>
  <c r="K768" i="7"/>
  <c r="K769" i="7"/>
  <c r="K770" i="7"/>
  <c r="K771" i="7"/>
  <c r="K772" i="7"/>
  <c r="K773" i="7"/>
  <c r="K774" i="7"/>
  <c r="K775" i="7"/>
  <c r="K776" i="7"/>
  <c r="K777" i="7"/>
  <c r="K778" i="7"/>
  <c r="K779" i="7"/>
  <c r="K780" i="7"/>
  <c r="K781" i="7"/>
  <c r="K782" i="7"/>
  <c r="K783" i="7"/>
  <c r="K784" i="7"/>
  <c r="K785" i="7"/>
  <c r="K786" i="7"/>
  <c r="K787" i="7"/>
  <c r="K788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K802" i="7"/>
  <c r="K803" i="7"/>
  <c r="K804" i="7"/>
  <c r="K805" i="7"/>
  <c r="K806" i="7"/>
  <c r="K807" i="7"/>
  <c r="K808" i="7"/>
  <c r="K809" i="7"/>
  <c r="K810" i="7"/>
  <c r="K811" i="7"/>
  <c r="K812" i="7"/>
  <c r="K813" i="7"/>
  <c r="K814" i="7"/>
  <c r="K815" i="7"/>
  <c r="K816" i="7"/>
  <c r="K817" i="7"/>
  <c r="K818" i="7"/>
  <c r="K819" i="7"/>
  <c r="K820" i="7"/>
  <c r="K821" i="7"/>
  <c r="K822" i="7"/>
  <c r="K823" i="7"/>
  <c r="K824" i="7"/>
  <c r="K825" i="7"/>
  <c r="K826" i="7"/>
  <c r="K827" i="7"/>
  <c r="K828" i="7"/>
  <c r="K829" i="7"/>
  <c r="K830" i="7"/>
  <c r="K831" i="7"/>
  <c r="K832" i="7"/>
  <c r="K833" i="7"/>
  <c r="K834" i="7"/>
  <c r="K835" i="7"/>
  <c r="K836" i="7"/>
  <c r="K837" i="7"/>
  <c r="K838" i="7"/>
  <c r="K839" i="7"/>
  <c r="K840" i="7"/>
  <c r="K841" i="7"/>
  <c r="K842" i="7"/>
  <c r="K843" i="7"/>
  <c r="K844" i="7"/>
  <c r="K845" i="7"/>
  <c r="K846" i="7"/>
  <c r="K847" i="7"/>
  <c r="K848" i="7"/>
  <c r="K849" i="7"/>
  <c r="K850" i="7"/>
  <c r="K851" i="7"/>
  <c r="K852" i="7"/>
  <c r="K853" i="7"/>
  <c r="K854" i="7"/>
  <c r="K855" i="7"/>
  <c r="K856" i="7"/>
  <c r="K857" i="7"/>
  <c r="K858" i="7"/>
  <c r="K859" i="7"/>
  <c r="K860" i="7"/>
  <c r="K861" i="7"/>
  <c r="K862" i="7"/>
  <c r="K863" i="7"/>
  <c r="K864" i="7"/>
  <c r="K865" i="7"/>
  <c r="K866" i="7"/>
  <c r="K867" i="7"/>
  <c r="K868" i="7"/>
  <c r="K869" i="7"/>
  <c r="K870" i="7"/>
  <c r="K871" i="7"/>
  <c r="K872" i="7"/>
  <c r="K873" i="7"/>
  <c r="K874" i="7"/>
  <c r="K875" i="7"/>
  <c r="K876" i="7"/>
  <c r="K877" i="7"/>
  <c r="K878" i="7"/>
  <c r="K879" i="7"/>
  <c r="K880" i="7"/>
  <c r="K881" i="7"/>
  <c r="K882" i="7"/>
  <c r="K883" i="7"/>
  <c r="K884" i="7"/>
  <c r="K885" i="7"/>
  <c r="K886" i="7"/>
  <c r="K887" i="7"/>
  <c r="K888" i="7"/>
  <c r="K889" i="7"/>
  <c r="K890" i="7"/>
  <c r="K891" i="7"/>
  <c r="K892" i="7"/>
  <c r="K893" i="7"/>
  <c r="K894" i="7"/>
  <c r="K895" i="7"/>
  <c r="K896" i="7"/>
  <c r="K897" i="7"/>
  <c r="K898" i="7"/>
  <c r="K899" i="7"/>
  <c r="K900" i="7"/>
  <c r="K901" i="7"/>
  <c r="K902" i="7"/>
  <c r="K903" i="7"/>
  <c r="K904" i="7"/>
  <c r="K905" i="7"/>
  <c r="K906" i="7"/>
  <c r="K907" i="7"/>
  <c r="K908" i="7"/>
  <c r="K909" i="7"/>
  <c r="K910" i="7"/>
  <c r="K911" i="7"/>
  <c r="K912" i="7"/>
  <c r="K913" i="7"/>
  <c r="K914" i="7"/>
  <c r="K915" i="7"/>
  <c r="K916" i="7"/>
  <c r="K917" i="7"/>
  <c r="K918" i="7"/>
  <c r="K919" i="7"/>
  <c r="K920" i="7"/>
  <c r="K921" i="7"/>
  <c r="K922" i="7"/>
  <c r="K923" i="7"/>
  <c r="K924" i="7"/>
  <c r="K925" i="7"/>
  <c r="K926" i="7"/>
  <c r="K927" i="7"/>
  <c r="K928" i="7"/>
  <c r="K929" i="7"/>
  <c r="K930" i="7"/>
  <c r="K931" i="7"/>
  <c r="K932" i="7"/>
  <c r="K933" i="7"/>
  <c r="K934" i="7"/>
  <c r="K935" i="7"/>
  <c r="K936" i="7"/>
  <c r="K937" i="7"/>
  <c r="K938" i="7"/>
  <c r="K939" i="7"/>
  <c r="K940" i="7"/>
  <c r="K941" i="7"/>
  <c r="K942" i="7"/>
  <c r="K943" i="7"/>
  <c r="K944" i="7"/>
  <c r="K945" i="7"/>
  <c r="K946" i="7"/>
  <c r="K947" i="7"/>
  <c r="K948" i="7"/>
  <c r="K949" i="7"/>
  <c r="K950" i="7"/>
  <c r="K951" i="7"/>
  <c r="K952" i="7"/>
  <c r="K953" i="7"/>
  <c r="K954" i="7"/>
  <c r="K955" i="7"/>
  <c r="K956" i="7"/>
  <c r="K957" i="7"/>
  <c r="K958" i="7"/>
  <c r="K959" i="7"/>
  <c r="K960" i="7"/>
  <c r="K961" i="7"/>
  <c r="K962" i="7"/>
  <c r="K963" i="7"/>
  <c r="K964" i="7"/>
  <c r="K965" i="7"/>
  <c r="K966" i="7"/>
  <c r="K967" i="7"/>
  <c r="K968" i="7"/>
  <c r="K969" i="7"/>
  <c r="K970" i="7"/>
  <c r="K971" i="7"/>
  <c r="K972" i="7"/>
  <c r="K973" i="7"/>
  <c r="K974" i="7"/>
  <c r="K975" i="7"/>
  <c r="K976" i="7"/>
  <c r="K977" i="7"/>
  <c r="K978" i="7"/>
  <c r="K979" i="7"/>
  <c r="K980" i="7"/>
  <c r="K981" i="7"/>
  <c r="K982" i="7"/>
  <c r="K983" i="7"/>
  <c r="K984" i="7"/>
  <c r="K985" i="7"/>
  <c r="K986" i="7"/>
  <c r="K987" i="7"/>
  <c r="K988" i="7"/>
  <c r="K989" i="7"/>
  <c r="K990" i="7"/>
  <c r="K991" i="7"/>
  <c r="K992" i="7"/>
  <c r="K993" i="7"/>
  <c r="K994" i="7"/>
  <c r="K995" i="7"/>
  <c r="K996" i="7"/>
  <c r="K997" i="7"/>
  <c r="K998" i="7"/>
  <c r="K999" i="7"/>
  <c r="K1000" i="7"/>
  <c r="K1001" i="7"/>
  <c r="K1002" i="7"/>
  <c r="K1003" i="7"/>
  <c r="K1004" i="7"/>
  <c r="K1005" i="7"/>
  <c r="K1006" i="7"/>
  <c r="K1007" i="7"/>
  <c r="K1008" i="7"/>
  <c r="K1009" i="7"/>
  <c r="K1010" i="7"/>
  <c r="K1011" i="7"/>
  <c r="K1012" i="7"/>
  <c r="K1013" i="7"/>
  <c r="K1014" i="7"/>
  <c r="K1015" i="7"/>
  <c r="K1016" i="7"/>
  <c r="K1017" i="7"/>
  <c r="K1018" i="7"/>
  <c r="K1019" i="7"/>
  <c r="K1020" i="7"/>
  <c r="K1021" i="7"/>
  <c r="K1022" i="7"/>
  <c r="K1023" i="7"/>
  <c r="K1024" i="7"/>
  <c r="K1025" i="7"/>
  <c r="K1026" i="7"/>
  <c r="K1027" i="7"/>
  <c r="K1028" i="7"/>
  <c r="K1029" i="7"/>
  <c r="K1030" i="7"/>
  <c r="K1031" i="7"/>
  <c r="K1032" i="7"/>
  <c r="K1033" i="7"/>
  <c r="K1034" i="7"/>
  <c r="K1035" i="7"/>
  <c r="K1036" i="7"/>
  <c r="K1037" i="7"/>
  <c r="K1038" i="7"/>
  <c r="K1039" i="7"/>
  <c r="K1040" i="7"/>
  <c r="K1041" i="7"/>
  <c r="K1042" i="7"/>
  <c r="K1043" i="7"/>
  <c r="K1044" i="7"/>
  <c r="K1045" i="7"/>
  <c r="K1046" i="7"/>
  <c r="K1047" i="7"/>
  <c r="K1048" i="7"/>
  <c r="K1049" i="7"/>
  <c r="K1050" i="7"/>
  <c r="K1051" i="7"/>
  <c r="K1052" i="7"/>
  <c r="K1053" i="7"/>
  <c r="K1054" i="7"/>
  <c r="K1055" i="7"/>
  <c r="K1056" i="7"/>
  <c r="K1057" i="7"/>
  <c r="K1058" i="7"/>
  <c r="K1059" i="7"/>
  <c r="K1060" i="7"/>
  <c r="K1061" i="7"/>
  <c r="K1062" i="7"/>
  <c r="K1063" i="7"/>
  <c r="K1064" i="7"/>
  <c r="K1065" i="7"/>
  <c r="K1066" i="7"/>
  <c r="K1067" i="7"/>
  <c r="K1068" i="7"/>
  <c r="K1069" i="7"/>
  <c r="K1070" i="7"/>
  <c r="K1071" i="7"/>
  <c r="K1072" i="7"/>
  <c r="K1073" i="7"/>
  <c r="K1074" i="7"/>
  <c r="K1075" i="7"/>
  <c r="K1076" i="7"/>
  <c r="K1077" i="7"/>
  <c r="K1078" i="7"/>
  <c r="K1079" i="7"/>
  <c r="K1080" i="7"/>
  <c r="K1081" i="7"/>
  <c r="K1082" i="7"/>
  <c r="K1083" i="7"/>
  <c r="K1084" i="7"/>
  <c r="K1085" i="7"/>
  <c r="K1086" i="7"/>
  <c r="K1087" i="7"/>
  <c r="K1088" i="7"/>
  <c r="K1089" i="7"/>
  <c r="K1090" i="7"/>
  <c r="K1091" i="7"/>
  <c r="K1092" i="7"/>
  <c r="K1093" i="7"/>
  <c r="K1094" i="7"/>
  <c r="K1095" i="7"/>
  <c r="K1096" i="7"/>
  <c r="K1097" i="7"/>
  <c r="K1098" i="7"/>
  <c r="K1099" i="7"/>
  <c r="K1100" i="7"/>
  <c r="K1101" i="7"/>
  <c r="K1102" i="7"/>
  <c r="K1103" i="7"/>
  <c r="K1104" i="7"/>
  <c r="K1105" i="7"/>
  <c r="K1106" i="7"/>
  <c r="K1107" i="7"/>
  <c r="K1108" i="7"/>
  <c r="K1109" i="7"/>
  <c r="K1110" i="7"/>
  <c r="K1111" i="7"/>
  <c r="K1112" i="7"/>
  <c r="K1113" i="7"/>
  <c r="K1114" i="7"/>
  <c r="K1115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L784" i="7"/>
  <c r="L785" i="7"/>
  <c r="L786" i="7"/>
  <c r="L787" i="7"/>
  <c r="L788" i="7"/>
  <c r="L789" i="7"/>
  <c r="L790" i="7"/>
  <c r="L791" i="7"/>
  <c r="L792" i="7"/>
  <c r="L793" i="7"/>
  <c r="L794" i="7"/>
  <c r="L795" i="7"/>
  <c r="L796" i="7"/>
  <c r="L797" i="7"/>
  <c r="L798" i="7"/>
  <c r="L799" i="7"/>
  <c r="L800" i="7"/>
  <c r="L801" i="7"/>
  <c r="L802" i="7"/>
  <c r="L803" i="7"/>
  <c r="L804" i="7"/>
  <c r="L805" i="7"/>
  <c r="L806" i="7"/>
  <c r="L807" i="7"/>
  <c r="L808" i="7"/>
  <c r="L809" i="7"/>
  <c r="L810" i="7"/>
  <c r="L811" i="7"/>
  <c r="L812" i="7"/>
  <c r="L813" i="7"/>
  <c r="L814" i="7"/>
  <c r="L815" i="7"/>
  <c r="L816" i="7"/>
  <c r="L817" i="7"/>
  <c r="L818" i="7"/>
  <c r="L819" i="7"/>
  <c r="L820" i="7"/>
  <c r="L821" i="7"/>
  <c r="L822" i="7"/>
  <c r="L823" i="7"/>
  <c r="L824" i="7"/>
  <c r="L825" i="7"/>
  <c r="L826" i="7"/>
  <c r="L827" i="7"/>
  <c r="L828" i="7"/>
  <c r="L829" i="7"/>
  <c r="L830" i="7"/>
  <c r="L831" i="7"/>
  <c r="L832" i="7"/>
  <c r="L833" i="7"/>
  <c r="L834" i="7"/>
  <c r="L835" i="7"/>
  <c r="L836" i="7"/>
  <c r="L837" i="7"/>
  <c r="L838" i="7"/>
  <c r="L839" i="7"/>
  <c r="L840" i="7"/>
  <c r="L841" i="7"/>
  <c r="L842" i="7"/>
  <c r="L843" i="7"/>
  <c r="L844" i="7"/>
  <c r="L845" i="7"/>
  <c r="L846" i="7"/>
  <c r="L847" i="7"/>
  <c r="L848" i="7"/>
  <c r="L849" i="7"/>
  <c r="L850" i="7"/>
  <c r="L851" i="7"/>
  <c r="L852" i="7"/>
  <c r="L853" i="7"/>
  <c r="L854" i="7"/>
  <c r="L855" i="7"/>
  <c r="L856" i="7"/>
  <c r="L857" i="7"/>
  <c r="L858" i="7"/>
  <c r="L859" i="7"/>
  <c r="L860" i="7"/>
  <c r="L861" i="7"/>
  <c r="L862" i="7"/>
  <c r="L863" i="7"/>
  <c r="L864" i="7"/>
  <c r="L865" i="7"/>
  <c r="L866" i="7"/>
  <c r="L867" i="7"/>
  <c r="L868" i="7"/>
  <c r="L869" i="7"/>
  <c r="L870" i="7"/>
  <c r="L871" i="7"/>
  <c r="L872" i="7"/>
  <c r="L873" i="7"/>
  <c r="L874" i="7"/>
  <c r="L875" i="7"/>
  <c r="L876" i="7"/>
  <c r="L877" i="7"/>
  <c r="L878" i="7"/>
  <c r="L879" i="7"/>
  <c r="L880" i="7"/>
  <c r="L881" i="7"/>
  <c r="L882" i="7"/>
  <c r="L883" i="7"/>
  <c r="L884" i="7"/>
  <c r="L885" i="7"/>
  <c r="L886" i="7"/>
  <c r="L887" i="7"/>
  <c r="L888" i="7"/>
  <c r="L889" i="7"/>
  <c r="L890" i="7"/>
  <c r="L891" i="7"/>
  <c r="L892" i="7"/>
  <c r="L893" i="7"/>
  <c r="L894" i="7"/>
  <c r="L895" i="7"/>
  <c r="L896" i="7"/>
  <c r="L897" i="7"/>
  <c r="L898" i="7"/>
  <c r="L899" i="7"/>
  <c r="L900" i="7"/>
  <c r="L901" i="7"/>
  <c r="L902" i="7"/>
  <c r="L903" i="7"/>
  <c r="L904" i="7"/>
  <c r="L905" i="7"/>
  <c r="L906" i="7"/>
  <c r="L907" i="7"/>
  <c r="L908" i="7"/>
  <c r="L909" i="7"/>
  <c r="L910" i="7"/>
  <c r="L911" i="7"/>
  <c r="L912" i="7"/>
  <c r="L913" i="7"/>
  <c r="L914" i="7"/>
  <c r="L915" i="7"/>
  <c r="L916" i="7"/>
  <c r="L917" i="7"/>
  <c r="L918" i="7"/>
  <c r="L919" i="7"/>
  <c r="L920" i="7"/>
  <c r="L921" i="7"/>
  <c r="L922" i="7"/>
  <c r="L923" i="7"/>
  <c r="L924" i="7"/>
  <c r="L925" i="7"/>
  <c r="L926" i="7"/>
  <c r="L927" i="7"/>
  <c r="L928" i="7"/>
  <c r="L929" i="7"/>
  <c r="L930" i="7"/>
  <c r="L931" i="7"/>
  <c r="L932" i="7"/>
  <c r="L933" i="7"/>
  <c r="L934" i="7"/>
  <c r="L935" i="7"/>
  <c r="L936" i="7"/>
  <c r="L937" i="7"/>
  <c r="L938" i="7"/>
  <c r="L939" i="7"/>
  <c r="L940" i="7"/>
  <c r="L941" i="7"/>
  <c r="L942" i="7"/>
  <c r="L943" i="7"/>
  <c r="L944" i="7"/>
  <c r="L945" i="7"/>
  <c r="L946" i="7"/>
  <c r="L947" i="7"/>
  <c r="L948" i="7"/>
  <c r="L949" i="7"/>
  <c r="L950" i="7"/>
  <c r="L951" i="7"/>
  <c r="L952" i="7"/>
  <c r="L953" i="7"/>
  <c r="L954" i="7"/>
  <c r="L955" i="7"/>
  <c r="L956" i="7"/>
  <c r="L957" i="7"/>
  <c r="L958" i="7"/>
  <c r="L959" i="7"/>
  <c r="L960" i="7"/>
  <c r="L961" i="7"/>
  <c r="L962" i="7"/>
  <c r="L963" i="7"/>
  <c r="L964" i="7"/>
  <c r="L965" i="7"/>
  <c r="L966" i="7"/>
  <c r="L967" i="7"/>
  <c r="L968" i="7"/>
  <c r="L969" i="7"/>
  <c r="L970" i="7"/>
  <c r="L971" i="7"/>
  <c r="L972" i="7"/>
  <c r="L973" i="7"/>
  <c r="L974" i="7"/>
  <c r="L975" i="7"/>
  <c r="L976" i="7"/>
  <c r="L977" i="7"/>
  <c r="L978" i="7"/>
  <c r="L979" i="7"/>
  <c r="L980" i="7"/>
  <c r="L981" i="7"/>
  <c r="L982" i="7"/>
  <c r="L983" i="7"/>
  <c r="L984" i="7"/>
  <c r="L985" i="7"/>
  <c r="L986" i="7"/>
  <c r="L987" i="7"/>
  <c r="L988" i="7"/>
  <c r="L989" i="7"/>
  <c r="L990" i="7"/>
  <c r="L991" i="7"/>
  <c r="L992" i="7"/>
  <c r="L993" i="7"/>
  <c r="L994" i="7"/>
  <c r="L995" i="7"/>
  <c r="L996" i="7"/>
  <c r="L997" i="7"/>
  <c r="L998" i="7"/>
  <c r="L999" i="7"/>
  <c r="L1000" i="7"/>
  <c r="L1001" i="7"/>
  <c r="L1002" i="7"/>
  <c r="L1003" i="7"/>
  <c r="L1004" i="7"/>
  <c r="L1005" i="7"/>
  <c r="L1006" i="7"/>
  <c r="L1007" i="7"/>
  <c r="L1008" i="7"/>
  <c r="L1009" i="7"/>
  <c r="L1010" i="7"/>
  <c r="L1011" i="7"/>
  <c r="L1012" i="7"/>
  <c r="L1013" i="7"/>
  <c r="L1014" i="7"/>
  <c r="L1015" i="7"/>
  <c r="L1016" i="7"/>
  <c r="L1017" i="7"/>
  <c r="L1018" i="7"/>
  <c r="L1019" i="7"/>
  <c r="L1020" i="7"/>
  <c r="L1021" i="7"/>
  <c r="L1022" i="7"/>
  <c r="L1023" i="7"/>
  <c r="L1024" i="7"/>
  <c r="L1025" i="7"/>
  <c r="L1026" i="7"/>
  <c r="L1027" i="7"/>
  <c r="L1028" i="7"/>
  <c r="L1029" i="7"/>
  <c r="L1030" i="7"/>
  <c r="L1031" i="7"/>
  <c r="L1032" i="7"/>
  <c r="L1033" i="7"/>
  <c r="L1034" i="7"/>
  <c r="L1035" i="7"/>
  <c r="L1036" i="7"/>
  <c r="L1037" i="7"/>
  <c r="L1038" i="7"/>
  <c r="L1039" i="7"/>
  <c r="L1040" i="7"/>
  <c r="L1041" i="7"/>
  <c r="L1042" i="7"/>
  <c r="L1043" i="7"/>
  <c r="L1044" i="7"/>
  <c r="L1045" i="7"/>
  <c r="L1046" i="7"/>
  <c r="L1047" i="7"/>
  <c r="L1048" i="7"/>
  <c r="L1049" i="7"/>
  <c r="L1050" i="7"/>
  <c r="L1051" i="7"/>
  <c r="L1052" i="7"/>
  <c r="L1053" i="7"/>
  <c r="L1054" i="7"/>
  <c r="L1055" i="7"/>
  <c r="L1056" i="7"/>
  <c r="L1057" i="7"/>
  <c r="L1058" i="7"/>
  <c r="L1059" i="7"/>
  <c r="L1060" i="7"/>
  <c r="L1061" i="7"/>
  <c r="L1062" i="7"/>
  <c r="L1063" i="7"/>
  <c r="L1064" i="7"/>
  <c r="L1065" i="7"/>
  <c r="L1066" i="7"/>
  <c r="L1067" i="7"/>
  <c r="L1068" i="7"/>
  <c r="L1069" i="7"/>
  <c r="L1070" i="7"/>
  <c r="L1071" i="7"/>
  <c r="L1072" i="7"/>
  <c r="L1073" i="7"/>
  <c r="L1074" i="7"/>
  <c r="L1075" i="7"/>
  <c r="L1076" i="7"/>
  <c r="L1077" i="7"/>
  <c r="L1078" i="7"/>
  <c r="L1079" i="7"/>
  <c r="L1080" i="7"/>
  <c r="L1081" i="7"/>
  <c r="L1082" i="7"/>
  <c r="L1083" i="7"/>
  <c r="L1084" i="7"/>
  <c r="L1085" i="7"/>
  <c r="L1086" i="7"/>
  <c r="L1087" i="7"/>
  <c r="L1088" i="7"/>
  <c r="L1089" i="7"/>
  <c r="L1090" i="7"/>
  <c r="L1091" i="7"/>
  <c r="L1092" i="7"/>
  <c r="L1093" i="7"/>
  <c r="L1094" i="7"/>
  <c r="L1095" i="7"/>
  <c r="L1096" i="7"/>
  <c r="L1097" i="7"/>
  <c r="L1098" i="7"/>
  <c r="L1099" i="7"/>
  <c r="L1100" i="7"/>
  <c r="L1101" i="7"/>
  <c r="L1102" i="7"/>
  <c r="L1103" i="7"/>
  <c r="L1104" i="7"/>
  <c r="L1105" i="7"/>
  <c r="L1106" i="7"/>
  <c r="L1107" i="7"/>
  <c r="L1108" i="7"/>
  <c r="L1109" i="7"/>
  <c r="L1110" i="7"/>
  <c r="L1111" i="7"/>
  <c r="L1112" i="7"/>
  <c r="L1113" i="7"/>
  <c r="L1114" i="7"/>
  <c r="L1115" i="7"/>
  <c r="M27" i="10" l="1"/>
  <c r="M21" i="10"/>
  <c r="M15" i="10"/>
  <c r="M13" i="10"/>
  <c r="M23" i="10"/>
  <c r="M17" i="10"/>
  <c r="M28" i="10"/>
  <c r="M22" i="10"/>
  <c r="M16" i="10"/>
  <c r="M26" i="10"/>
  <c r="M20" i="10"/>
  <c r="M14" i="10"/>
  <c r="M25" i="10"/>
  <c r="M19" i="10"/>
  <c r="M24" i="10"/>
  <c r="M18" i="10"/>
  <c r="B10" i="10"/>
  <c r="D24" i="10"/>
  <c r="C28" i="10"/>
  <c r="C22" i="10"/>
  <c r="C16" i="10"/>
  <c r="D26" i="10"/>
  <c r="D20" i="10"/>
  <c r="D14" i="10"/>
  <c r="C27" i="10"/>
  <c r="C21" i="10"/>
  <c r="C15" i="10"/>
  <c r="D25" i="10"/>
  <c r="D19" i="10"/>
  <c r="C24" i="10"/>
  <c r="C18" i="10"/>
  <c r="D28" i="10"/>
  <c r="D22" i="10"/>
  <c r="D16" i="10"/>
  <c r="C26" i="10"/>
  <c r="C20" i="10"/>
  <c r="C14" i="10"/>
  <c r="D18" i="10"/>
  <c r="C25" i="10"/>
  <c r="C19" i="10"/>
  <c r="D13" i="10"/>
  <c r="D23" i="10"/>
  <c r="D17" i="10"/>
  <c r="C23" i="10"/>
  <c r="C17" i="10"/>
  <c r="D27" i="10"/>
  <c r="D21" i="10"/>
  <c r="D15" i="10"/>
  <c r="E22" i="10" l="1"/>
  <c r="L5" i="10"/>
  <c r="F5" i="10"/>
  <c r="K5" i="10"/>
  <c r="J5" i="10"/>
  <c r="I5" i="10"/>
  <c r="H5" i="10"/>
  <c r="G5" i="10"/>
  <c r="E13" i="10"/>
  <c r="H23" i="10"/>
  <c r="H15" i="10"/>
  <c r="E14" i="10"/>
  <c r="E24" i="10"/>
  <c r="E15" i="10"/>
  <c r="H14" i="10"/>
  <c r="H16" i="10"/>
  <c r="E21" i="10"/>
  <c r="H20" i="10"/>
  <c r="H22" i="10"/>
  <c r="E27" i="10"/>
  <c r="H24" i="10"/>
  <c r="H17" i="10"/>
  <c r="E28" i="10"/>
  <c r="H25" i="10"/>
  <c r="H26" i="10"/>
  <c r="H21" i="10"/>
  <c r="H28" i="10"/>
  <c r="E20" i="10"/>
  <c r="H19" i="10"/>
  <c r="E17" i="10"/>
  <c r="H27" i="10"/>
  <c r="E19" i="10"/>
  <c r="E26" i="10"/>
  <c r="E16" i="10"/>
  <c r="H13" i="10"/>
  <c r="E23" i="10"/>
  <c r="E18" i="10"/>
  <c r="E25" i="10"/>
  <c r="H18" i="10"/>
  <c r="N20" i="10" l="1"/>
  <c r="P17" i="10"/>
  <c r="P16" i="10"/>
  <c r="P23" i="10"/>
  <c r="P18" i="10"/>
  <c r="P28" i="10"/>
  <c r="P24" i="10"/>
  <c r="P14" i="10"/>
  <c r="N13" i="10"/>
  <c r="K21" i="10"/>
  <c r="P21" i="10"/>
  <c r="P27" i="10"/>
  <c r="P26" i="10"/>
  <c r="P22" i="10"/>
  <c r="N18" i="10"/>
  <c r="P25" i="10"/>
  <c r="P20" i="10"/>
  <c r="N16" i="10"/>
  <c r="N23" i="10"/>
  <c r="N26" i="10"/>
  <c r="P13" i="10"/>
  <c r="P19" i="10"/>
  <c r="P15" i="10"/>
  <c r="K27" i="10"/>
  <c r="K26" i="10"/>
  <c r="K22" i="10"/>
  <c r="K20" i="10"/>
  <c r="K25" i="10"/>
  <c r="K13" i="10"/>
  <c r="K19" i="10"/>
  <c r="K15" i="10"/>
  <c r="K17" i="10"/>
  <c r="K16" i="10"/>
  <c r="K23" i="10"/>
  <c r="K18" i="10"/>
  <c r="K28" i="10"/>
  <c r="K24" i="10"/>
  <c r="K14" i="10"/>
  <c r="G20" i="10"/>
  <c r="I19" i="10"/>
  <c r="J19" i="10"/>
  <c r="I24" i="10"/>
  <c r="J24" i="10"/>
  <c r="G18" i="10"/>
  <c r="J27" i="10"/>
  <c r="I27" i="10"/>
  <c r="J26" i="10"/>
  <c r="I26" i="10"/>
  <c r="I22" i="10"/>
  <c r="J22" i="10"/>
  <c r="G24" i="10"/>
  <c r="G16" i="10"/>
  <c r="I28" i="10"/>
  <c r="J28" i="10"/>
  <c r="G23" i="10"/>
  <c r="G17" i="10"/>
  <c r="I25" i="10"/>
  <c r="J25" i="10"/>
  <c r="J20" i="10"/>
  <c r="I20" i="10"/>
  <c r="G14" i="10"/>
  <c r="G28" i="10"/>
  <c r="G21" i="10"/>
  <c r="J15" i="10"/>
  <c r="I15" i="10"/>
  <c r="I17" i="10"/>
  <c r="J17" i="10"/>
  <c r="I16" i="10"/>
  <c r="J16" i="10"/>
  <c r="I23" i="10"/>
  <c r="J23" i="10"/>
  <c r="I13" i="10"/>
  <c r="J13" i="10"/>
  <c r="I18" i="10"/>
  <c r="J18" i="10"/>
  <c r="J14" i="10"/>
  <c r="I14" i="10"/>
  <c r="G13" i="10"/>
  <c r="G26" i="10"/>
  <c r="G25" i="10"/>
  <c r="G19" i="10"/>
  <c r="J21" i="10"/>
  <c r="I21" i="10"/>
  <c r="G27" i="10"/>
  <c r="G15" i="10"/>
  <c r="G22" i="10"/>
  <c r="F18" i="10"/>
  <c r="F23" i="10"/>
  <c r="F19" i="10"/>
  <c r="F26" i="10"/>
  <c r="F28" i="10"/>
  <c r="F27" i="10"/>
  <c r="F15" i="10"/>
  <c r="F17" i="10"/>
  <c r="F14" i="10"/>
  <c r="F13" i="10"/>
  <c r="F25" i="10"/>
  <c r="F20" i="10"/>
  <c r="F24" i="10"/>
  <c r="F16" i="10"/>
  <c r="F21" i="10"/>
  <c r="F2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<sst xmlns="http://schemas.openxmlformats.org/spreadsheetml/2006/main" count="4076" uniqueCount="90">
  <si>
    <t>行标签</t>
  </si>
  <si>
    <t>总计</t>
  </si>
  <si>
    <t>求和项:库存</t>
  </si>
  <si>
    <t>产品名称</t>
    <phoneticPr fontId="2" type="noConversion"/>
  </si>
  <si>
    <t>产品型号</t>
    <phoneticPr fontId="2" type="noConversion"/>
  </si>
  <si>
    <t>是否退货</t>
    <phoneticPr fontId="2" type="noConversion"/>
  </si>
  <si>
    <t>百事可乐</t>
  </si>
  <si>
    <t>6L</t>
  </si>
  <si>
    <t>可口可乐</t>
  </si>
  <si>
    <t>2.5L</t>
  </si>
  <si>
    <t>1.5L</t>
  </si>
  <si>
    <t>雀巢咖啡</t>
  </si>
  <si>
    <t>冰红茶</t>
  </si>
  <si>
    <t>1L</t>
  </si>
  <si>
    <t>果粒橙</t>
  </si>
  <si>
    <t>小茗同学</t>
  </si>
  <si>
    <t>冰红茶</t>
    <phoneticPr fontId="2" type="noConversion"/>
  </si>
  <si>
    <t>1.5L</t>
    <phoneticPr fontId="2" type="noConversion"/>
  </si>
  <si>
    <t>2L</t>
  </si>
  <si>
    <t>小茗同学</t>
    <phoneticPr fontId="2" type="noConversion"/>
  </si>
  <si>
    <t>3L</t>
    <phoneticPr fontId="2" type="noConversion"/>
  </si>
  <si>
    <t>3L</t>
  </si>
  <si>
    <t>可口可乐</t>
    <phoneticPr fontId="2" type="noConversion"/>
  </si>
  <si>
    <t>2.5L</t>
    <phoneticPr fontId="2" type="noConversion"/>
  </si>
  <si>
    <t>百事可乐</t>
    <phoneticPr fontId="2" type="noConversion"/>
  </si>
  <si>
    <t>6L</t>
    <phoneticPr fontId="2" type="noConversion"/>
  </si>
  <si>
    <t>雀巢咖啡</t>
    <phoneticPr fontId="2" type="noConversion"/>
  </si>
  <si>
    <t>1L</t>
    <phoneticPr fontId="2" type="noConversion"/>
  </si>
  <si>
    <t>果粒橙</t>
    <phoneticPr fontId="2" type="noConversion"/>
  </si>
  <si>
    <t>2L</t>
    <phoneticPr fontId="2" type="noConversion"/>
  </si>
  <si>
    <t>数量</t>
    <phoneticPr fontId="2" type="noConversion"/>
  </si>
  <si>
    <t>单价</t>
    <phoneticPr fontId="2" type="noConversion"/>
  </si>
  <si>
    <t>是否及时</t>
    <phoneticPr fontId="2" type="noConversion"/>
  </si>
  <si>
    <t>破损数量</t>
    <phoneticPr fontId="2" type="noConversion"/>
  </si>
  <si>
    <t>是</t>
    <phoneticPr fontId="2" type="noConversion"/>
  </si>
  <si>
    <t>否</t>
    <phoneticPr fontId="2" type="noConversion"/>
  </si>
  <si>
    <t>销售/采购</t>
    <phoneticPr fontId="1" type="noConversion"/>
  </si>
  <si>
    <t>采购</t>
    <phoneticPr fontId="1" type="noConversion"/>
  </si>
  <si>
    <t>销售</t>
    <phoneticPr fontId="1" type="noConversion"/>
  </si>
  <si>
    <t>总价</t>
    <phoneticPr fontId="2" type="noConversion"/>
  </si>
  <si>
    <t>日期</t>
    <phoneticPr fontId="2" type="noConversion"/>
  </si>
  <si>
    <t>2020年</t>
  </si>
  <si>
    <t>额度</t>
    <phoneticPr fontId="1" type="noConversion"/>
  </si>
  <si>
    <t>盈利</t>
  </si>
  <si>
    <t>库存</t>
    <phoneticPr fontId="1" type="noConversion"/>
  </si>
  <si>
    <t>产品</t>
    <phoneticPr fontId="1" type="noConversion"/>
  </si>
  <si>
    <t>型号</t>
    <phoneticPr fontId="1" type="noConversion"/>
  </si>
  <si>
    <t>求和项:总价</t>
  </si>
  <si>
    <t>销售/采购</t>
  </si>
  <si>
    <t>(全部)</t>
  </si>
  <si>
    <t>采购</t>
  </si>
  <si>
    <t>销售</t>
  </si>
  <si>
    <t>求和项:数量</t>
  </si>
  <si>
    <t>计数项:是否及时</t>
  </si>
  <si>
    <t>是否及时</t>
  </si>
  <si>
    <t>是</t>
  </si>
  <si>
    <t>及时到货率</t>
    <phoneticPr fontId="1" type="noConversion"/>
  </si>
  <si>
    <t>求和项:是否退货</t>
  </si>
  <si>
    <t>求和项:破损数量</t>
  </si>
  <si>
    <t>破损率</t>
    <phoneticPr fontId="1" type="noConversion"/>
  </si>
  <si>
    <t>退货率</t>
    <phoneticPr fontId="1" type="noConversion"/>
  </si>
  <si>
    <t>日期</t>
  </si>
  <si>
    <t>年</t>
  </si>
  <si>
    <t>10月</t>
  </si>
  <si>
    <t>判定结果</t>
    <phoneticPr fontId="1" type="noConversion"/>
  </si>
  <si>
    <t>库存</t>
  </si>
  <si>
    <t>额度</t>
  </si>
  <si>
    <t>库存MAX</t>
    <phoneticPr fontId="1" type="noConversion"/>
  </si>
  <si>
    <t>库存MIN</t>
    <phoneticPr fontId="1" type="noConversion"/>
  </si>
  <si>
    <t>额度MAX</t>
  </si>
  <si>
    <t>额度MIN</t>
  </si>
  <si>
    <t>盈利占比</t>
    <phoneticPr fontId="1" type="noConversion"/>
  </si>
  <si>
    <t>产品</t>
  </si>
  <si>
    <t>型号</t>
  </si>
  <si>
    <t>产品占比</t>
    <phoneticPr fontId="1" type="noConversion"/>
  </si>
  <si>
    <t>型号占比</t>
    <phoneticPr fontId="1" type="noConversion"/>
  </si>
  <si>
    <t>销售</t>
    <phoneticPr fontId="1" type="noConversion"/>
  </si>
  <si>
    <t>采购</t>
    <phoneticPr fontId="1" type="noConversion"/>
  </si>
  <si>
    <t>采购额</t>
    <phoneticPr fontId="1" type="noConversion"/>
  </si>
  <si>
    <t>销售额</t>
    <phoneticPr fontId="1" type="noConversion"/>
  </si>
  <si>
    <t>采购量</t>
    <phoneticPr fontId="1" type="noConversion"/>
  </si>
  <si>
    <t>销售量</t>
    <phoneticPr fontId="1" type="noConversion"/>
  </si>
  <si>
    <t>及时率</t>
    <phoneticPr fontId="1" type="noConversion"/>
  </si>
  <si>
    <t>损坏率</t>
    <phoneticPr fontId="1" type="noConversion"/>
  </si>
  <si>
    <t>退货率</t>
    <phoneticPr fontId="1" type="noConversion"/>
  </si>
  <si>
    <t xml:space="preserve">POWERBI </t>
    <phoneticPr fontId="1" type="noConversion"/>
  </si>
  <si>
    <t>CHARTICULATOR</t>
    <phoneticPr fontId="1" type="noConversion"/>
  </si>
  <si>
    <t xml:space="preserve">8 30 </t>
    <phoneticPr fontId="1" type="noConversion"/>
  </si>
  <si>
    <t xml:space="preserve">22 30 </t>
    <phoneticPr fontId="1" type="noConversion"/>
  </si>
  <si>
    <t>8 30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</si>
</sst>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%"/>
    <numFmt numFmtId="177" formatCode="0.00,\K"/>
  </numFmts>
  <fonts count="9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阿里巴巴普惠体"/>
      <family val="1"/>
      <charset val="134"/>
    </font>
    <font>
      <sz val="18"/>
      <color theme="1"/>
      <name val="阿里巴巴普惠体"/>
      <family val="1"/>
      <charset val="134"/>
    </font>
    <font>
      <sz val="18"/>
      <color theme="1"/>
      <name val="微软雅黑"/>
      <family val="2"/>
      <charset val="134"/>
    </font>
    <font>
      <sz val="16"/>
      <name val="阿里巴巴普惠体"/>
      <family val="1"/>
      <charset val="134"/>
    </font>
    <font>
      <sz val="16"/>
      <color theme="1"/>
      <name val="阿里巴巴普惠体"/>
      <family val="1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0" borderId="1" xfId="0" pivotButton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NumberForma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NumberFormat="1" applyBorder="1">
      <alignment vertical="center"/>
    </xf>
    <xf numFmtId="0" fontId="0" fillId="0" borderId="2" xfId="0" applyBorder="1" applyAlignment="1">
      <alignment horizontal="left" vertical="center" indent="1"/>
    </xf>
    <xf numFmtId="14" fontId="0" fillId="0" borderId="2" xfId="0" applyNumberFormat="1" applyBorder="1" applyAlignment="1">
      <alignment horizontal="left" vertical="center" indent="1"/>
    </xf>
    <xf numFmtId="14" fontId="6" fillId="2" borderId="7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 applyProtection="1">
      <alignment horizontal="center"/>
      <protection hidden="1"/>
    </xf>
    <xf numFmtId="14" fontId="7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4" fontId="6" fillId="0" borderId="9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14" fontId="6" fillId="0" borderId="11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pivotButton="1" applyBorder="1">
      <alignment vertical="center"/>
    </xf>
    <xf numFmtId="0" fontId="0" fillId="0" borderId="5" xfId="0" applyBorder="1">
      <alignment vertical="center"/>
    </xf>
    <xf numFmtId="176" fontId="0" fillId="0" borderId="0" xfId="1" applyNumberFormat="1" applyFont="1">
      <alignment vertical="center"/>
    </xf>
    <xf numFmtId="177" fontId="0" fillId="0" borderId="5" xfId="0" applyNumberFormat="1" applyBorder="1">
      <alignment vertical="center"/>
    </xf>
    <xf numFmtId="0" fontId="0" fillId="0" borderId="12" xfId="0" applyBorder="1" applyAlignment="1">
      <alignment horizontal="left" vertical="center"/>
    </xf>
    <xf numFmtId="14" fontId="0" fillId="0" borderId="12" xfId="0" applyNumberForma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176" fontId="0" fillId="0" borderId="13" xfId="1" applyNumberFormat="1" applyFont="1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176" fontId="0" fillId="0" borderId="14" xfId="1" applyNumberFormat="1" applyFont="1" applyBorder="1">
      <alignment vertical="center"/>
    </xf>
    <xf numFmtId="177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4" fontId="0" fillId="0" borderId="5" xfId="0" applyNumberFormat="1" applyBorder="1">
      <alignment vertical="center"/>
    </xf>
  </cellXfs>
  <cellStyles count="2">
    <cellStyle name="百分比" xfId="1" builtinId="5"/>
    <cellStyle name="常规" xfId="0" builtinId="0"/>
  </cellStyles>
  <dxfs count="48"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阿里巴巴普惠体"/>
        <family val="1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medium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77" formatCode="0.00,\K"/>
    </dxf>
    <dxf>
      <numFmt numFmtId="177" formatCode="0.00,\K"/>
    </dxf>
    <dxf>
      <numFmt numFmtId="177" formatCode="0.00,\K"/>
    </dxf>
    <dxf>
      <numFmt numFmtId="177" formatCode="0.00,\K"/>
    </dxf>
    <dxf>
      <fill>
        <patternFill>
          <bgColor theme="9" tint="0.59996337778862885"/>
        </patternFill>
      </fill>
    </dxf>
    <dxf>
      <border>
        <bottom style="thin">
          <color theme="9" tint="-0.499984740745262"/>
        </bottom>
      </border>
    </dxf>
    <dxf>
      <fill>
        <patternFill>
          <bgColor theme="0" tint="-4.9989318521683403E-2"/>
        </patternFill>
      </fill>
      <border>
        <left/>
        <right/>
        <top/>
        <bottom/>
      </border>
    </dxf>
    <dxf>
      <fill>
        <patternFill>
          <bgColor theme="0" tint="-0.24994659260841701"/>
        </patternFill>
      </fill>
    </dxf>
  </dxfs>
  <tableStyles count="3" defaultTableStyle="TableStyleMedium2">
    <tableStyle name="表样式 1" pivot="0" count="1" xr9:uid="{D0CBCB06-F6E7-43AC-BCAE-53FAA338FD61}">
      <tableStyleElement type="headerRow" dxfId="47"/>
    </tableStyle>
    <tableStyle name="切片器样式 1" pivot="0" table="0" count="6" xr9:uid="{AE2CCD7E-3EAA-40A3-AF41-975FBF8FE3F6}">
      <tableStyleElement type="wholeTable" dxfId="46"/>
    </tableStyle>
    <tableStyle name="数据透视表样式 1" table="0" count="2" xr9:uid="{5D6BE1F7-175B-4ED1-B3FB-12A4B8B5B146}">
      <tableStyleElement type="headerRow" dxfId="45"/>
      <tableStyleElement type="firstRowStripe" dxfId="44"/>
    </tableStyle>
  </tableStyles>
  <colors>
    <mruColors>
      <color rgb="FFFF9999"/>
      <color rgb="FFFF7C80"/>
      <color rgb="FF800080"/>
      <color rgb="FF00CC66"/>
    </mruColors>
  </colors>
  <extLst>
    <ext xmlns:x14="http://schemas.microsoft.com/office/spreadsheetml/2009/9/main" uri="{46F421CA-312F-682f-3DD2-61675219B42D}">
      <x14:dxfs count="4">
        <dxf>
          <font>
            <color theme="0"/>
          </font>
          <fill>
            <patternFill>
              <bgColor theme="1" tint="0.24994659260841701"/>
            </patternFill>
          </fill>
        </dxf>
        <dxf>
          <fill>
            <patternFill>
              <bgColor theme="9" tint="0.59996337778862885"/>
            </patternFill>
          </fill>
          <border>
            <left style="thin">
              <color theme="1" tint="0.499984740745262"/>
            </left>
            <right style="thin">
              <color theme="1" tint="0.499984740745262"/>
            </right>
            <top style="thin">
              <color theme="1" tint="0.499984740745262"/>
            </top>
            <bottom style="thin">
              <color theme="1" tint="0.499984740745262"/>
            </bottom>
          </border>
        </dxf>
        <dxf>
          <font>
            <color auto="1"/>
          </font>
          <fill>
            <patternFill>
              <bgColor theme="8" tint="0.59996337778862885"/>
            </patternFill>
          </fill>
          <border>
            <left/>
            <right/>
            <top/>
            <bottom/>
          </border>
        </dxf>
        <dxf>
          <fill>
            <patternFill>
              <bgColor theme="9" tint="0.79998168889431442"/>
            </patternFill>
          </fill>
          <border>
            <left style="thin">
              <color theme="1" tint="0.499984740745262"/>
            </left>
            <right style="thin">
              <color theme="1" tint="0.499984740745262"/>
            </right>
            <top style="thin">
              <color theme="1" tint="0.499984740745262"/>
            </top>
            <bottom style="thin">
              <color theme="1" tint="0.499984740745262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切片器样式 1">
          <x14:slicerStyleElements>
            <x14:slicerStyleElement type="unselectedItemWithData" dxfId="3"/>
            <x14:slicerStyleElement type="selectedItemWithData" dxfId="2"/>
            <x14:slicerStyleElement type="selectedItemWithNoData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[99.库存管理表合并版.xlsx]透视当前!时间盈利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r>
              <a:rPr lang="zh-CN"/>
              <a:t>时间盈利情况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95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透视当前!$B$4</c:f>
              <c:strCache>
                <c:ptCount val="1"/>
                <c:pt idx="0">
                  <c:v>汇总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透视当前!$A$5:$A$7</c:f>
              <c:multiLvlStrCache>
                <c:ptCount val="1"/>
                <c:lvl>
                  <c:pt idx="0">
                    <c:v>10月</c:v>
                  </c:pt>
                </c:lvl>
                <c:lvl>
                  <c:pt idx="0">
                    <c:v>2020年</c:v>
                  </c:pt>
                </c:lvl>
              </c:multiLvlStrCache>
            </c:multiLvlStrRef>
          </c:cat>
          <c:val>
            <c:numRef>
              <c:f>透视当前!$B$5:$B$7</c:f>
              <c:numCache>
                <c:formatCode>General</c:formatCode>
                <c:ptCount val="1"/>
                <c:pt idx="0">
                  <c:v>95624.340000000011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668-4A0F-ADD4-1B7FB761E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160968"/>
        <c:axId val="771161296"/>
      </c:lineChart>
      <c:catAx>
        <c:axId val="771160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771161296"/>
        <c:crosses val="autoZero"/>
        <c:auto val="1"/>
        <c:lblAlgn val="ctr"/>
        <c:lblOffset val="100"/>
        <c:noMultiLvlLbl val="0"/>
      </c:catAx>
      <c:valAx>
        <c:axId val="77116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771160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[99.库存管理表合并版.xlsx]透视当前!产品盈利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r>
              <a:rPr lang="zh-CN" altLang="en-US"/>
              <a:t>当前盈利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1740462893159721"/>
          <c:y val="9.8300034900009076E-2"/>
          <c:w val="0.6249193898687958"/>
          <c:h val="0.8701274089372708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透视当前!$E$4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透视当前!$D$5:$D$26</c:f>
              <c:multiLvlStrCache>
                <c:ptCount val="15"/>
                <c:lvl>
                  <c:pt idx="0">
                    <c:v>1.5L</c:v>
                  </c:pt>
                  <c:pt idx="1">
                    <c:v>2.5L</c:v>
                  </c:pt>
                  <c:pt idx="2">
                    <c:v>6L</c:v>
                  </c:pt>
                  <c:pt idx="3">
                    <c:v>1.5L</c:v>
                  </c:pt>
                  <c:pt idx="4">
                    <c:v>2.5L</c:v>
                  </c:pt>
                  <c:pt idx="5">
                    <c:v>2.5L</c:v>
                  </c:pt>
                  <c:pt idx="6">
                    <c:v>6L</c:v>
                  </c:pt>
                  <c:pt idx="7">
                    <c:v>1.5L</c:v>
                  </c:pt>
                  <c:pt idx="8">
                    <c:v>2.5L</c:v>
                  </c:pt>
                  <c:pt idx="9">
                    <c:v>6L</c:v>
                  </c:pt>
                  <c:pt idx="10">
                    <c:v>1.5L</c:v>
                  </c:pt>
                  <c:pt idx="11">
                    <c:v>2L</c:v>
                  </c:pt>
                  <c:pt idx="12">
                    <c:v>1.5L</c:v>
                  </c:pt>
                  <c:pt idx="13">
                    <c:v>2.5L</c:v>
                  </c:pt>
                  <c:pt idx="14">
                    <c:v>3L</c:v>
                  </c:pt>
                </c:lvl>
                <c:lvl>
                  <c:pt idx="0">
                    <c:v>百事可乐</c:v>
                  </c:pt>
                  <c:pt idx="3">
                    <c:v>冰红茶</c:v>
                  </c:pt>
                  <c:pt idx="5">
                    <c:v>果粒橙</c:v>
                  </c:pt>
                  <c:pt idx="7">
                    <c:v>可口可乐</c:v>
                  </c:pt>
                  <c:pt idx="10">
                    <c:v>雀巢咖啡</c:v>
                  </c:pt>
                  <c:pt idx="12">
                    <c:v>小茗同学</c:v>
                  </c:pt>
                </c:lvl>
              </c:multiLvlStrCache>
            </c:multiLvlStrRef>
          </c:cat>
          <c:val>
            <c:numRef>
              <c:f>透视当前!$E$5:$E$26</c:f>
              <c:numCache>
                <c:formatCode>General</c:formatCode>
                <c:ptCount val="15"/>
                <c:pt idx="0">
                  <c:v>-7376.6799999999985</c:v>
                </c:pt>
                <c:pt idx="1">
                  <c:v>-6162.9599999999991</c:v>
                </c:pt>
                <c:pt idx="2">
                  <c:v>-5177.5200000000004</c:v>
                </c:pt>
                <c:pt idx="3">
                  <c:v>-3670.56</c:v>
                </c:pt>
                <c:pt idx="4">
                  <c:v>6477.2800000000007</c:v>
                </c:pt>
                <c:pt idx="5">
                  <c:v>24951.200000000001</c:v>
                </c:pt>
                <c:pt idx="6">
                  <c:v>12967.199999999999</c:v>
                </c:pt>
                <c:pt idx="7">
                  <c:v>1451.3200000000015</c:v>
                </c:pt>
                <c:pt idx="8">
                  <c:v>2071.92</c:v>
                </c:pt>
                <c:pt idx="9">
                  <c:v>-16159.920000000006</c:v>
                </c:pt>
                <c:pt idx="10">
                  <c:v>-3033.8400000000011</c:v>
                </c:pt>
                <c:pt idx="11">
                  <c:v>26560</c:v>
                </c:pt>
                <c:pt idx="12">
                  <c:v>28152.66</c:v>
                </c:pt>
                <c:pt idx="13">
                  <c:v>9035</c:v>
                </c:pt>
                <c:pt idx="14">
                  <c:v>25539.239999999998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77-4658-878F-B0415007C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20"/>
        <c:axId val="1447673232"/>
        <c:axId val="1447673888"/>
      </c:barChart>
      <c:catAx>
        <c:axId val="1447673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1447673888"/>
        <c:crosses val="autoZero"/>
        <c:auto val="1"/>
        <c:lblAlgn val="ctr"/>
        <c:lblOffset val="100"/>
        <c:noMultiLvlLbl val="0"/>
      </c:catAx>
      <c:valAx>
        <c:axId val="14476738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4767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[99.库存管理表合并版.xlsx]透视当前!产品库存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r>
              <a:rPr lang="zh-CN" altLang="en-US"/>
              <a:t>当前销量对比采购</a:t>
            </a:r>
          </a:p>
        </c:rich>
      </c:tx>
      <c:layout>
        <c:manualLayout>
          <c:xMode val="edge"/>
          <c:yMode val="edge"/>
          <c:x val="0.15205761316872429"/>
          <c:y val="2.90909090909090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3060800452434086E-2"/>
          <c:y val="0.12269071820567884"/>
          <c:w val="0.95387839909513183"/>
          <c:h val="0.575527749940348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透视当前!$H$8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透视当前!$G$9:$G$30</c:f>
              <c:multiLvlStrCache>
                <c:ptCount val="15"/>
                <c:lvl>
                  <c:pt idx="0">
                    <c:v>1.5L</c:v>
                  </c:pt>
                  <c:pt idx="1">
                    <c:v>2.5L</c:v>
                  </c:pt>
                  <c:pt idx="2">
                    <c:v>6L</c:v>
                  </c:pt>
                  <c:pt idx="3">
                    <c:v>1.5L</c:v>
                  </c:pt>
                  <c:pt idx="4">
                    <c:v>2.5L</c:v>
                  </c:pt>
                  <c:pt idx="5">
                    <c:v>2.5L</c:v>
                  </c:pt>
                  <c:pt idx="6">
                    <c:v>6L</c:v>
                  </c:pt>
                  <c:pt idx="7">
                    <c:v>1.5L</c:v>
                  </c:pt>
                  <c:pt idx="8">
                    <c:v>2.5L</c:v>
                  </c:pt>
                  <c:pt idx="9">
                    <c:v>6L</c:v>
                  </c:pt>
                  <c:pt idx="10">
                    <c:v>1.5L</c:v>
                  </c:pt>
                  <c:pt idx="11">
                    <c:v>2L</c:v>
                  </c:pt>
                  <c:pt idx="12">
                    <c:v>1.5L</c:v>
                  </c:pt>
                  <c:pt idx="13">
                    <c:v>2.5L</c:v>
                  </c:pt>
                  <c:pt idx="14">
                    <c:v>3L</c:v>
                  </c:pt>
                </c:lvl>
                <c:lvl>
                  <c:pt idx="0">
                    <c:v>百事可乐</c:v>
                  </c:pt>
                  <c:pt idx="3">
                    <c:v>冰红茶</c:v>
                  </c:pt>
                  <c:pt idx="5">
                    <c:v>果粒橙</c:v>
                  </c:pt>
                  <c:pt idx="7">
                    <c:v>可口可乐</c:v>
                  </c:pt>
                  <c:pt idx="10">
                    <c:v>雀巢咖啡</c:v>
                  </c:pt>
                  <c:pt idx="12">
                    <c:v>小茗同学</c:v>
                  </c:pt>
                </c:lvl>
              </c:multiLvlStrCache>
            </c:multiLvlStrRef>
          </c:cat>
          <c:val>
            <c:numRef>
              <c:f>透视当前!$H$9:$H$30</c:f>
              <c:numCache>
                <c:formatCode>General</c:formatCode>
                <c:ptCount val="15"/>
                <c:pt idx="0">
                  <c:v>9934</c:v>
                </c:pt>
                <c:pt idx="1">
                  <c:v>5017</c:v>
                </c:pt>
                <c:pt idx="2">
                  <c:v>1598</c:v>
                </c:pt>
                <c:pt idx="3">
                  <c:v>2549</c:v>
                </c:pt>
                <c:pt idx="4">
                  <c:v>-1120</c:v>
                </c:pt>
                <c:pt idx="5">
                  <c:v>-5296</c:v>
                </c:pt>
                <c:pt idx="6">
                  <c:v>-633</c:v>
                </c:pt>
                <c:pt idx="7">
                  <c:v>3370</c:v>
                </c:pt>
                <c:pt idx="8">
                  <c:v>1113</c:v>
                </c:pt>
                <c:pt idx="9">
                  <c:v>8217</c:v>
                </c:pt>
                <c:pt idx="10">
                  <c:v>1802</c:v>
                </c:pt>
                <c:pt idx="11">
                  <c:v>-3320</c:v>
                </c:pt>
                <c:pt idx="12">
                  <c:v>-5715</c:v>
                </c:pt>
                <c:pt idx="13">
                  <c:v>-1807</c:v>
                </c:pt>
                <c:pt idx="14">
                  <c:v>-3176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6EE9-441B-9807-3A5CBF097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447712592"/>
        <c:axId val="1447713904"/>
      </c:barChart>
      <c:catAx>
        <c:axId val="144771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1447713904"/>
        <c:crosses val="autoZero"/>
        <c:auto val="1"/>
        <c:lblAlgn val="ctr"/>
        <c:lblOffset val="100"/>
        <c:noMultiLvlLbl val="0"/>
      </c:catAx>
      <c:valAx>
        <c:axId val="14477139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4771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[99.库存管理表合并版.xlsx]透视当前!数据透视表13</c:name>
    <c:fmtId val="19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阿里巴巴普惠体" panose="00020600040101010101" pitchFamily="18" charset="-122"/>
                  <a:ea typeface="阿里巴巴普惠体" panose="00020600040101010101" pitchFamily="18" charset="-122"/>
                  <a:cs typeface="阿里巴巴普惠体" panose="00020600040101010101" pitchFamily="18" charset="-122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4.5078028037193019E-2"/>
          <c:y val="1.1081209785485675E-2"/>
          <c:w val="0.89824561403508774"/>
          <c:h val="1"/>
        </c:manualLayout>
      </c:layout>
      <c:doughnutChart>
        <c:varyColors val="1"/>
        <c:ser>
          <c:idx val="0"/>
          <c:order val="0"/>
          <c:tx>
            <c:strRef>
              <c:f>透视当前!$E$33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F7-4669-9F70-57EE4EF406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F7-4669-9F70-57EE4EF406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F7-4669-9F70-57EE4EF406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F7-4669-9F70-57EE4EF4068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FF7-4669-9F70-57EE4EF4068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FF7-4669-9F70-57EE4EF406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透视当前!$D$34:$D$40</c:f>
              <c:strCache>
                <c:ptCount val="6"/>
                <c:pt idx="0">
                  <c:v>百事可乐</c:v>
                </c:pt>
                <c:pt idx="1">
                  <c:v>冰红茶</c:v>
                </c:pt>
                <c:pt idx="2">
                  <c:v>果粒橙</c:v>
                </c:pt>
                <c:pt idx="3">
                  <c:v>可口可乐</c:v>
                </c:pt>
                <c:pt idx="4">
                  <c:v>雀巢咖啡</c:v>
                </c:pt>
                <c:pt idx="5">
                  <c:v>小茗同学</c:v>
                </c:pt>
              </c:strCache>
            </c:strRef>
          </c:cat>
          <c:val>
            <c:numRef>
              <c:f>透视当前!$E$34:$E$40</c:f>
              <c:numCache>
                <c:formatCode>General</c:formatCode>
                <c:ptCount val="6"/>
                <c:pt idx="0">
                  <c:v>-18717.159999999996</c:v>
                </c:pt>
                <c:pt idx="1">
                  <c:v>2806.7200000000007</c:v>
                </c:pt>
                <c:pt idx="2">
                  <c:v>37918.399999999994</c:v>
                </c:pt>
                <c:pt idx="3">
                  <c:v>-12636.680000000002</c:v>
                </c:pt>
                <c:pt idx="4">
                  <c:v>23526.16</c:v>
                </c:pt>
                <c:pt idx="5">
                  <c:v>62726.899999999994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FF7-4669-9F70-57EE4EF40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r>
              <a:rPr lang="zh-CN"/>
              <a:t>截止库存情况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截至分析!$E$12</c:f>
              <c:strCache>
                <c:ptCount val="1"/>
                <c:pt idx="0">
                  <c:v>库存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截至分析!$C$13:$D$28</c:f>
              <c:multiLvlStrCache>
                <c:ptCount val="16"/>
                <c:lvl>
                  <c:pt idx="0">
                    <c:v>6L</c:v>
                  </c:pt>
                  <c:pt idx="1">
                    <c:v>1.5L</c:v>
                  </c:pt>
                  <c:pt idx="2">
                    <c:v>2.5L</c:v>
                  </c:pt>
                  <c:pt idx="3">
                    <c:v>2.5L</c:v>
                  </c:pt>
                  <c:pt idx="4">
                    <c:v>1.5L</c:v>
                  </c:pt>
                  <c:pt idx="5">
                    <c:v>6L</c:v>
                  </c:pt>
                  <c:pt idx="6">
                    <c:v>2.5L</c:v>
                  </c:pt>
                  <c:pt idx="7">
                    <c:v>2.5L</c:v>
                  </c:pt>
                  <c:pt idx="8">
                    <c:v>1.5L</c:v>
                  </c:pt>
                  <c:pt idx="9">
                    <c:v>6L</c:v>
                  </c:pt>
                  <c:pt idx="10">
                    <c:v>1L</c:v>
                  </c:pt>
                  <c:pt idx="11">
                    <c:v>2L</c:v>
                  </c:pt>
                  <c:pt idx="12">
                    <c:v>1.5L</c:v>
                  </c:pt>
                  <c:pt idx="13">
                    <c:v>3L</c:v>
                  </c:pt>
                  <c:pt idx="14">
                    <c:v>2.5L</c:v>
                  </c:pt>
                  <c:pt idx="15">
                    <c:v>1.5L</c:v>
                  </c:pt>
                </c:lvl>
                <c:lvl>
                  <c:pt idx="0">
                    <c:v>百事可乐</c:v>
                  </c:pt>
                  <c:pt idx="3">
                    <c:v>冰红茶</c:v>
                  </c:pt>
                  <c:pt idx="5">
                    <c:v>果粒橙</c:v>
                  </c:pt>
                  <c:pt idx="7">
                    <c:v>可口可乐</c:v>
                  </c:pt>
                  <c:pt idx="10">
                    <c:v>雀巢咖啡</c:v>
                  </c:pt>
                  <c:pt idx="13">
                    <c:v>小茗同学</c:v>
                  </c:pt>
                </c:lvl>
              </c:multiLvlStrCache>
            </c:multiLvlStrRef>
          </c:cat>
          <c:val>
            <c:numRef>
              <c:f>截至分析!$E$13:$E$28</c:f>
              <c:numCache>
                <c:formatCode>General</c:formatCode>
                <c:ptCount val="16"/>
                <c:pt idx="0">
                  <c:v>-757</c:v>
                </c:pt>
                <c:pt idx="1">
                  <c:v>29799</c:v>
                </c:pt>
                <c:pt idx="2">
                  <c:v>9373</c:v>
                </c:pt>
                <c:pt idx="3">
                  <c:v>2780</c:v>
                </c:pt>
                <c:pt idx="4">
                  <c:v>-4662</c:v>
                </c:pt>
                <c:pt idx="5">
                  <c:v>177</c:v>
                </c:pt>
                <c:pt idx="6">
                  <c:v>-827</c:v>
                </c:pt>
                <c:pt idx="7">
                  <c:v>-5609</c:v>
                </c:pt>
                <c:pt idx="8">
                  <c:v>5554</c:v>
                </c:pt>
                <c:pt idx="9">
                  <c:v>34867</c:v>
                </c:pt>
                <c:pt idx="10">
                  <c:v>2189</c:v>
                </c:pt>
                <c:pt idx="11">
                  <c:v>20429</c:v>
                </c:pt>
                <c:pt idx="12">
                  <c:v>2269</c:v>
                </c:pt>
                <c:pt idx="13">
                  <c:v>1864</c:v>
                </c:pt>
                <c:pt idx="14">
                  <c:v>6674</c:v>
                </c:pt>
                <c:pt idx="15">
                  <c:v>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E-45BA-BEC0-9AC85380D9D9}"/>
            </c:ext>
          </c:extLst>
        </c:ser>
        <c:ser>
          <c:idx val="1"/>
          <c:order val="1"/>
          <c:tx>
            <c:strRef>
              <c:f>截至分析!$F$12</c:f>
              <c:strCache>
                <c:ptCount val="1"/>
                <c:pt idx="0">
                  <c:v>库存MAX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截至分析!$C$13:$D$28</c:f>
              <c:multiLvlStrCache>
                <c:ptCount val="16"/>
                <c:lvl>
                  <c:pt idx="0">
                    <c:v>6L</c:v>
                  </c:pt>
                  <c:pt idx="1">
                    <c:v>1.5L</c:v>
                  </c:pt>
                  <c:pt idx="2">
                    <c:v>2.5L</c:v>
                  </c:pt>
                  <c:pt idx="3">
                    <c:v>2.5L</c:v>
                  </c:pt>
                  <c:pt idx="4">
                    <c:v>1.5L</c:v>
                  </c:pt>
                  <c:pt idx="5">
                    <c:v>6L</c:v>
                  </c:pt>
                  <c:pt idx="6">
                    <c:v>2.5L</c:v>
                  </c:pt>
                  <c:pt idx="7">
                    <c:v>2.5L</c:v>
                  </c:pt>
                  <c:pt idx="8">
                    <c:v>1.5L</c:v>
                  </c:pt>
                  <c:pt idx="9">
                    <c:v>6L</c:v>
                  </c:pt>
                  <c:pt idx="10">
                    <c:v>1L</c:v>
                  </c:pt>
                  <c:pt idx="11">
                    <c:v>2L</c:v>
                  </c:pt>
                  <c:pt idx="12">
                    <c:v>1.5L</c:v>
                  </c:pt>
                  <c:pt idx="13">
                    <c:v>3L</c:v>
                  </c:pt>
                  <c:pt idx="14">
                    <c:v>2.5L</c:v>
                  </c:pt>
                  <c:pt idx="15">
                    <c:v>1.5L</c:v>
                  </c:pt>
                </c:lvl>
                <c:lvl>
                  <c:pt idx="0">
                    <c:v>百事可乐</c:v>
                  </c:pt>
                  <c:pt idx="3">
                    <c:v>冰红茶</c:v>
                  </c:pt>
                  <c:pt idx="5">
                    <c:v>果粒橙</c:v>
                  </c:pt>
                  <c:pt idx="7">
                    <c:v>可口可乐</c:v>
                  </c:pt>
                  <c:pt idx="10">
                    <c:v>雀巢咖啡</c:v>
                  </c:pt>
                  <c:pt idx="13">
                    <c:v>小茗同学</c:v>
                  </c:pt>
                </c:lvl>
              </c:multiLvlStrCache>
            </c:multiLvlStrRef>
          </c:cat>
          <c:val>
            <c:numRef>
              <c:f>截至分析!$F$13:$F$28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34867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3E-45BA-BEC0-9AC85380D9D9}"/>
            </c:ext>
          </c:extLst>
        </c:ser>
        <c:ser>
          <c:idx val="2"/>
          <c:order val="2"/>
          <c:tx>
            <c:strRef>
              <c:f>截至分析!$G$12</c:f>
              <c:strCache>
                <c:ptCount val="1"/>
                <c:pt idx="0">
                  <c:v>库存MIN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截至分析!$C$13:$D$28</c:f>
              <c:multiLvlStrCache>
                <c:ptCount val="16"/>
                <c:lvl>
                  <c:pt idx="0">
                    <c:v>6L</c:v>
                  </c:pt>
                  <c:pt idx="1">
                    <c:v>1.5L</c:v>
                  </c:pt>
                  <c:pt idx="2">
                    <c:v>2.5L</c:v>
                  </c:pt>
                  <c:pt idx="3">
                    <c:v>2.5L</c:v>
                  </c:pt>
                  <c:pt idx="4">
                    <c:v>1.5L</c:v>
                  </c:pt>
                  <c:pt idx="5">
                    <c:v>6L</c:v>
                  </c:pt>
                  <c:pt idx="6">
                    <c:v>2.5L</c:v>
                  </c:pt>
                  <c:pt idx="7">
                    <c:v>2.5L</c:v>
                  </c:pt>
                  <c:pt idx="8">
                    <c:v>1.5L</c:v>
                  </c:pt>
                  <c:pt idx="9">
                    <c:v>6L</c:v>
                  </c:pt>
                  <c:pt idx="10">
                    <c:v>1L</c:v>
                  </c:pt>
                  <c:pt idx="11">
                    <c:v>2L</c:v>
                  </c:pt>
                  <c:pt idx="12">
                    <c:v>1.5L</c:v>
                  </c:pt>
                  <c:pt idx="13">
                    <c:v>3L</c:v>
                  </c:pt>
                  <c:pt idx="14">
                    <c:v>2.5L</c:v>
                  </c:pt>
                  <c:pt idx="15">
                    <c:v>1.5L</c:v>
                  </c:pt>
                </c:lvl>
                <c:lvl>
                  <c:pt idx="0">
                    <c:v>百事可乐</c:v>
                  </c:pt>
                  <c:pt idx="3">
                    <c:v>冰红茶</c:v>
                  </c:pt>
                  <c:pt idx="5">
                    <c:v>果粒橙</c:v>
                  </c:pt>
                  <c:pt idx="7">
                    <c:v>可口可乐</c:v>
                  </c:pt>
                  <c:pt idx="10">
                    <c:v>雀巢咖啡</c:v>
                  </c:pt>
                  <c:pt idx="13">
                    <c:v>小茗同学</c:v>
                  </c:pt>
                </c:lvl>
              </c:multiLvlStrCache>
            </c:multiLvlStrRef>
          </c:cat>
          <c:val>
            <c:numRef>
              <c:f>截至分析!$G$13:$G$28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-5609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3E-45BA-BEC0-9AC85380D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56661448"/>
        <c:axId val="956662432"/>
      </c:barChart>
      <c:catAx>
        <c:axId val="956661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956662432"/>
        <c:crosses val="autoZero"/>
        <c:auto val="1"/>
        <c:lblAlgn val="ctr"/>
        <c:lblOffset val="100"/>
        <c:noMultiLvlLbl val="0"/>
      </c:catAx>
      <c:valAx>
        <c:axId val="956662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56661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r>
              <a:rPr lang="zh-CN"/>
              <a:t>截止盈利情况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截至分析!$H$12</c:f>
              <c:strCache>
                <c:ptCount val="1"/>
                <c:pt idx="0">
                  <c:v>额度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阿里巴巴普惠体" panose="00020600040101010101" pitchFamily="18" charset="-122"/>
                    <a:ea typeface="阿里巴巴普惠体" panose="00020600040101010101" pitchFamily="18" charset="-122"/>
                    <a:cs typeface="阿里巴巴普惠体" panose="00020600040101010101" pitchFamily="18" charset="-122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截至分析!$C$13:$D$28</c:f>
              <c:multiLvlStrCache>
                <c:ptCount val="16"/>
                <c:lvl>
                  <c:pt idx="0">
                    <c:v>6L</c:v>
                  </c:pt>
                  <c:pt idx="1">
                    <c:v>1.5L</c:v>
                  </c:pt>
                  <c:pt idx="2">
                    <c:v>2.5L</c:v>
                  </c:pt>
                  <c:pt idx="3">
                    <c:v>2.5L</c:v>
                  </c:pt>
                  <c:pt idx="4">
                    <c:v>1.5L</c:v>
                  </c:pt>
                  <c:pt idx="5">
                    <c:v>6L</c:v>
                  </c:pt>
                  <c:pt idx="6">
                    <c:v>2.5L</c:v>
                  </c:pt>
                  <c:pt idx="7">
                    <c:v>2.5L</c:v>
                  </c:pt>
                  <c:pt idx="8">
                    <c:v>1.5L</c:v>
                  </c:pt>
                  <c:pt idx="9">
                    <c:v>6L</c:v>
                  </c:pt>
                  <c:pt idx="10">
                    <c:v>1L</c:v>
                  </c:pt>
                  <c:pt idx="11">
                    <c:v>2L</c:v>
                  </c:pt>
                  <c:pt idx="12">
                    <c:v>1.5L</c:v>
                  </c:pt>
                  <c:pt idx="13">
                    <c:v>3L</c:v>
                  </c:pt>
                  <c:pt idx="14">
                    <c:v>2.5L</c:v>
                  </c:pt>
                  <c:pt idx="15">
                    <c:v>1.5L</c:v>
                  </c:pt>
                </c:lvl>
                <c:lvl>
                  <c:pt idx="0">
                    <c:v>百事可乐</c:v>
                  </c:pt>
                  <c:pt idx="3">
                    <c:v>冰红茶</c:v>
                  </c:pt>
                  <c:pt idx="5">
                    <c:v>果粒橙</c:v>
                  </c:pt>
                  <c:pt idx="7">
                    <c:v>可口可乐</c:v>
                  </c:pt>
                  <c:pt idx="10">
                    <c:v>雀巢咖啡</c:v>
                  </c:pt>
                  <c:pt idx="13">
                    <c:v>小茗同学</c:v>
                  </c:pt>
                </c:lvl>
              </c:multiLvlStrCache>
            </c:multiLvlStrRef>
          </c:cat>
          <c:val>
            <c:numRef>
              <c:f>截至分析!$H$13:$H$28</c:f>
              <c:numCache>
                <c:formatCode>General</c:formatCode>
                <c:ptCount val="16"/>
                <c:pt idx="0">
                  <c:v>94902.660000000018</c:v>
                </c:pt>
                <c:pt idx="1">
                  <c:v>14192.690000000006</c:v>
                </c:pt>
                <c:pt idx="2">
                  <c:v>13920.36</c:v>
                </c:pt>
                <c:pt idx="3">
                  <c:v>38369.25</c:v>
                </c:pt>
                <c:pt idx="4">
                  <c:v>41266.44</c:v>
                </c:pt>
                <c:pt idx="5">
                  <c:v>100392.54</c:v>
                </c:pt>
                <c:pt idx="6">
                  <c:v>66127.67</c:v>
                </c:pt>
                <c:pt idx="7">
                  <c:v>67818.240000000005</c:v>
                </c:pt>
                <c:pt idx="8">
                  <c:v>26973.239999999994</c:v>
                </c:pt>
                <c:pt idx="9">
                  <c:v>-17145.600000000017</c:v>
                </c:pt>
                <c:pt idx="10">
                  <c:v>66468.800000000003</c:v>
                </c:pt>
                <c:pt idx="11">
                  <c:v>-3995.5200000000259</c:v>
                </c:pt>
                <c:pt idx="12">
                  <c:v>38820.420000000006</c:v>
                </c:pt>
                <c:pt idx="13">
                  <c:v>77286.299999999988</c:v>
                </c:pt>
                <c:pt idx="14">
                  <c:v>39086.92</c:v>
                </c:pt>
                <c:pt idx="15">
                  <c:v>31819.899999999998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1-4A12-BA05-CA16184716FE}"/>
            </c:ext>
          </c:extLst>
        </c:ser>
        <c:ser>
          <c:idx val="1"/>
          <c:order val="1"/>
          <c:tx>
            <c:strRef>
              <c:f>截至分析!$I$12</c:f>
              <c:strCache>
                <c:ptCount val="1"/>
                <c:pt idx="0">
                  <c:v>额度MAX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截至分析!$C$13:$D$28</c:f>
              <c:multiLvlStrCache>
                <c:ptCount val="16"/>
                <c:lvl>
                  <c:pt idx="0">
                    <c:v>6L</c:v>
                  </c:pt>
                  <c:pt idx="1">
                    <c:v>1.5L</c:v>
                  </c:pt>
                  <c:pt idx="2">
                    <c:v>2.5L</c:v>
                  </c:pt>
                  <c:pt idx="3">
                    <c:v>2.5L</c:v>
                  </c:pt>
                  <c:pt idx="4">
                    <c:v>1.5L</c:v>
                  </c:pt>
                  <c:pt idx="5">
                    <c:v>6L</c:v>
                  </c:pt>
                  <c:pt idx="6">
                    <c:v>2.5L</c:v>
                  </c:pt>
                  <c:pt idx="7">
                    <c:v>2.5L</c:v>
                  </c:pt>
                  <c:pt idx="8">
                    <c:v>1.5L</c:v>
                  </c:pt>
                  <c:pt idx="9">
                    <c:v>6L</c:v>
                  </c:pt>
                  <c:pt idx="10">
                    <c:v>1L</c:v>
                  </c:pt>
                  <c:pt idx="11">
                    <c:v>2L</c:v>
                  </c:pt>
                  <c:pt idx="12">
                    <c:v>1.5L</c:v>
                  </c:pt>
                  <c:pt idx="13">
                    <c:v>3L</c:v>
                  </c:pt>
                  <c:pt idx="14">
                    <c:v>2.5L</c:v>
                  </c:pt>
                  <c:pt idx="15">
                    <c:v>1.5L</c:v>
                  </c:pt>
                </c:lvl>
                <c:lvl>
                  <c:pt idx="0">
                    <c:v>百事可乐</c:v>
                  </c:pt>
                  <c:pt idx="3">
                    <c:v>冰红茶</c:v>
                  </c:pt>
                  <c:pt idx="5">
                    <c:v>果粒橙</c:v>
                  </c:pt>
                  <c:pt idx="7">
                    <c:v>可口可乐</c:v>
                  </c:pt>
                  <c:pt idx="10">
                    <c:v>雀巢咖啡</c:v>
                  </c:pt>
                  <c:pt idx="13">
                    <c:v>小茗同学</c:v>
                  </c:pt>
                </c:lvl>
              </c:multiLvlStrCache>
            </c:multiLvlStrRef>
          </c:cat>
          <c:val>
            <c:numRef>
              <c:f>截至分析!$I$13:$I$28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100392.54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C1-4A12-BA05-CA16184716FE}"/>
            </c:ext>
          </c:extLst>
        </c:ser>
        <c:ser>
          <c:idx val="2"/>
          <c:order val="2"/>
          <c:tx>
            <c:strRef>
              <c:f>截至分析!$J$12</c:f>
              <c:strCache>
                <c:ptCount val="1"/>
                <c:pt idx="0">
                  <c:v>额度MIN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截至分析!$C$13:$D$28</c:f>
              <c:multiLvlStrCache>
                <c:ptCount val="16"/>
                <c:lvl>
                  <c:pt idx="0">
                    <c:v>6L</c:v>
                  </c:pt>
                  <c:pt idx="1">
                    <c:v>1.5L</c:v>
                  </c:pt>
                  <c:pt idx="2">
                    <c:v>2.5L</c:v>
                  </c:pt>
                  <c:pt idx="3">
                    <c:v>2.5L</c:v>
                  </c:pt>
                  <c:pt idx="4">
                    <c:v>1.5L</c:v>
                  </c:pt>
                  <c:pt idx="5">
                    <c:v>6L</c:v>
                  </c:pt>
                  <c:pt idx="6">
                    <c:v>2.5L</c:v>
                  </c:pt>
                  <c:pt idx="7">
                    <c:v>2.5L</c:v>
                  </c:pt>
                  <c:pt idx="8">
                    <c:v>1.5L</c:v>
                  </c:pt>
                  <c:pt idx="9">
                    <c:v>6L</c:v>
                  </c:pt>
                  <c:pt idx="10">
                    <c:v>1L</c:v>
                  </c:pt>
                  <c:pt idx="11">
                    <c:v>2L</c:v>
                  </c:pt>
                  <c:pt idx="12">
                    <c:v>1.5L</c:v>
                  </c:pt>
                  <c:pt idx="13">
                    <c:v>3L</c:v>
                  </c:pt>
                  <c:pt idx="14">
                    <c:v>2.5L</c:v>
                  </c:pt>
                  <c:pt idx="15">
                    <c:v>1.5L</c:v>
                  </c:pt>
                </c:lvl>
                <c:lvl>
                  <c:pt idx="0">
                    <c:v>百事可乐</c:v>
                  </c:pt>
                  <c:pt idx="3">
                    <c:v>冰红茶</c:v>
                  </c:pt>
                  <c:pt idx="5">
                    <c:v>果粒橙</c:v>
                  </c:pt>
                  <c:pt idx="7">
                    <c:v>可口可乐</c:v>
                  </c:pt>
                  <c:pt idx="10">
                    <c:v>雀巢咖啡</c:v>
                  </c:pt>
                  <c:pt idx="13">
                    <c:v>小茗同学</c:v>
                  </c:pt>
                </c:lvl>
              </c:multiLvlStrCache>
            </c:multiLvlStrRef>
          </c:cat>
          <c:val>
            <c:numRef>
              <c:f>截至分析!$J$13:$J$28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-17145.600000000017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C1-4A12-BA05-CA1618471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88692984"/>
        <c:axId val="588688720"/>
      </c:barChart>
      <c:catAx>
        <c:axId val="588692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defRPr>
            </a:pPr>
            <a:endParaRPr lang="zh-CN"/>
          </a:p>
        </c:txPr>
        <c:crossAx val="588688720"/>
        <c:crosses val="autoZero"/>
        <c:auto val="1"/>
        <c:lblAlgn val="ctr"/>
        <c:lblOffset val="100"/>
        <c:noMultiLvlLbl val="0"/>
      </c:catAx>
      <c:valAx>
        <c:axId val="5886887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8692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阿里巴巴普惠体" panose="00020600040101010101" pitchFamily="18" charset="-122"/>
          <a:ea typeface="阿里巴巴普惠体" panose="00020600040101010101" pitchFamily="18" charset="-122"/>
          <a:cs typeface="阿里巴巴普惠体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treemap" uniqueId="{4B9590FD-54CF-4B2F-9187-471C35612A1B}">
          <cx:tx>
            <cx:txData>
              <cx:f>_xlchart.v1.1</cx:f>
              <cx:v>盈利占比</cx:v>
            </cx:txData>
          </cx:tx>
          <cx:dataLabels pos="inEnd"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svg"/><Relationship Id="rId18" Type="http://schemas.openxmlformats.org/officeDocument/2006/relationships/chart" Target="../charts/chart4.xml"/><Relationship Id="rId3" Type="http://schemas.openxmlformats.org/officeDocument/2006/relationships/chart" Target="../charts/chart3.xml"/><Relationship Id="rId21" Type="http://schemas.openxmlformats.org/officeDocument/2006/relationships/hyperlink" Target="#&#36879;&#35270;&#30475;&#26495;!A1"/><Relationship Id="rId7" Type="http://schemas.openxmlformats.org/officeDocument/2006/relationships/image" Target="../media/image4.svg"/><Relationship Id="rId12" Type="http://schemas.openxmlformats.org/officeDocument/2006/relationships/image" Target="../media/image9.png"/><Relationship Id="rId17" Type="http://schemas.openxmlformats.org/officeDocument/2006/relationships/image" Target="../media/image14.svg"/><Relationship Id="rId2" Type="http://schemas.openxmlformats.org/officeDocument/2006/relationships/chart" Target="../charts/chart2.xml"/><Relationship Id="rId16" Type="http://schemas.openxmlformats.org/officeDocument/2006/relationships/image" Target="../media/image13.png"/><Relationship Id="rId20" Type="http://schemas.openxmlformats.org/officeDocument/2006/relationships/image" Target="../media/image16.svg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11" Type="http://schemas.openxmlformats.org/officeDocument/2006/relationships/image" Target="../media/image8.svg"/><Relationship Id="rId5" Type="http://schemas.openxmlformats.org/officeDocument/2006/relationships/image" Target="../media/image2.svg"/><Relationship Id="rId15" Type="http://schemas.openxmlformats.org/officeDocument/2006/relationships/image" Target="../media/image12.svg"/><Relationship Id="rId23" Type="http://schemas.openxmlformats.org/officeDocument/2006/relationships/hyperlink" Target="#&#25968;&#25454;&#28304;!A1"/><Relationship Id="rId10" Type="http://schemas.openxmlformats.org/officeDocument/2006/relationships/image" Target="../media/image7.png"/><Relationship Id="rId19" Type="http://schemas.openxmlformats.org/officeDocument/2006/relationships/image" Target="../media/image15.png"/><Relationship Id="rId4" Type="http://schemas.openxmlformats.org/officeDocument/2006/relationships/image" Target="../media/image1.png"/><Relationship Id="rId9" Type="http://schemas.openxmlformats.org/officeDocument/2006/relationships/image" Target="../media/image6.svg"/><Relationship Id="rId14" Type="http://schemas.openxmlformats.org/officeDocument/2006/relationships/image" Target="../media/image11.png"/><Relationship Id="rId22" Type="http://schemas.openxmlformats.org/officeDocument/2006/relationships/hyperlink" Target="#&#25130;&#27490;&#30475;&#26495;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5.png"/><Relationship Id="rId3" Type="http://schemas.openxmlformats.org/officeDocument/2006/relationships/image" Target="../media/image3.png"/><Relationship Id="rId21" Type="http://schemas.openxmlformats.org/officeDocument/2006/relationships/hyperlink" Target="#&#25130;&#27490;&#30475;&#26495;!A1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microsoft.com/office/2014/relationships/chartEx" Target="../charts/chartEx1.xml"/><Relationship Id="rId2" Type="http://schemas.openxmlformats.org/officeDocument/2006/relationships/image" Target="../media/image2.svg"/><Relationship Id="rId16" Type="http://schemas.openxmlformats.org/officeDocument/2006/relationships/chart" Target="../charts/chart6.xml"/><Relationship Id="rId20" Type="http://schemas.openxmlformats.org/officeDocument/2006/relationships/hyperlink" Target="#&#36879;&#35270;&#30475;&#26495;!A1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chart" Target="../charts/chart5.xml"/><Relationship Id="rId10" Type="http://schemas.openxmlformats.org/officeDocument/2006/relationships/image" Target="../media/image10.svg"/><Relationship Id="rId19" Type="http://schemas.openxmlformats.org/officeDocument/2006/relationships/image" Target="../media/image16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hyperlink" Target="#&#25968;&#25454;&#28304;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&#36879;&#35270;&#30475;&#26495;!A1"/><Relationship Id="rId2" Type="http://schemas.openxmlformats.org/officeDocument/2006/relationships/image" Target="../media/image16.svg"/><Relationship Id="rId1" Type="http://schemas.openxmlformats.org/officeDocument/2006/relationships/image" Target="../media/image15.png"/><Relationship Id="rId5" Type="http://schemas.openxmlformats.org/officeDocument/2006/relationships/hyperlink" Target="#&#25968;&#25454;&#28304;!A1"/><Relationship Id="rId4" Type="http://schemas.openxmlformats.org/officeDocument/2006/relationships/hyperlink" Target="#&#25130;&#27490;&#30475;&#26495;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&#36879;&#35270;&#30475;&#26495;!A1"/><Relationship Id="rId2" Type="http://schemas.openxmlformats.org/officeDocument/2006/relationships/image" Target="../media/image16.svg"/><Relationship Id="rId1" Type="http://schemas.openxmlformats.org/officeDocument/2006/relationships/image" Target="../media/image15.png"/><Relationship Id="rId5" Type="http://schemas.openxmlformats.org/officeDocument/2006/relationships/hyperlink" Target="#&#25968;&#25454;&#28304;!A1"/><Relationship Id="rId4" Type="http://schemas.openxmlformats.org/officeDocument/2006/relationships/hyperlink" Target="#&#25130;&#27490;&#30475;&#26495;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&#36879;&#35270;&#30475;&#26495;!A1"/><Relationship Id="rId2" Type="http://schemas.openxmlformats.org/officeDocument/2006/relationships/image" Target="../media/image16.svg"/><Relationship Id="rId1" Type="http://schemas.openxmlformats.org/officeDocument/2006/relationships/image" Target="../media/image15.png"/><Relationship Id="rId5" Type="http://schemas.openxmlformats.org/officeDocument/2006/relationships/hyperlink" Target="#&#25968;&#25454;&#28304;!A1"/><Relationship Id="rId4" Type="http://schemas.openxmlformats.org/officeDocument/2006/relationships/hyperlink" Target="#&#25130;&#27490;&#30475;&#26495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23</xdr:row>
      <xdr:rowOff>171450</xdr:rowOff>
    </xdr:from>
    <xdr:to>
      <xdr:col>5</xdr:col>
      <xdr:colOff>66675</xdr:colOff>
      <xdr:row>26</xdr:row>
      <xdr:rowOff>123825</xdr:rowOff>
    </xdr:to>
    <xdr:sp macro="" textlink="">
      <xdr:nvSpPr>
        <xdr:cNvPr id="56" name="矩形: 圆角 55">
          <a:extLst>
            <a:ext uri="{FF2B5EF4-FFF2-40B4-BE49-F238E27FC236}">
              <a16:creationId xmlns:a16="http://schemas.microsoft.com/office/drawing/2014/main" id="{571341F5-16F9-4F8E-843F-8A9A581B337C}"/>
            </a:ext>
          </a:extLst>
        </xdr:cNvPr>
        <xdr:cNvSpPr/>
      </xdr:nvSpPr>
      <xdr:spPr>
        <a:xfrm>
          <a:off x="2143125" y="4991100"/>
          <a:ext cx="1733550" cy="581025"/>
        </a:xfrm>
        <a:prstGeom prst="roundRect">
          <a:avLst/>
        </a:prstGeom>
        <a:solidFill>
          <a:srgbClr val="800080">
            <a:alpha val="64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619125</xdr:colOff>
      <xdr:row>16</xdr:row>
      <xdr:rowOff>114300</xdr:rowOff>
    </xdr:from>
    <xdr:to>
      <xdr:col>5</xdr:col>
      <xdr:colOff>66675</xdr:colOff>
      <xdr:row>19</xdr:row>
      <xdr:rowOff>66675</xdr:rowOff>
    </xdr:to>
    <xdr:sp macro="" textlink="">
      <xdr:nvSpPr>
        <xdr:cNvPr id="54" name="矩形: 圆角 53">
          <a:extLst>
            <a:ext uri="{FF2B5EF4-FFF2-40B4-BE49-F238E27FC236}">
              <a16:creationId xmlns:a16="http://schemas.microsoft.com/office/drawing/2014/main" id="{C876610B-763B-4EAC-89D9-718A6D45A5F4}"/>
            </a:ext>
          </a:extLst>
        </xdr:cNvPr>
        <xdr:cNvSpPr/>
      </xdr:nvSpPr>
      <xdr:spPr>
        <a:xfrm>
          <a:off x="2143125" y="3467100"/>
          <a:ext cx="1733550" cy="581025"/>
        </a:xfrm>
        <a:prstGeom prst="roundRect">
          <a:avLst/>
        </a:prstGeom>
        <a:solidFill>
          <a:srgbClr val="800080">
            <a:alpha val="64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619125</xdr:colOff>
      <xdr:row>20</xdr:row>
      <xdr:rowOff>57150</xdr:rowOff>
    </xdr:from>
    <xdr:to>
      <xdr:col>5</xdr:col>
      <xdr:colOff>66675</xdr:colOff>
      <xdr:row>23</xdr:row>
      <xdr:rowOff>9525</xdr:rowOff>
    </xdr:to>
    <xdr:sp macro="" textlink="">
      <xdr:nvSpPr>
        <xdr:cNvPr id="58" name="矩形: 圆角 57">
          <a:extLst>
            <a:ext uri="{FF2B5EF4-FFF2-40B4-BE49-F238E27FC236}">
              <a16:creationId xmlns:a16="http://schemas.microsoft.com/office/drawing/2014/main" id="{5635316B-75F6-40C0-9745-B767BEEBBD65}"/>
            </a:ext>
          </a:extLst>
        </xdr:cNvPr>
        <xdr:cNvSpPr/>
      </xdr:nvSpPr>
      <xdr:spPr>
        <a:xfrm>
          <a:off x="2143125" y="4248150"/>
          <a:ext cx="1733550" cy="581025"/>
        </a:xfrm>
        <a:prstGeom prst="roundRect">
          <a:avLst/>
        </a:prstGeom>
        <a:solidFill>
          <a:srgbClr val="800080">
            <a:alpha val="64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542925</xdr:colOff>
      <xdr:row>15</xdr:row>
      <xdr:rowOff>190501</xdr:rowOff>
    </xdr:from>
    <xdr:to>
      <xdr:col>13</xdr:col>
      <xdr:colOff>466725</xdr:colOff>
      <xdr:row>27</xdr:row>
      <xdr:rowOff>66675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F9BC666B-EDC1-4EF1-9711-7CFB3DC615AA}"/>
            </a:ext>
          </a:extLst>
        </xdr:cNvPr>
        <xdr:cNvSpPr/>
      </xdr:nvSpPr>
      <xdr:spPr>
        <a:xfrm>
          <a:off x="6638925" y="3333751"/>
          <a:ext cx="3733800" cy="2390774"/>
        </a:xfrm>
        <a:prstGeom prst="roundRect">
          <a:avLst>
            <a:gd name="adj" fmla="val 95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390526</xdr:colOff>
      <xdr:row>15</xdr:row>
      <xdr:rowOff>200025</xdr:rowOff>
    </xdr:from>
    <xdr:to>
      <xdr:col>8</xdr:col>
      <xdr:colOff>495300</xdr:colOff>
      <xdr:row>27</xdr:row>
      <xdr:rowOff>76200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5313179A-7227-4D60-A88D-7E8B19578FC2}"/>
            </a:ext>
          </a:extLst>
        </xdr:cNvPr>
        <xdr:cNvSpPr/>
      </xdr:nvSpPr>
      <xdr:spPr>
        <a:xfrm>
          <a:off x="4200526" y="3343275"/>
          <a:ext cx="2390774" cy="2390775"/>
        </a:xfrm>
        <a:prstGeom prst="roundRect">
          <a:avLst>
            <a:gd name="adj" fmla="val 89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600074</xdr:colOff>
      <xdr:row>2</xdr:row>
      <xdr:rowOff>38100</xdr:rowOff>
    </xdr:from>
    <xdr:to>
      <xdr:col>18</xdr:col>
      <xdr:colOff>761999</xdr:colOff>
      <xdr:row>27</xdr:row>
      <xdr:rowOff>104775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C48A7FCA-F934-4404-82B9-ADA56890971C}"/>
            </a:ext>
          </a:extLst>
        </xdr:cNvPr>
        <xdr:cNvSpPr/>
      </xdr:nvSpPr>
      <xdr:spPr>
        <a:xfrm>
          <a:off x="10506074" y="457200"/>
          <a:ext cx="3971925" cy="5305425"/>
        </a:xfrm>
        <a:prstGeom prst="roundRect">
          <a:avLst>
            <a:gd name="adj" fmla="val 95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619125</xdr:colOff>
      <xdr:row>2</xdr:row>
      <xdr:rowOff>104775</xdr:rowOff>
    </xdr:from>
    <xdr:to>
      <xdr:col>5</xdr:col>
      <xdr:colOff>66675</xdr:colOff>
      <xdr:row>5</xdr:row>
      <xdr:rowOff>57150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5B62D0BA-165B-4A19-B389-FD8BBFA7C827}"/>
            </a:ext>
          </a:extLst>
        </xdr:cNvPr>
        <xdr:cNvSpPr/>
      </xdr:nvSpPr>
      <xdr:spPr>
        <a:xfrm>
          <a:off x="2143125" y="523875"/>
          <a:ext cx="1733550" cy="581025"/>
        </a:xfrm>
        <a:prstGeom prst="roundRect">
          <a:avLst/>
        </a:prstGeom>
        <a:solidFill>
          <a:srgbClr val="800080">
            <a:alpha val="64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612775</xdr:colOff>
      <xdr:row>5</xdr:row>
      <xdr:rowOff>200025</xdr:rowOff>
    </xdr:from>
    <xdr:to>
      <xdr:col>5</xdr:col>
      <xdr:colOff>60325</xdr:colOff>
      <xdr:row>8</xdr:row>
      <xdr:rowOff>152400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089C42FF-3F0A-47A8-BAAF-F65AE8FF172E}"/>
            </a:ext>
          </a:extLst>
        </xdr:cNvPr>
        <xdr:cNvSpPr/>
      </xdr:nvSpPr>
      <xdr:spPr>
        <a:xfrm>
          <a:off x="2136775" y="1247775"/>
          <a:ext cx="1733550" cy="581025"/>
        </a:xfrm>
        <a:prstGeom prst="roundRect">
          <a:avLst/>
        </a:prstGeom>
        <a:solidFill>
          <a:srgbClr val="800080">
            <a:alpha val="64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606425</xdr:colOff>
      <xdr:row>9</xdr:row>
      <xdr:rowOff>123825</xdr:rowOff>
    </xdr:from>
    <xdr:to>
      <xdr:col>5</xdr:col>
      <xdr:colOff>53975</xdr:colOff>
      <xdr:row>12</xdr:row>
      <xdr:rowOff>76200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50CB9198-A5BC-4FAC-A38D-6877105E393F}"/>
            </a:ext>
          </a:extLst>
        </xdr:cNvPr>
        <xdr:cNvSpPr/>
      </xdr:nvSpPr>
      <xdr:spPr>
        <a:xfrm>
          <a:off x="2130425" y="2009775"/>
          <a:ext cx="1733550" cy="581025"/>
        </a:xfrm>
        <a:prstGeom prst="roundRect">
          <a:avLst/>
        </a:prstGeom>
        <a:solidFill>
          <a:srgbClr val="800080">
            <a:alpha val="64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619125</xdr:colOff>
      <xdr:row>13</xdr:row>
      <xdr:rowOff>19050</xdr:rowOff>
    </xdr:from>
    <xdr:to>
      <xdr:col>5</xdr:col>
      <xdr:colOff>66675</xdr:colOff>
      <xdr:row>15</xdr:row>
      <xdr:rowOff>180975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8EF2E853-C9DE-487F-BC9E-952DFAF58F95}"/>
            </a:ext>
          </a:extLst>
        </xdr:cNvPr>
        <xdr:cNvSpPr/>
      </xdr:nvSpPr>
      <xdr:spPr>
        <a:xfrm>
          <a:off x="2143125" y="2743200"/>
          <a:ext cx="1733550" cy="581025"/>
        </a:xfrm>
        <a:prstGeom prst="roundRect">
          <a:avLst/>
        </a:prstGeom>
        <a:solidFill>
          <a:srgbClr val="800080">
            <a:alpha val="64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581025</xdr:colOff>
      <xdr:row>2</xdr:row>
      <xdr:rowOff>180975</xdr:rowOff>
    </xdr:from>
    <xdr:to>
      <xdr:col>4</xdr:col>
      <xdr:colOff>485775</xdr:colOff>
      <xdr:row>4</xdr:row>
      <xdr:rowOff>9525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A5B5BAB4-2D1A-45D6-9D87-7F2BF2D081C6}"/>
            </a:ext>
          </a:extLst>
        </xdr:cNvPr>
        <xdr:cNvSpPr txBox="1"/>
      </xdr:nvSpPr>
      <xdr:spPr>
        <a:xfrm>
          <a:off x="2867025" y="600075"/>
          <a:ext cx="666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7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采购额</a:t>
          </a:r>
        </a:p>
      </xdr:txBody>
    </xdr:sp>
    <xdr:clientData/>
  </xdr:twoCellAnchor>
  <xdr:twoCellAnchor>
    <xdr:from>
      <xdr:col>3</xdr:col>
      <xdr:colOff>581025</xdr:colOff>
      <xdr:row>6</xdr:row>
      <xdr:rowOff>66675</xdr:rowOff>
    </xdr:from>
    <xdr:to>
      <xdr:col>4</xdr:col>
      <xdr:colOff>485775</xdr:colOff>
      <xdr:row>7</xdr:row>
      <xdr:rowOff>104775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F1C88DC9-B7D8-4899-8D90-A9B9D633C1D6}"/>
            </a:ext>
          </a:extLst>
        </xdr:cNvPr>
        <xdr:cNvSpPr txBox="1"/>
      </xdr:nvSpPr>
      <xdr:spPr>
        <a:xfrm>
          <a:off x="2867025" y="1323975"/>
          <a:ext cx="666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7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销售额</a:t>
          </a:r>
        </a:p>
      </xdr:txBody>
    </xdr:sp>
    <xdr:clientData/>
  </xdr:twoCellAnchor>
  <xdr:twoCellAnchor>
    <xdr:from>
      <xdr:col>3</xdr:col>
      <xdr:colOff>581025</xdr:colOff>
      <xdr:row>10</xdr:row>
      <xdr:rowOff>0</xdr:rowOff>
    </xdr:from>
    <xdr:to>
      <xdr:col>4</xdr:col>
      <xdr:colOff>485775</xdr:colOff>
      <xdr:row>11</xdr:row>
      <xdr:rowOff>38100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B8FB0462-750C-424C-AF2D-31CACC84AC58}"/>
            </a:ext>
          </a:extLst>
        </xdr:cNvPr>
        <xdr:cNvSpPr txBox="1"/>
      </xdr:nvSpPr>
      <xdr:spPr>
        <a:xfrm>
          <a:off x="2867025" y="2095500"/>
          <a:ext cx="666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7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采购量</a:t>
          </a:r>
        </a:p>
      </xdr:txBody>
    </xdr:sp>
    <xdr:clientData/>
  </xdr:twoCellAnchor>
  <xdr:twoCellAnchor>
    <xdr:from>
      <xdr:col>3</xdr:col>
      <xdr:colOff>581025</xdr:colOff>
      <xdr:row>13</xdr:row>
      <xdr:rowOff>104775</xdr:rowOff>
    </xdr:from>
    <xdr:to>
      <xdr:col>4</xdr:col>
      <xdr:colOff>485775</xdr:colOff>
      <xdr:row>14</xdr:row>
      <xdr:rowOff>142875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B41BBE10-4EEC-49C7-9B23-4CD67A992D29}"/>
            </a:ext>
          </a:extLst>
        </xdr:cNvPr>
        <xdr:cNvSpPr txBox="1"/>
      </xdr:nvSpPr>
      <xdr:spPr>
        <a:xfrm>
          <a:off x="2867025" y="2828925"/>
          <a:ext cx="666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7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销售量</a:t>
          </a:r>
        </a:p>
      </xdr:txBody>
    </xdr:sp>
    <xdr:clientData/>
  </xdr:twoCellAnchor>
  <xdr:twoCellAnchor>
    <xdr:from>
      <xdr:col>8</xdr:col>
      <xdr:colOff>552450</xdr:colOff>
      <xdr:row>16</xdr:row>
      <xdr:rowOff>57151</xdr:rowOff>
    </xdr:from>
    <xdr:to>
      <xdr:col>13</xdr:col>
      <xdr:colOff>342900</xdr:colOff>
      <xdr:row>27</xdr:row>
      <xdr:rowOff>38101</xdr:rowOff>
    </xdr:to>
    <xdr:graphicFrame macro="">
      <xdr:nvGraphicFramePr>
        <xdr:cNvPr id="35" name="图表 34">
          <a:extLst>
            <a:ext uri="{FF2B5EF4-FFF2-40B4-BE49-F238E27FC236}">
              <a16:creationId xmlns:a16="http://schemas.microsoft.com/office/drawing/2014/main" id="{B18CC194-99C9-4200-A9AF-C4FD1ACD4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704849</xdr:colOff>
      <xdr:row>2</xdr:row>
      <xdr:rowOff>171451</xdr:rowOff>
    </xdr:from>
    <xdr:to>
      <xdr:col>18</xdr:col>
      <xdr:colOff>638175</xdr:colOff>
      <xdr:row>26</xdr:row>
      <xdr:rowOff>171451</xdr:rowOff>
    </xdr:to>
    <xdr:graphicFrame macro="">
      <xdr:nvGraphicFramePr>
        <xdr:cNvPr id="37" name="图表 36">
          <a:extLst>
            <a:ext uri="{FF2B5EF4-FFF2-40B4-BE49-F238E27FC236}">
              <a16:creationId xmlns:a16="http://schemas.microsoft.com/office/drawing/2014/main" id="{680E00DC-D82B-475C-AE81-E1D244392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352425</xdr:colOff>
      <xdr:row>2</xdr:row>
      <xdr:rowOff>76200</xdr:rowOff>
    </xdr:from>
    <xdr:to>
      <xdr:col>13</xdr:col>
      <xdr:colOff>542925</xdr:colOff>
      <xdr:row>15</xdr:row>
      <xdr:rowOff>104775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53FBF85F-BD48-41CC-A962-074AE1C59DD2}"/>
            </a:ext>
          </a:extLst>
        </xdr:cNvPr>
        <xdr:cNvSpPr/>
      </xdr:nvSpPr>
      <xdr:spPr>
        <a:xfrm>
          <a:off x="4162425" y="495300"/>
          <a:ext cx="6286500" cy="2752725"/>
        </a:xfrm>
        <a:prstGeom prst="roundRect">
          <a:avLst>
            <a:gd name="adj" fmla="val 89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2</xdr:row>
      <xdr:rowOff>123824</xdr:rowOff>
    </xdr:from>
    <xdr:to>
      <xdr:col>13</xdr:col>
      <xdr:colOff>504825</xdr:colOff>
      <xdr:row>15</xdr:row>
      <xdr:rowOff>19049</xdr:rowOff>
    </xdr:to>
    <xdr:graphicFrame macro="">
      <xdr:nvGraphicFramePr>
        <xdr:cNvPr id="39" name="图表 38">
          <a:extLst>
            <a:ext uri="{FF2B5EF4-FFF2-40B4-BE49-F238E27FC236}">
              <a16:creationId xmlns:a16="http://schemas.microsoft.com/office/drawing/2014/main" id="{620A6269-BF1E-463F-B397-3CC2A6488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47625</xdr:colOff>
      <xdr:row>4</xdr:row>
      <xdr:rowOff>190500</xdr:rowOff>
    </xdr:from>
    <xdr:to>
      <xdr:col>2</xdr:col>
      <xdr:colOff>257175</xdr:colOff>
      <xdr:row>12</xdr:row>
      <xdr:rowOff>104776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日期">
              <a:extLst>
                <a:ext uri="{FF2B5EF4-FFF2-40B4-BE49-F238E27FC236}">
                  <a16:creationId xmlns:a16="http://schemas.microsoft.com/office/drawing/2014/main" id="{02F23C22-0AB6-44A2-9039-E957090094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1028700"/>
              <a:ext cx="1733550" cy="15906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47625</xdr:colOff>
      <xdr:row>2</xdr:row>
      <xdr:rowOff>123825</xdr:rowOff>
    </xdr:from>
    <xdr:to>
      <xdr:col>2</xdr:col>
      <xdr:colOff>276225</xdr:colOff>
      <xdr:row>5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1" name="年">
              <a:extLst>
                <a:ext uri="{FF2B5EF4-FFF2-40B4-BE49-F238E27FC236}">
                  <a16:creationId xmlns:a16="http://schemas.microsoft.com/office/drawing/2014/main" id="{104F5C41-C1B3-429C-B636-6D28F47EC4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542925"/>
              <a:ext cx="1752600" cy="504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47626</xdr:colOff>
      <xdr:row>11</xdr:row>
      <xdr:rowOff>9525</xdr:rowOff>
    </xdr:from>
    <xdr:to>
      <xdr:col>2</xdr:col>
      <xdr:colOff>257175</xdr:colOff>
      <xdr:row>16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产品名称">
              <a:extLst>
                <a:ext uri="{FF2B5EF4-FFF2-40B4-BE49-F238E27FC236}">
                  <a16:creationId xmlns:a16="http://schemas.microsoft.com/office/drawing/2014/main" id="{BF718A77-6815-41DE-8745-D9AAF4145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6" y="2314575"/>
              <a:ext cx="1733549" cy="110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47625</xdr:colOff>
      <xdr:row>16</xdr:row>
      <xdr:rowOff>9525</xdr:rowOff>
    </xdr:from>
    <xdr:to>
      <xdr:col>2</xdr:col>
      <xdr:colOff>257175</xdr:colOff>
      <xdr:row>21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产品型号">
              <a:extLst>
                <a:ext uri="{FF2B5EF4-FFF2-40B4-BE49-F238E27FC236}">
                  <a16:creationId xmlns:a16="http://schemas.microsoft.com/office/drawing/2014/main" id="{94491469-F28D-412C-B41A-BFFAA12EF0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型号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3362325"/>
              <a:ext cx="1733550" cy="1123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740475</xdr:colOff>
      <xdr:row>13</xdr:row>
      <xdr:rowOff>133350</xdr:rowOff>
    </xdr:from>
    <xdr:to>
      <xdr:col>3</xdr:col>
      <xdr:colOff>338475</xdr:colOff>
      <xdr:row>15</xdr:row>
      <xdr:rowOff>74250</xdr:rowOff>
    </xdr:to>
    <xdr:pic>
      <xdr:nvPicPr>
        <xdr:cNvPr id="11" name="图形 10" descr="算盘 纯色填充">
          <a:extLst>
            <a:ext uri="{FF2B5EF4-FFF2-40B4-BE49-F238E27FC236}">
              <a16:creationId xmlns:a16="http://schemas.microsoft.com/office/drawing/2014/main" id="{752C9956-C2C0-47E9-A607-D5C2E153E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264475" y="28575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730950</xdr:colOff>
      <xdr:row>3</xdr:row>
      <xdr:rowOff>9451</xdr:rowOff>
    </xdr:from>
    <xdr:to>
      <xdr:col>3</xdr:col>
      <xdr:colOff>328950</xdr:colOff>
      <xdr:row>4</xdr:row>
      <xdr:rowOff>159901</xdr:rowOff>
    </xdr:to>
    <xdr:pic>
      <xdr:nvPicPr>
        <xdr:cNvPr id="33" name="图形 32" descr="合上的书 纯色填充">
          <a:extLst>
            <a:ext uri="{FF2B5EF4-FFF2-40B4-BE49-F238E27FC236}">
              <a16:creationId xmlns:a16="http://schemas.microsoft.com/office/drawing/2014/main" id="{E7945D5A-59DF-4197-931E-AA76562A8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254950" y="638101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730950</xdr:colOff>
      <xdr:row>6</xdr:row>
      <xdr:rowOff>92775</xdr:rowOff>
    </xdr:from>
    <xdr:to>
      <xdr:col>3</xdr:col>
      <xdr:colOff>328950</xdr:colOff>
      <xdr:row>8</xdr:row>
      <xdr:rowOff>33675</xdr:rowOff>
    </xdr:to>
    <xdr:pic>
      <xdr:nvPicPr>
        <xdr:cNvPr id="41" name="图形 40" descr="硬币 纯色填充">
          <a:extLst>
            <a:ext uri="{FF2B5EF4-FFF2-40B4-BE49-F238E27FC236}">
              <a16:creationId xmlns:a16="http://schemas.microsoft.com/office/drawing/2014/main" id="{EB5F810E-265A-4CD8-9142-9C44C7F8A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254950" y="1350075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711900</xdr:colOff>
      <xdr:row>24</xdr:row>
      <xdr:rowOff>90375</xdr:rowOff>
    </xdr:from>
    <xdr:to>
      <xdr:col>3</xdr:col>
      <xdr:colOff>309900</xdr:colOff>
      <xdr:row>26</xdr:row>
      <xdr:rowOff>31275</xdr:rowOff>
    </xdr:to>
    <xdr:pic>
      <xdr:nvPicPr>
        <xdr:cNvPr id="43" name="图形 42" descr="评论心碎 纯色填充">
          <a:extLst>
            <a:ext uri="{FF2B5EF4-FFF2-40B4-BE49-F238E27FC236}">
              <a16:creationId xmlns:a16="http://schemas.microsoft.com/office/drawing/2014/main" id="{7B5C51DC-18DA-4F13-B149-00EA19B84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235900" y="5119575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730950</xdr:colOff>
      <xdr:row>20</xdr:row>
      <xdr:rowOff>183225</xdr:rowOff>
    </xdr:from>
    <xdr:to>
      <xdr:col>3</xdr:col>
      <xdr:colOff>328950</xdr:colOff>
      <xdr:row>22</xdr:row>
      <xdr:rowOff>124125</xdr:rowOff>
    </xdr:to>
    <xdr:pic>
      <xdr:nvPicPr>
        <xdr:cNvPr id="45" name="图形 44" descr="评论重要 纯色填充">
          <a:extLst>
            <a:ext uri="{FF2B5EF4-FFF2-40B4-BE49-F238E27FC236}">
              <a16:creationId xmlns:a16="http://schemas.microsoft.com/office/drawing/2014/main" id="{ECBB098B-8CB0-44A4-8EE1-916F0F5DA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254950" y="4374225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730950</xdr:colOff>
      <xdr:row>10</xdr:row>
      <xdr:rowOff>38100</xdr:rowOff>
    </xdr:from>
    <xdr:to>
      <xdr:col>3</xdr:col>
      <xdr:colOff>328950</xdr:colOff>
      <xdr:row>11</xdr:row>
      <xdr:rowOff>188550</xdr:rowOff>
    </xdr:to>
    <xdr:pic>
      <xdr:nvPicPr>
        <xdr:cNvPr id="51" name="图形 50" descr="购物车 纯色填充">
          <a:extLst>
            <a:ext uri="{FF2B5EF4-FFF2-40B4-BE49-F238E27FC236}">
              <a16:creationId xmlns:a16="http://schemas.microsoft.com/office/drawing/2014/main" id="{1C4A62A2-FBCC-4252-9AD1-9E587816F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254950" y="21336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730950</xdr:colOff>
      <xdr:row>17</xdr:row>
      <xdr:rowOff>28575</xdr:rowOff>
    </xdr:from>
    <xdr:to>
      <xdr:col>3</xdr:col>
      <xdr:colOff>328950</xdr:colOff>
      <xdr:row>18</xdr:row>
      <xdr:rowOff>179025</xdr:rowOff>
    </xdr:to>
    <xdr:pic>
      <xdr:nvPicPr>
        <xdr:cNvPr id="53" name="图形 52" descr="递送 纯色填充">
          <a:extLst>
            <a:ext uri="{FF2B5EF4-FFF2-40B4-BE49-F238E27FC236}">
              <a16:creationId xmlns:a16="http://schemas.microsoft.com/office/drawing/2014/main" id="{A10C1DCD-4096-4378-A4FA-68B4A8A72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2254950" y="3590925"/>
          <a:ext cx="360000" cy="360000"/>
        </a:xfrm>
        <a:prstGeom prst="rect">
          <a:avLst/>
        </a:prstGeom>
      </xdr:spPr>
    </xdr:pic>
    <xdr:clientData/>
  </xdr:twoCellAnchor>
  <xdr:twoCellAnchor>
    <xdr:from>
      <xdr:col>3</xdr:col>
      <xdr:colOff>581025</xdr:colOff>
      <xdr:row>16</xdr:row>
      <xdr:rowOff>190500</xdr:rowOff>
    </xdr:from>
    <xdr:to>
      <xdr:col>4</xdr:col>
      <xdr:colOff>485775</xdr:colOff>
      <xdr:row>18</xdr:row>
      <xdr:rowOff>19050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3E8B60FC-6AB3-457F-9D2D-A00FD594AB00}"/>
            </a:ext>
          </a:extLst>
        </xdr:cNvPr>
        <xdr:cNvSpPr txBox="1"/>
      </xdr:nvSpPr>
      <xdr:spPr>
        <a:xfrm>
          <a:off x="2867025" y="3543300"/>
          <a:ext cx="666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7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及时率</a:t>
          </a:r>
        </a:p>
      </xdr:txBody>
    </xdr:sp>
    <xdr:clientData/>
  </xdr:twoCellAnchor>
  <xdr:twoCellAnchor>
    <xdr:from>
      <xdr:col>3</xdr:col>
      <xdr:colOff>581025</xdr:colOff>
      <xdr:row>24</xdr:row>
      <xdr:rowOff>38100</xdr:rowOff>
    </xdr:from>
    <xdr:to>
      <xdr:col>4</xdr:col>
      <xdr:colOff>485775</xdr:colOff>
      <xdr:row>25</xdr:row>
      <xdr:rowOff>76200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219A2209-D23D-4377-9D28-73055AC385E5}"/>
            </a:ext>
          </a:extLst>
        </xdr:cNvPr>
        <xdr:cNvSpPr txBox="1"/>
      </xdr:nvSpPr>
      <xdr:spPr>
        <a:xfrm>
          <a:off x="2867025" y="5067300"/>
          <a:ext cx="666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7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退货率</a:t>
          </a:r>
        </a:p>
      </xdr:txBody>
    </xdr:sp>
    <xdr:clientData/>
  </xdr:twoCellAnchor>
  <xdr:twoCellAnchor>
    <xdr:from>
      <xdr:col>3</xdr:col>
      <xdr:colOff>581025</xdr:colOff>
      <xdr:row>20</xdr:row>
      <xdr:rowOff>133350</xdr:rowOff>
    </xdr:from>
    <xdr:to>
      <xdr:col>4</xdr:col>
      <xdr:colOff>485775</xdr:colOff>
      <xdr:row>21</xdr:row>
      <xdr:rowOff>171450</xdr:rowOff>
    </xdr:to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1EE26C5C-CAEE-4320-BEFF-3266B0BC2D1B}"/>
            </a:ext>
          </a:extLst>
        </xdr:cNvPr>
        <xdr:cNvSpPr txBox="1"/>
      </xdr:nvSpPr>
      <xdr:spPr>
        <a:xfrm>
          <a:off x="2867025" y="4324350"/>
          <a:ext cx="666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7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破损率</a:t>
          </a:r>
        </a:p>
      </xdr:txBody>
    </xdr:sp>
    <xdr:clientData/>
  </xdr:twoCellAnchor>
  <xdr:twoCellAnchor>
    <xdr:from>
      <xdr:col>3</xdr:col>
      <xdr:colOff>581025</xdr:colOff>
      <xdr:row>3</xdr:row>
      <xdr:rowOff>171450</xdr:rowOff>
    </xdr:from>
    <xdr:to>
      <xdr:col>4</xdr:col>
      <xdr:colOff>666750</xdr:colOff>
      <xdr:row>5</xdr:row>
      <xdr:rowOff>9525</xdr:rowOff>
    </xdr:to>
    <xdr:sp macro="" textlink="透视当前!J8">
      <xdr:nvSpPr>
        <xdr:cNvPr id="60" name="文本框 59">
          <a:extLst>
            <a:ext uri="{FF2B5EF4-FFF2-40B4-BE49-F238E27FC236}">
              <a16:creationId xmlns:a16="http://schemas.microsoft.com/office/drawing/2014/main" id="{9AE48B89-35EB-4D35-81B6-C1B37DCAEA0C}"/>
            </a:ext>
          </a:extLst>
        </xdr:cNvPr>
        <xdr:cNvSpPr txBox="1"/>
      </xdr:nvSpPr>
      <xdr:spPr>
        <a:xfrm>
          <a:off x="2867025" y="800100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6ED6FA5-1211-4065-AC8A-A03CC7196BD3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ctr"/>
            <a:t>127.11K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581025</xdr:colOff>
      <xdr:row>7</xdr:row>
      <xdr:rowOff>57150</xdr:rowOff>
    </xdr:from>
    <xdr:to>
      <xdr:col>4</xdr:col>
      <xdr:colOff>666750</xdr:colOff>
      <xdr:row>8</xdr:row>
      <xdr:rowOff>104775</xdr:rowOff>
    </xdr:to>
    <xdr:sp macro="" textlink="透视当前!J14">
      <xdr:nvSpPr>
        <xdr:cNvPr id="61" name="文本框 60">
          <a:extLst>
            <a:ext uri="{FF2B5EF4-FFF2-40B4-BE49-F238E27FC236}">
              <a16:creationId xmlns:a16="http://schemas.microsoft.com/office/drawing/2014/main" id="{24BF9289-5B3B-4A0C-B197-42DEF5FC9EB2}"/>
            </a:ext>
          </a:extLst>
        </xdr:cNvPr>
        <xdr:cNvSpPr txBox="1"/>
      </xdr:nvSpPr>
      <xdr:spPr>
        <a:xfrm>
          <a:off x="2867025" y="1524000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3A12486-6402-47B5-B9C1-1CF0AEFE0EDA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ctr"/>
            <a:t>222.73K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581025</xdr:colOff>
      <xdr:row>11</xdr:row>
      <xdr:rowOff>28575</xdr:rowOff>
    </xdr:from>
    <xdr:to>
      <xdr:col>4</xdr:col>
      <xdr:colOff>666750</xdr:colOff>
      <xdr:row>12</xdr:row>
      <xdr:rowOff>76200</xdr:rowOff>
    </xdr:to>
    <xdr:sp macro="" textlink="透视当前!J20">
      <xdr:nvSpPr>
        <xdr:cNvPr id="62" name="文本框 61">
          <a:extLst>
            <a:ext uri="{FF2B5EF4-FFF2-40B4-BE49-F238E27FC236}">
              <a16:creationId xmlns:a16="http://schemas.microsoft.com/office/drawing/2014/main" id="{31559E5F-1AF6-48E7-A1E3-722E184F4921}"/>
            </a:ext>
          </a:extLst>
        </xdr:cNvPr>
        <xdr:cNvSpPr txBox="1"/>
      </xdr:nvSpPr>
      <xdr:spPr>
        <a:xfrm>
          <a:off x="2867025" y="2333625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7E34872-1752-4908-AAE3-3461759E4DDF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ctr"/>
            <a:t>61.26K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581025</xdr:colOff>
      <xdr:row>14</xdr:row>
      <xdr:rowOff>114300</xdr:rowOff>
    </xdr:from>
    <xdr:to>
      <xdr:col>4</xdr:col>
      <xdr:colOff>666750</xdr:colOff>
      <xdr:row>15</xdr:row>
      <xdr:rowOff>161925</xdr:rowOff>
    </xdr:to>
    <xdr:sp macro="" textlink="透视当前!J26">
      <xdr:nvSpPr>
        <xdr:cNvPr id="63" name="文本框 62">
          <a:extLst>
            <a:ext uri="{FF2B5EF4-FFF2-40B4-BE49-F238E27FC236}">
              <a16:creationId xmlns:a16="http://schemas.microsoft.com/office/drawing/2014/main" id="{124FD470-D110-41E4-9442-3C28848A65EF}"/>
            </a:ext>
          </a:extLst>
        </xdr:cNvPr>
        <xdr:cNvSpPr txBox="1"/>
      </xdr:nvSpPr>
      <xdr:spPr>
        <a:xfrm>
          <a:off x="2867025" y="3048000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B0173B8-2E93-4CD0-A9BC-90CDAC539669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ctr"/>
            <a:t>48.73K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581025</xdr:colOff>
      <xdr:row>17</xdr:row>
      <xdr:rowOff>200025</xdr:rowOff>
    </xdr:from>
    <xdr:to>
      <xdr:col>4</xdr:col>
      <xdr:colOff>666750</xdr:colOff>
      <xdr:row>19</xdr:row>
      <xdr:rowOff>38100</xdr:rowOff>
    </xdr:to>
    <xdr:sp macro="" textlink="透视当前!S8">
      <xdr:nvSpPr>
        <xdr:cNvPr id="64" name="文本框 63">
          <a:extLst>
            <a:ext uri="{FF2B5EF4-FFF2-40B4-BE49-F238E27FC236}">
              <a16:creationId xmlns:a16="http://schemas.microsoft.com/office/drawing/2014/main" id="{59733D84-6F12-41F9-B4B9-260BA25FFE15}"/>
            </a:ext>
          </a:extLst>
        </xdr:cNvPr>
        <xdr:cNvSpPr txBox="1"/>
      </xdr:nvSpPr>
      <xdr:spPr>
        <a:xfrm>
          <a:off x="2867025" y="3762375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16C99F5-BCC6-4D3E-86E4-5A6E6F49D9F7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ctr"/>
            <a:t>100.0%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581025</xdr:colOff>
      <xdr:row>21</xdr:row>
      <xdr:rowOff>123825</xdr:rowOff>
    </xdr:from>
    <xdr:to>
      <xdr:col>4</xdr:col>
      <xdr:colOff>666750</xdr:colOff>
      <xdr:row>22</xdr:row>
      <xdr:rowOff>171450</xdr:rowOff>
    </xdr:to>
    <xdr:sp macro="" textlink="透视当前!S16">
      <xdr:nvSpPr>
        <xdr:cNvPr id="65" name="文本框 64">
          <a:extLst>
            <a:ext uri="{FF2B5EF4-FFF2-40B4-BE49-F238E27FC236}">
              <a16:creationId xmlns:a16="http://schemas.microsoft.com/office/drawing/2014/main" id="{B1322778-8D80-4AEF-B6B8-D05D8B316220}"/>
            </a:ext>
          </a:extLst>
        </xdr:cNvPr>
        <xdr:cNvSpPr txBox="1"/>
      </xdr:nvSpPr>
      <xdr:spPr>
        <a:xfrm>
          <a:off x="2867025" y="4524375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5A9A9E0-A6F0-46C9-A145-41DCBA8BF46D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ctr"/>
            <a:t>0.4%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581025</xdr:colOff>
      <xdr:row>25</xdr:row>
      <xdr:rowOff>47625</xdr:rowOff>
    </xdr:from>
    <xdr:to>
      <xdr:col>4</xdr:col>
      <xdr:colOff>666750</xdr:colOff>
      <xdr:row>26</xdr:row>
      <xdr:rowOff>95250</xdr:rowOff>
    </xdr:to>
    <xdr:sp macro="" textlink="透视当前!S23">
      <xdr:nvSpPr>
        <xdr:cNvPr id="66" name="文本框 65">
          <a:extLst>
            <a:ext uri="{FF2B5EF4-FFF2-40B4-BE49-F238E27FC236}">
              <a16:creationId xmlns:a16="http://schemas.microsoft.com/office/drawing/2014/main" id="{F7E3A91D-8353-4B67-AC1B-F1291224E591}"/>
            </a:ext>
          </a:extLst>
        </xdr:cNvPr>
        <xdr:cNvSpPr txBox="1"/>
      </xdr:nvSpPr>
      <xdr:spPr>
        <a:xfrm>
          <a:off x="2867025" y="5286375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CD057C1-160A-41BD-9751-6B24B1201E3B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ctr"/>
            <a:t>0.6%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371475</xdr:colOff>
      <xdr:row>16</xdr:row>
      <xdr:rowOff>76200</xdr:rowOff>
    </xdr:from>
    <xdr:to>
      <xdr:col>8</xdr:col>
      <xdr:colOff>542925</xdr:colOff>
      <xdr:row>27</xdr:row>
      <xdr:rowOff>28575</xdr:rowOff>
    </xdr:to>
    <xdr:graphicFrame macro="">
      <xdr:nvGraphicFramePr>
        <xdr:cNvPr id="67" name="图表 66">
          <a:extLst>
            <a:ext uri="{FF2B5EF4-FFF2-40B4-BE49-F238E27FC236}">
              <a16:creationId xmlns:a16="http://schemas.microsoft.com/office/drawing/2014/main" id="{CD7FE0A5-3819-4978-A641-631D4CBF19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20</xdr:col>
      <xdr:colOff>628650</xdr:colOff>
      <xdr:row>2</xdr:row>
      <xdr:rowOff>0</xdr:rowOff>
    </xdr:to>
    <xdr:grpSp>
      <xdr:nvGrpSpPr>
        <xdr:cNvPr id="21" name="组合 20">
          <a:extLst>
            <a:ext uri="{FF2B5EF4-FFF2-40B4-BE49-F238E27FC236}">
              <a16:creationId xmlns:a16="http://schemas.microsoft.com/office/drawing/2014/main" id="{DB6E6B4E-A46A-491A-A848-25B87FC03BBC}"/>
            </a:ext>
          </a:extLst>
        </xdr:cNvPr>
        <xdr:cNvGrpSpPr/>
      </xdr:nvGrpSpPr>
      <xdr:grpSpPr>
        <a:xfrm>
          <a:off x="0" y="0"/>
          <a:ext cx="15868650" cy="419100"/>
          <a:chOff x="0" y="0"/>
          <a:chExt cx="15868650" cy="419100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2CFEAC44-2868-4435-A112-24C9A01246D0}"/>
              </a:ext>
            </a:extLst>
          </xdr:cNvPr>
          <xdr:cNvSpPr/>
        </xdr:nvSpPr>
        <xdr:spPr>
          <a:xfrm>
            <a:off x="0" y="0"/>
            <a:ext cx="15868650" cy="419100"/>
          </a:xfrm>
          <a:prstGeom prst="rect">
            <a:avLst/>
          </a:prstGeom>
          <a:solidFill>
            <a:schemeClr val="bg1">
              <a:lumMod val="95000"/>
            </a:schemeClr>
          </a:solidFill>
          <a:ln w="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                      筛选当前月份 </a:t>
            </a:r>
            <a:r>
              <a:rPr lang="en-US" altLang="zh-CN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&amp;</a:t>
            </a:r>
            <a:r>
              <a:rPr lang="zh-CN" alt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 </a:t>
            </a:r>
            <a:r>
              <a:rPr lang="zh-CN" altLang="en-US" sz="2000" b="0">
                <a:solidFill>
                  <a:schemeClr val="tx2">
                    <a:lumMod val="60000"/>
                    <a:lumOff val="40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截止月份  </a:t>
            </a:r>
            <a:r>
              <a:rPr lang="zh-CN" alt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混搭 仪表看板</a:t>
            </a:r>
          </a:p>
        </xdr:txBody>
      </xdr:sp>
      <xdr:pic>
        <xdr:nvPicPr>
          <xdr:cNvPr id="6" name="图形 5" descr="一片雪花">
            <a:extLst>
              <a:ext uri="{FF2B5EF4-FFF2-40B4-BE49-F238E27FC236}">
                <a16:creationId xmlns:a16="http://schemas.microsoft.com/office/drawing/2014/main" id="{499AD6CA-6E33-4018-A37D-929E8A3994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0"/>
              </a:ext>
            </a:extLst>
          </a:blip>
          <a:stretch>
            <a:fillRect/>
          </a:stretch>
        </xdr:blipFill>
        <xdr:spPr>
          <a:xfrm>
            <a:off x="819150" y="0"/>
            <a:ext cx="419100" cy="419100"/>
          </a:xfrm>
          <a:prstGeom prst="rect">
            <a:avLst/>
          </a:prstGeom>
        </xdr:spPr>
      </xdr:pic>
      <xdr:sp macro="" textlink="">
        <xdr:nvSpPr>
          <xdr:cNvPr id="20" name="矩形: 圆角 19">
            <a:hlinkClick xmlns:r="http://schemas.openxmlformats.org/officeDocument/2006/relationships" r:id="rId21"/>
            <a:extLst>
              <a:ext uri="{FF2B5EF4-FFF2-40B4-BE49-F238E27FC236}">
                <a16:creationId xmlns:a16="http://schemas.microsoft.com/office/drawing/2014/main" id="{A3B55A9F-1475-41F0-9954-7D70A409BB73}"/>
              </a:ext>
            </a:extLst>
          </xdr:cNvPr>
          <xdr:cNvSpPr/>
        </xdr:nvSpPr>
        <xdr:spPr>
          <a:xfrm>
            <a:off x="7781925" y="47625"/>
            <a:ext cx="1524000" cy="342900"/>
          </a:xfrm>
          <a:prstGeom prst="roundRect">
            <a:avLst>
              <a:gd name="adj" fmla="val 5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当前数据看板</a:t>
            </a:r>
          </a:p>
        </xdr:txBody>
      </xdr:sp>
      <xdr:sp macro="" textlink="">
        <xdr:nvSpPr>
          <xdr:cNvPr id="49" name="矩形: 圆角 48">
            <a:hlinkClick xmlns:r="http://schemas.openxmlformats.org/officeDocument/2006/relationships" r:id="rId22"/>
            <a:extLst>
              <a:ext uri="{FF2B5EF4-FFF2-40B4-BE49-F238E27FC236}">
                <a16:creationId xmlns:a16="http://schemas.microsoft.com/office/drawing/2014/main" id="{10119B75-4EDC-4BCB-91BD-6E283AB0BDBA}"/>
              </a:ext>
            </a:extLst>
          </xdr:cNvPr>
          <xdr:cNvSpPr/>
        </xdr:nvSpPr>
        <xdr:spPr>
          <a:xfrm>
            <a:off x="9382125" y="47625"/>
            <a:ext cx="1524000" cy="342900"/>
          </a:xfrm>
          <a:prstGeom prst="roundRect">
            <a:avLst>
              <a:gd name="adj" fmla="val 5000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>
                <a:solidFill>
                  <a:schemeClr val="tx1">
                    <a:lumMod val="50000"/>
                    <a:lumOff val="50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截止数据看板</a:t>
            </a:r>
          </a:p>
        </xdr:txBody>
      </xdr:sp>
      <xdr:sp macro="" textlink="">
        <xdr:nvSpPr>
          <xdr:cNvPr id="50" name="矩形: 圆角 49">
            <a:hlinkClick xmlns:r="http://schemas.openxmlformats.org/officeDocument/2006/relationships" r:id="rId23"/>
            <a:extLst>
              <a:ext uri="{FF2B5EF4-FFF2-40B4-BE49-F238E27FC236}">
                <a16:creationId xmlns:a16="http://schemas.microsoft.com/office/drawing/2014/main" id="{FBF8DA3A-5E9B-4101-A2B7-164D9CEE23F8}"/>
              </a:ext>
            </a:extLst>
          </xdr:cNvPr>
          <xdr:cNvSpPr/>
        </xdr:nvSpPr>
        <xdr:spPr>
          <a:xfrm>
            <a:off x="10982325" y="47625"/>
            <a:ext cx="1524000" cy="342900"/>
          </a:xfrm>
          <a:prstGeom prst="roundRect">
            <a:avLst>
              <a:gd name="adj" fmla="val 5000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>
                <a:solidFill>
                  <a:schemeClr val="tx1">
                    <a:lumMod val="50000"/>
                    <a:lumOff val="50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数据源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276224</xdr:colOff>
      <xdr:row>2</xdr:row>
      <xdr:rowOff>104775</xdr:rowOff>
    </xdr:from>
    <xdr:to>
      <xdr:col>13</xdr:col>
      <xdr:colOff>495299</xdr:colOff>
      <xdr:row>13</xdr:row>
      <xdr:rowOff>190499</xdr:rowOff>
    </xdr:to>
    <xdr:sp macro="" textlink="">
      <xdr:nvSpPr>
        <xdr:cNvPr id="90" name="矩形: 圆角 89">
          <a:extLst>
            <a:ext uri="{FF2B5EF4-FFF2-40B4-BE49-F238E27FC236}">
              <a16:creationId xmlns:a16="http://schemas.microsoft.com/office/drawing/2014/main" id="{F8BBE065-5A1C-4E3E-AE87-BB7EE9221DB6}"/>
            </a:ext>
          </a:extLst>
        </xdr:cNvPr>
        <xdr:cNvSpPr/>
      </xdr:nvSpPr>
      <xdr:spPr>
        <a:xfrm>
          <a:off x="4086224" y="523875"/>
          <a:ext cx="6315075" cy="2390774"/>
        </a:xfrm>
        <a:prstGeom prst="roundRect">
          <a:avLst>
            <a:gd name="adj" fmla="val 95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619125</xdr:colOff>
      <xdr:row>23</xdr:row>
      <xdr:rowOff>171450</xdr:rowOff>
    </xdr:from>
    <xdr:to>
      <xdr:col>5</xdr:col>
      <xdr:colOff>66675</xdr:colOff>
      <xdr:row>26</xdr:row>
      <xdr:rowOff>123825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25C5AC89-7FDD-451E-8D0F-2BC64374BE15}"/>
            </a:ext>
          </a:extLst>
        </xdr:cNvPr>
        <xdr:cNvSpPr/>
      </xdr:nvSpPr>
      <xdr:spPr>
        <a:xfrm>
          <a:off x="2143125" y="4991100"/>
          <a:ext cx="1733550" cy="581025"/>
        </a:xfrm>
        <a:prstGeom prst="roundRect">
          <a:avLst/>
        </a:prstGeom>
        <a:solidFill>
          <a:srgbClr val="800080">
            <a:alpha val="64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619125</xdr:colOff>
      <xdr:row>16</xdr:row>
      <xdr:rowOff>114300</xdr:rowOff>
    </xdr:from>
    <xdr:to>
      <xdr:col>5</xdr:col>
      <xdr:colOff>66675</xdr:colOff>
      <xdr:row>19</xdr:row>
      <xdr:rowOff>66675</xdr:rowOff>
    </xdr:to>
    <xdr:sp macro="" textlink="">
      <xdr:nvSpPr>
        <xdr:cNvPr id="47" name="矩形: 圆角 46">
          <a:extLst>
            <a:ext uri="{FF2B5EF4-FFF2-40B4-BE49-F238E27FC236}">
              <a16:creationId xmlns:a16="http://schemas.microsoft.com/office/drawing/2014/main" id="{4990F1BB-772D-4D0D-8339-ED66DB25B491}"/>
            </a:ext>
          </a:extLst>
        </xdr:cNvPr>
        <xdr:cNvSpPr/>
      </xdr:nvSpPr>
      <xdr:spPr>
        <a:xfrm>
          <a:off x="2143125" y="3467100"/>
          <a:ext cx="1733550" cy="581025"/>
        </a:xfrm>
        <a:prstGeom prst="roundRect">
          <a:avLst/>
        </a:prstGeom>
        <a:solidFill>
          <a:srgbClr val="800080">
            <a:alpha val="64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619125</xdr:colOff>
      <xdr:row>20</xdr:row>
      <xdr:rowOff>57150</xdr:rowOff>
    </xdr:from>
    <xdr:to>
      <xdr:col>5</xdr:col>
      <xdr:colOff>66675</xdr:colOff>
      <xdr:row>23</xdr:row>
      <xdr:rowOff>9525</xdr:rowOff>
    </xdr:to>
    <xdr:sp macro="" textlink="">
      <xdr:nvSpPr>
        <xdr:cNvPr id="48" name="矩形: 圆角 47">
          <a:extLst>
            <a:ext uri="{FF2B5EF4-FFF2-40B4-BE49-F238E27FC236}">
              <a16:creationId xmlns:a16="http://schemas.microsoft.com/office/drawing/2014/main" id="{3758A3BF-EF8C-4E78-9BAA-8460191DE201}"/>
            </a:ext>
          </a:extLst>
        </xdr:cNvPr>
        <xdr:cNvSpPr/>
      </xdr:nvSpPr>
      <xdr:spPr>
        <a:xfrm>
          <a:off x="2143125" y="4248150"/>
          <a:ext cx="1733550" cy="581025"/>
        </a:xfrm>
        <a:prstGeom prst="roundRect">
          <a:avLst/>
        </a:prstGeom>
        <a:solidFill>
          <a:srgbClr val="800080">
            <a:alpha val="64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600074</xdr:colOff>
      <xdr:row>2</xdr:row>
      <xdr:rowOff>38100</xdr:rowOff>
    </xdr:from>
    <xdr:to>
      <xdr:col>18</xdr:col>
      <xdr:colOff>761999</xdr:colOff>
      <xdr:row>27</xdr:row>
      <xdr:rowOff>104775</xdr:rowOff>
    </xdr:to>
    <xdr:sp macro="" textlink="">
      <xdr:nvSpPr>
        <xdr:cNvPr id="51" name="矩形: 圆角 50">
          <a:extLst>
            <a:ext uri="{FF2B5EF4-FFF2-40B4-BE49-F238E27FC236}">
              <a16:creationId xmlns:a16="http://schemas.microsoft.com/office/drawing/2014/main" id="{1FF7101F-E877-4C8B-A2E4-62C508CFE4BD}"/>
            </a:ext>
          </a:extLst>
        </xdr:cNvPr>
        <xdr:cNvSpPr/>
      </xdr:nvSpPr>
      <xdr:spPr>
        <a:xfrm>
          <a:off x="10506074" y="457200"/>
          <a:ext cx="3971925" cy="5305425"/>
        </a:xfrm>
        <a:prstGeom prst="roundRect">
          <a:avLst>
            <a:gd name="adj" fmla="val 957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619125</xdr:colOff>
      <xdr:row>2</xdr:row>
      <xdr:rowOff>104775</xdr:rowOff>
    </xdr:from>
    <xdr:to>
      <xdr:col>5</xdr:col>
      <xdr:colOff>66675</xdr:colOff>
      <xdr:row>5</xdr:row>
      <xdr:rowOff>57150</xdr:rowOff>
    </xdr:to>
    <xdr:sp macro="" textlink="">
      <xdr:nvSpPr>
        <xdr:cNvPr id="52" name="矩形: 圆角 51">
          <a:extLst>
            <a:ext uri="{FF2B5EF4-FFF2-40B4-BE49-F238E27FC236}">
              <a16:creationId xmlns:a16="http://schemas.microsoft.com/office/drawing/2014/main" id="{EDF52ADA-4446-4A73-8749-6F17C723D7A7}"/>
            </a:ext>
          </a:extLst>
        </xdr:cNvPr>
        <xdr:cNvSpPr/>
      </xdr:nvSpPr>
      <xdr:spPr>
        <a:xfrm>
          <a:off x="2143125" y="523875"/>
          <a:ext cx="1733550" cy="581025"/>
        </a:xfrm>
        <a:prstGeom prst="roundRect">
          <a:avLst/>
        </a:prstGeom>
        <a:solidFill>
          <a:srgbClr val="800080">
            <a:alpha val="64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612775</xdr:colOff>
      <xdr:row>5</xdr:row>
      <xdr:rowOff>200025</xdr:rowOff>
    </xdr:from>
    <xdr:to>
      <xdr:col>5</xdr:col>
      <xdr:colOff>60325</xdr:colOff>
      <xdr:row>8</xdr:row>
      <xdr:rowOff>152400</xdr:rowOff>
    </xdr:to>
    <xdr:sp macro="" textlink="">
      <xdr:nvSpPr>
        <xdr:cNvPr id="53" name="矩形: 圆角 52">
          <a:extLst>
            <a:ext uri="{FF2B5EF4-FFF2-40B4-BE49-F238E27FC236}">
              <a16:creationId xmlns:a16="http://schemas.microsoft.com/office/drawing/2014/main" id="{6FF76153-C5DE-42B2-8B3D-0E3558592F7B}"/>
            </a:ext>
          </a:extLst>
        </xdr:cNvPr>
        <xdr:cNvSpPr/>
      </xdr:nvSpPr>
      <xdr:spPr>
        <a:xfrm>
          <a:off x="2136775" y="1247775"/>
          <a:ext cx="1733550" cy="581025"/>
        </a:xfrm>
        <a:prstGeom prst="roundRect">
          <a:avLst/>
        </a:prstGeom>
        <a:solidFill>
          <a:srgbClr val="800080">
            <a:alpha val="64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606425</xdr:colOff>
      <xdr:row>9</xdr:row>
      <xdr:rowOff>123825</xdr:rowOff>
    </xdr:from>
    <xdr:to>
      <xdr:col>5</xdr:col>
      <xdr:colOff>53975</xdr:colOff>
      <xdr:row>12</xdr:row>
      <xdr:rowOff>76200</xdr:rowOff>
    </xdr:to>
    <xdr:sp macro="" textlink="">
      <xdr:nvSpPr>
        <xdr:cNvPr id="54" name="矩形: 圆角 53">
          <a:extLst>
            <a:ext uri="{FF2B5EF4-FFF2-40B4-BE49-F238E27FC236}">
              <a16:creationId xmlns:a16="http://schemas.microsoft.com/office/drawing/2014/main" id="{F0483D25-BAB8-47BD-AB28-2940D5E8B398}"/>
            </a:ext>
          </a:extLst>
        </xdr:cNvPr>
        <xdr:cNvSpPr/>
      </xdr:nvSpPr>
      <xdr:spPr>
        <a:xfrm>
          <a:off x="2130425" y="2009775"/>
          <a:ext cx="1733550" cy="581025"/>
        </a:xfrm>
        <a:prstGeom prst="roundRect">
          <a:avLst/>
        </a:prstGeom>
        <a:solidFill>
          <a:srgbClr val="800080">
            <a:alpha val="64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619125</xdr:colOff>
      <xdr:row>13</xdr:row>
      <xdr:rowOff>19050</xdr:rowOff>
    </xdr:from>
    <xdr:to>
      <xdr:col>5</xdr:col>
      <xdr:colOff>66675</xdr:colOff>
      <xdr:row>15</xdr:row>
      <xdr:rowOff>180975</xdr:rowOff>
    </xdr:to>
    <xdr:sp macro="" textlink="">
      <xdr:nvSpPr>
        <xdr:cNvPr id="55" name="矩形: 圆角 54">
          <a:extLst>
            <a:ext uri="{FF2B5EF4-FFF2-40B4-BE49-F238E27FC236}">
              <a16:creationId xmlns:a16="http://schemas.microsoft.com/office/drawing/2014/main" id="{5712D3FF-7A17-4828-B115-49036B9788D2}"/>
            </a:ext>
          </a:extLst>
        </xdr:cNvPr>
        <xdr:cNvSpPr/>
      </xdr:nvSpPr>
      <xdr:spPr>
        <a:xfrm>
          <a:off x="2143125" y="2743200"/>
          <a:ext cx="1733550" cy="581025"/>
        </a:xfrm>
        <a:prstGeom prst="roundRect">
          <a:avLst/>
        </a:prstGeom>
        <a:solidFill>
          <a:srgbClr val="800080">
            <a:alpha val="64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581025</xdr:colOff>
      <xdr:row>2</xdr:row>
      <xdr:rowOff>180975</xdr:rowOff>
    </xdr:from>
    <xdr:to>
      <xdr:col>4</xdr:col>
      <xdr:colOff>485775</xdr:colOff>
      <xdr:row>4</xdr:row>
      <xdr:rowOff>9525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68E43B51-6D19-470E-A433-F18C3EF19C8A}"/>
            </a:ext>
          </a:extLst>
        </xdr:cNvPr>
        <xdr:cNvSpPr txBox="1"/>
      </xdr:nvSpPr>
      <xdr:spPr>
        <a:xfrm>
          <a:off x="2867025" y="600075"/>
          <a:ext cx="666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7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采购额</a:t>
          </a:r>
        </a:p>
      </xdr:txBody>
    </xdr:sp>
    <xdr:clientData/>
  </xdr:twoCellAnchor>
  <xdr:twoCellAnchor>
    <xdr:from>
      <xdr:col>3</xdr:col>
      <xdr:colOff>581025</xdr:colOff>
      <xdr:row>6</xdr:row>
      <xdr:rowOff>66675</xdr:rowOff>
    </xdr:from>
    <xdr:to>
      <xdr:col>4</xdr:col>
      <xdr:colOff>485775</xdr:colOff>
      <xdr:row>7</xdr:row>
      <xdr:rowOff>104775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6C8BEC3C-A8A9-45BA-9D1D-E680240FDDE5}"/>
            </a:ext>
          </a:extLst>
        </xdr:cNvPr>
        <xdr:cNvSpPr txBox="1"/>
      </xdr:nvSpPr>
      <xdr:spPr>
        <a:xfrm>
          <a:off x="2867025" y="1323975"/>
          <a:ext cx="666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7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销售额</a:t>
          </a:r>
        </a:p>
      </xdr:txBody>
    </xdr:sp>
    <xdr:clientData/>
  </xdr:twoCellAnchor>
  <xdr:twoCellAnchor>
    <xdr:from>
      <xdr:col>3</xdr:col>
      <xdr:colOff>581025</xdr:colOff>
      <xdr:row>10</xdr:row>
      <xdr:rowOff>0</xdr:rowOff>
    </xdr:from>
    <xdr:to>
      <xdr:col>4</xdr:col>
      <xdr:colOff>485775</xdr:colOff>
      <xdr:row>11</xdr:row>
      <xdr:rowOff>38100</xdr:rowOff>
    </xdr:to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987761AB-4BC2-49B8-9519-9E0B48886025}"/>
            </a:ext>
          </a:extLst>
        </xdr:cNvPr>
        <xdr:cNvSpPr txBox="1"/>
      </xdr:nvSpPr>
      <xdr:spPr>
        <a:xfrm>
          <a:off x="2867025" y="2095500"/>
          <a:ext cx="666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7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采购量</a:t>
          </a:r>
        </a:p>
      </xdr:txBody>
    </xdr:sp>
    <xdr:clientData/>
  </xdr:twoCellAnchor>
  <xdr:twoCellAnchor>
    <xdr:from>
      <xdr:col>3</xdr:col>
      <xdr:colOff>581025</xdr:colOff>
      <xdr:row>13</xdr:row>
      <xdr:rowOff>104775</xdr:rowOff>
    </xdr:from>
    <xdr:to>
      <xdr:col>4</xdr:col>
      <xdr:colOff>485775</xdr:colOff>
      <xdr:row>14</xdr:row>
      <xdr:rowOff>142875</xdr:rowOff>
    </xdr:to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5FC93EAF-AB30-4414-99C2-68E1F11AE61E}"/>
            </a:ext>
          </a:extLst>
        </xdr:cNvPr>
        <xdr:cNvSpPr txBox="1"/>
      </xdr:nvSpPr>
      <xdr:spPr>
        <a:xfrm>
          <a:off x="2867025" y="2828925"/>
          <a:ext cx="666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7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销售量</a:t>
          </a:r>
        </a:p>
      </xdr:txBody>
    </xdr:sp>
    <xdr:clientData/>
  </xdr:twoCellAnchor>
  <xdr:twoCellAnchor editAs="oneCell">
    <xdr:from>
      <xdr:col>0</xdr:col>
      <xdr:colOff>47625</xdr:colOff>
      <xdr:row>4</xdr:row>
      <xdr:rowOff>190500</xdr:rowOff>
    </xdr:from>
    <xdr:to>
      <xdr:col>2</xdr:col>
      <xdr:colOff>257175</xdr:colOff>
      <xdr:row>12</xdr:row>
      <xdr:rowOff>104776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4" name="日期 1">
              <a:extLst>
                <a:ext uri="{FF2B5EF4-FFF2-40B4-BE49-F238E27FC236}">
                  <a16:creationId xmlns:a16="http://schemas.microsoft.com/office/drawing/2014/main" id="{E444213F-542C-4AD0-9E81-86D0FB364A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1028700"/>
              <a:ext cx="1733550" cy="15906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47625</xdr:colOff>
      <xdr:row>2</xdr:row>
      <xdr:rowOff>123825</xdr:rowOff>
    </xdr:from>
    <xdr:to>
      <xdr:col>2</xdr:col>
      <xdr:colOff>276225</xdr:colOff>
      <xdr:row>5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5" name="年 1">
              <a:extLst>
                <a:ext uri="{FF2B5EF4-FFF2-40B4-BE49-F238E27FC236}">
                  <a16:creationId xmlns:a16="http://schemas.microsoft.com/office/drawing/2014/main" id="{1ADC1C90-EC10-48F1-A1D3-F01A03A7AA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542925"/>
              <a:ext cx="1752600" cy="504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47626</xdr:colOff>
      <xdr:row>11</xdr:row>
      <xdr:rowOff>9525</xdr:rowOff>
    </xdr:from>
    <xdr:to>
      <xdr:col>2</xdr:col>
      <xdr:colOff>257175</xdr:colOff>
      <xdr:row>16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6" name="产品名称 1">
              <a:extLst>
                <a:ext uri="{FF2B5EF4-FFF2-40B4-BE49-F238E27FC236}">
                  <a16:creationId xmlns:a16="http://schemas.microsoft.com/office/drawing/2014/main" id="{66105F3E-8344-4023-B937-0220ACCF7D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名称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6" y="2314575"/>
              <a:ext cx="1733549" cy="110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47625</xdr:colOff>
      <xdr:row>16</xdr:row>
      <xdr:rowOff>9525</xdr:rowOff>
    </xdr:from>
    <xdr:to>
      <xdr:col>2</xdr:col>
      <xdr:colOff>257175</xdr:colOff>
      <xdr:row>21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7" name="产品型号 1">
              <a:extLst>
                <a:ext uri="{FF2B5EF4-FFF2-40B4-BE49-F238E27FC236}">
                  <a16:creationId xmlns:a16="http://schemas.microsoft.com/office/drawing/2014/main" id="{CA2BD329-CEA6-4263-9E50-3A0DB7A8F1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型号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3362325"/>
              <a:ext cx="1733550" cy="1123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740475</xdr:colOff>
      <xdr:row>13</xdr:row>
      <xdr:rowOff>133350</xdr:rowOff>
    </xdr:from>
    <xdr:to>
      <xdr:col>3</xdr:col>
      <xdr:colOff>338475</xdr:colOff>
      <xdr:row>15</xdr:row>
      <xdr:rowOff>74250</xdr:rowOff>
    </xdr:to>
    <xdr:pic>
      <xdr:nvPicPr>
        <xdr:cNvPr id="68" name="图形 67" descr="算盘 纯色填充">
          <a:extLst>
            <a:ext uri="{FF2B5EF4-FFF2-40B4-BE49-F238E27FC236}">
              <a16:creationId xmlns:a16="http://schemas.microsoft.com/office/drawing/2014/main" id="{CAA8A6A9-6942-4861-84C6-8054EF852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64475" y="28575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730950</xdr:colOff>
      <xdr:row>3</xdr:row>
      <xdr:rowOff>9451</xdr:rowOff>
    </xdr:from>
    <xdr:to>
      <xdr:col>3</xdr:col>
      <xdr:colOff>328950</xdr:colOff>
      <xdr:row>4</xdr:row>
      <xdr:rowOff>159901</xdr:rowOff>
    </xdr:to>
    <xdr:pic>
      <xdr:nvPicPr>
        <xdr:cNvPr id="69" name="图形 68" descr="合上的书 纯色填充">
          <a:extLst>
            <a:ext uri="{FF2B5EF4-FFF2-40B4-BE49-F238E27FC236}">
              <a16:creationId xmlns:a16="http://schemas.microsoft.com/office/drawing/2014/main" id="{5C4DDEC9-8706-4FAF-A663-CB9133377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54950" y="638101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730950</xdr:colOff>
      <xdr:row>6</xdr:row>
      <xdr:rowOff>92775</xdr:rowOff>
    </xdr:from>
    <xdr:to>
      <xdr:col>3</xdr:col>
      <xdr:colOff>328950</xdr:colOff>
      <xdr:row>8</xdr:row>
      <xdr:rowOff>33675</xdr:rowOff>
    </xdr:to>
    <xdr:pic>
      <xdr:nvPicPr>
        <xdr:cNvPr id="70" name="图形 69" descr="硬币 纯色填充">
          <a:extLst>
            <a:ext uri="{FF2B5EF4-FFF2-40B4-BE49-F238E27FC236}">
              <a16:creationId xmlns:a16="http://schemas.microsoft.com/office/drawing/2014/main" id="{C4B3B561-FA70-4D1A-AE14-45930BAEE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254950" y="1350075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711900</xdr:colOff>
      <xdr:row>24</xdr:row>
      <xdr:rowOff>90375</xdr:rowOff>
    </xdr:from>
    <xdr:to>
      <xdr:col>3</xdr:col>
      <xdr:colOff>309900</xdr:colOff>
      <xdr:row>26</xdr:row>
      <xdr:rowOff>31275</xdr:rowOff>
    </xdr:to>
    <xdr:pic>
      <xdr:nvPicPr>
        <xdr:cNvPr id="71" name="图形 70" descr="评论心碎 纯色填充">
          <a:extLst>
            <a:ext uri="{FF2B5EF4-FFF2-40B4-BE49-F238E27FC236}">
              <a16:creationId xmlns:a16="http://schemas.microsoft.com/office/drawing/2014/main" id="{8BFDCEBC-BA03-48AE-896D-6FACD1E0E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235900" y="5119575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730950</xdr:colOff>
      <xdr:row>20</xdr:row>
      <xdr:rowOff>183225</xdr:rowOff>
    </xdr:from>
    <xdr:to>
      <xdr:col>3</xdr:col>
      <xdr:colOff>328950</xdr:colOff>
      <xdr:row>22</xdr:row>
      <xdr:rowOff>124125</xdr:rowOff>
    </xdr:to>
    <xdr:pic>
      <xdr:nvPicPr>
        <xdr:cNvPr id="72" name="图形 71" descr="评论重要 纯色填充">
          <a:extLst>
            <a:ext uri="{FF2B5EF4-FFF2-40B4-BE49-F238E27FC236}">
              <a16:creationId xmlns:a16="http://schemas.microsoft.com/office/drawing/2014/main" id="{01A51FB2-8D26-404D-B0F7-AA8CD1FD2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254950" y="4374225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730950</xdr:colOff>
      <xdr:row>10</xdr:row>
      <xdr:rowOff>38100</xdr:rowOff>
    </xdr:from>
    <xdr:to>
      <xdr:col>3</xdr:col>
      <xdr:colOff>328950</xdr:colOff>
      <xdr:row>11</xdr:row>
      <xdr:rowOff>188550</xdr:rowOff>
    </xdr:to>
    <xdr:pic>
      <xdr:nvPicPr>
        <xdr:cNvPr id="73" name="图形 72" descr="购物车 纯色填充">
          <a:extLst>
            <a:ext uri="{FF2B5EF4-FFF2-40B4-BE49-F238E27FC236}">
              <a16:creationId xmlns:a16="http://schemas.microsoft.com/office/drawing/2014/main" id="{B7B33D8A-B34F-4446-B1F9-F62C01B76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54950" y="21336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730950</xdr:colOff>
      <xdr:row>17</xdr:row>
      <xdr:rowOff>28575</xdr:rowOff>
    </xdr:from>
    <xdr:to>
      <xdr:col>3</xdr:col>
      <xdr:colOff>328950</xdr:colOff>
      <xdr:row>18</xdr:row>
      <xdr:rowOff>179025</xdr:rowOff>
    </xdr:to>
    <xdr:pic>
      <xdr:nvPicPr>
        <xdr:cNvPr id="74" name="图形 73" descr="递送 纯色填充">
          <a:extLst>
            <a:ext uri="{FF2B5EF4-FFF2-40B4-BE49-F238E27FC236}">
              <a16:creationId xmlns:a16="http://schemas.microsoft.com/office/drawing/2014/main" id="{B3241D8C-34A4-4DC8-B218-013B9A17C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254950" y="3590925"/>
          <a:ext cx="360000" cy="360000"/>
        </a:xfrm>
        <a:prstGeom prst="rect">
          <a:avLst/>
        </a:prstGeom>
      </xdr:spPr>
    </xdr:pic>
    <xdr:clientData/>
  </xdr:twoCellAnchor>
  <xdr:twoCellAnchor>
    <xdr:from>
      <xdr:col>3</xdr:col>
      <xdr:colOff>581025</xdr:colOff>
      <xdr:row>16</xdr:row>
      <xdr:rowOff>190500</xdr:rowOff>
    </xdr:from>
    <xdr:to>
      <xdr:col>4</xdr:col>
      <xdr:colOff>485775</xdr:colOff>
      <xdr:row>18</xdr:row>
      <xdr:rowOff>19050</xdr:rowOff>
    </xdr:to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7708BA5B-9111-4D99-AF61-1E644F53CB75}"/>
            </a:ext>
          </a:extLst>
        </xdr:cNvPr>
        <xdr:cNvSpPr txBox="1"/>
      </xdr:nvSpPr>
      <xdr:spPr>
        <a:xfrm>
          <a:off x="2867025" y="3543300"/>
          <a:ext cx="666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7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及时率</a:t>
          </a:r>
        </a:p>
      </xdr:txBody>
    </xdr:sp>
    <xdr:clientData/>
  </xdr:twoCellAnchor>
  <xdr:twoCellAnchor>
    <xdr:from>
      <xdr:col>3</xdr:col>
      <xdr:colOff>581025</xdr:colOff>
      <xdr:row>24</xdr:row>
      <xdr:rowOff>38100</xdr:rowOff>
    </xdr:from>
    <xdr:to>
      <xdr:col>4</xdr:col>
      <xdr:colOff>485775</xdr:colOff>
      <xdr:row>25</xdr:row>
      <xdr:rowOff>76200</xdr:rowOff>
    </xdr:to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A53D70E4-5A22-474B-98DA-4166B23737B6}"/>
            </a:ext>
          </a:extLst>
        </xdr:cNvPr>
        <xdr:cNvSpPr txBox="1"/>
      </xdr:nvSpPr>
      <xdr:spPr>
        <a:xfrm>
          <a:off x="2867025" y="5067300"/>
          <a:ext cx="666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7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退货率</a:t>
          </a:r>
        </a:p>
      </xdr:txBody>
    </xdr:sp>
    <xdr:clientData/>
  </xdr:twoCellAnchor>
  <xdr:twoCellAnchor>
    <xdr:from>
      <xdr:col>3</xdr:col>
      <xdr:colOff>581025</xdr:colOff>
      <xdr:row>20</xdr:row>
      <xdr:rowOff>133350</xdr:rowOff>
    </xdr:from>
    <xdr:to>
      <xdr:col>4</xdr:col>
      <xdr:colOff>485775</xdr:colOff>
      <xdr:row>21</xdr:row>
      <xdr:rowOff>171450</xdr:rowOff>
    </xdr:to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8D0735EE-204A-4435-95DC-466028CF8B85}"/>
            </a:ext>
          </a:extLst>
        </xdr:cNvPr>
        <xdr:cNvSpPr txBox="1"/>
      </xdr:nvSpPr>
      <xdr:spPr>
        <a:xfrm>
          <a:off x="2867025" y="4324350"/>
          <a:ext cx="666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chemeClr val="bg1">
                  <a:lumMod val="75000"/>
                </a:schemeClr>
              </a:solidFill>
              <a:latin typeface="阿里巴巴普惠体" panose="00020600040101010101" pitchFamily="18" charset="-122"/>
              <a:ea typeface="阿里巴巴普惠体" panose="00020600040101010101" pitchFamily="18" charset="-122"/>
              <a:cs typeface="阿里巴巴普惠体" panose="00020600040101010101" pitchFamily="18" charset="-122"/>
            </a:rPr>
            <a:t>破损率</a:t>
          </a:r>
        </a:p>
      </xdr:txBody>
    </xdr:sp>
    <xdr:clientData/>
  </xdr:twoCellAnchor>
  <xdr:twoCellAnchor>
    <xdr:from>
      <xdr:col>3</xdr:col>
      <xdr:colOff>581025</xdr:colOff>
      <xdr:row>3</xdr:row>
      <xdr:rowOff>171450</xdr:rowOff>
    </xdr:from>
    <xdr:to>
      <xdr:col>4</xdr:col>
      <xdr:colOff>666750</xdr:colOff>
      <xdr:row>5</xdr:row>
      <xdr:rowOff>9525</xdr:rowOff>
    </xdr:to>
    <xdr:sp macro="" textlink="截至分析!F5">
      <xdr:nvSpPr>
        <xdr:cNvPr id="78" name="文本框 77">
          <a:extLst>
            <a:ext uri="{FF2B5EF4-FFF2-40B4-BE49-F238E27FC236}">
              <a16:creationId xmlns:a16="http://schemas.microsoft.com/office/drawing/2014/main" id="{C6DCFAA6-1724-4B91-86DE-23F1C47B15BF}"/>
            </a:ext>
          </a:extLst>
        </xdr:cNvPr>
        <xdr:cNvSpPr txBox="1"/>
      </xdr:nvSpPr>
      <xdr:spPr>
        <a:xfrm>
          <a:off x="2867025" y="800100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42637F0-1EE9-4B8F-9AB5-8526133F29E7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ctr"/>
            <a:t>1425.33K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581025</xdr:colOff>
      <xdr:row>7</xdr:row>
      <xdr:rowOff>57150</xdr:rowOff>
    </xdr:from>
    <xdr:to>
      <xdr:col>4</xdr:col>
      <xdr:colOff>666750</xdr:colOff>
      <xdr:row>8</xdr:row>
      <xdr:rowOff>104775</xdr:rowOff>
    </xdr:to>
    <xdr:sp macro="" textlink="截至分析!G5">
      <xdr:nvSpPr>
        <xdr:cNvPr id="79" name="文本框 78">
          <a:extLst>
            <a:ext uri="{FF2B5EF4-FFF2-40B4-BE49-F238E27FC236}">
              <a16:creationId xmlns:a16="http://schemas.microsoft.com/office/drawing/2014/main" id="{2DA6FE87-6CFF-46A0-863E-34E39F2603DE}"/>
            </a:ext>
          </a:extLst>
        </xdr:cNvPr>
        <xdr:cNvSpPr txBox="1"/>
      </xdr:nvSpPr>
      <xdr:spPr>
        <a:xfrm>
          <a:off x="2867025" y="1524000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17033F8-A4B3-46B4-AAC5-BAA57E27EBB9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ctr"/>
            <a:t>2121.63K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581025</xdr:colOff>
      <xdr:row>11</xdr:row>
      <xdr:rowOff>28575</xdr:rowOff>
    </xdr:from>
    <xdr:to>
      <xdr:col>4</xdr:col>
      <xdr:colOff>666750</xdr:colOff>
      <xdr:row>12</xdr:row>
      <xdr:rowOff>76200</xdr:rowOff>
    </xdr:to>
    <xdr:sp macro="" textlink="截至分析!H5">
      <xdr:nvSpPr>
        <xdr:cNvPr id="80" name="文本框 79">
          <a:extLst>
            <a:ext uri="{FF2B5EF4-FFF2-40B4-BE49-F238E27FC236}">
              <a16:creationId xmlns:a16="http://schemas.microsoft.com/office/drawing/2014/main" id="{6894CF06-D0BE-4783-BDAC-DB87832E342D}"/>
            </a:ext>
          </a:extLst>
        </xdr:cNvPr>
        <xdr:cNvSpPr txBox="1"/>
      </xdr:nvSpPr>
      <xdr:spPr>
        <a:xfrm>
          <a:off x="2867025" y="2333625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0BAC523-E7E0-4B94-9906-3A9314A610A7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ctr"/>
            <a:t>576.78K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581025</xdr:colOff>
      <xdr:row>14</xdr:row>
      <xdr:rowOff>114300</xdr:rowOff>
    </xdr:from>
    <xdr:to>
      <xdr:col>4</xdr:col>
      <xdr:colOff>666750</xdr:colOff>
      <xdr:row>15</xdr:row>
      <xdr:rowOff>161925</xdr:rowOff>
    </xdr:to>
    <xdr:sp macro="" textlink="截至分析!I5">
      <xdr:nvSpPr>
        <xdr:cNvPr id="81" name="文本框 80">
          <a:extLst>
            <a:ext uri="{FF2B5EF4-FFF2-40B4-BE49-F238E27FC236}">
              <a16:creationId xmlns:a16="http://schemas.microsoft.com/office/drawing/2014/main" id="{22A56E69-833E-49C9-AD1A-EE486A98B90F}"/>
            </a:ext>
          </a:extLst>
        </xdr:cNvPr>
        <xdr:cNvSpPr txBox="1"/>
      </xdr:nvSpPr>
      <xdr:spPr>
        <a:xfrm>
          <a:off x="2867025" y="3048000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40F9BAE-D3A8-41A8-B902-5FC22A371A9F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ctr"/>
            <a:t>465.95K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581025</xdr:colOff>
      <xdr:row>17</xdr:row>
      <xdr:rowOff>200025</xdr:rowOff>
    </xdr:from>
    <xdr:to>
      <xdr:col>4</xdr:col>
      <xdr:colOff>666750</xdr:colOff>
      <xdr:row>19</xdr:row>
      <xdr:rowOff>38100</xdr:rowOff>
    </xdr:to>
    <xdr:sp macro="" textlink="截至分析!J5">
      <xdr:nvSpPr>
        <xdr:cNvPr id="82" name="文本框 81">
          <a:extLst>
            <a:ext uri="{FF2B5EF4-FFF2-40B4-BE49-F238E27FC236}">
              <a16:creationId xmlns:a16="http://schemas.microsoft.com/office/drawing/2014/main" id="{18CADDEA-578D-42EB-A226-3EC5351480B5}"/>
            </a:ext>
          </a:extLst>
        </xdr:cNvPr>
        <xdr:cNvSpPr txBox="1"/>
      </xdr:nvSpPr>
      <xdr:spPr>
        <a:xfrm>
          <a:off x="2867025" y="3762375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1DD574E-A371-4608-AE0A-61F9A595525E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ctr"/>
            <a:t>96.7%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581025</xdr:colOff>
      <xdr:row>21</xdr:row>
      <xdr:rowOff>123825</xdr:rowOff>
    </xdr:from>
    <xdr:to>
      <xdr:col>4</xdr:col>
      <xdr:colOff>666750</xdr:colOff>
      <xdr:row>22</xdr:row>
      <xdr:rowOff>171450</xdr:rowOff>
    </xdr:to>
    <xdr:sp macro="" textlink="截至分析!K5">
      <xdr:nvSpPr>
        <xdr:cNvPr id="83" name="文本框 82">
          <a:extLst>
            <a:ext uri="{FF2B5EF4-FFF2-40B4-BE49-F238E27FC236}">
              <a16:creationId xmlns:a16="http://schemas.microsoft.com/office/drawing/2014/main" id="{367797E0-F0FB-4C46-9346-B26888CBDF0A}"/>
            </a:ext>
          </a:extLst>
        </xdr:cNvPr>
        <xdr:cNvSpPr txBox="1"/>
      </xdr:nvSpPr>
      <xdr:spPr>
        <a:xfrm>
          <a:off x="2867025" y="4524375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966B505-A376-4C1C-BDC6-40BAF520452B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ctr"/>
            <a:t>0.4%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581025</xdr:colOff>
      <xdr:row>25</xdr:row>
      <xdr:rowOff>47625</xdr:rowOff>
    </xdr:from>
    <xdr:to>
      <xdr:col>4</xdr:col>
      <xdr:colOff>666750</xdr:colOff>
      <xdr:row>26</xdr:row>
      <xdr:rowOff>95250</xdr:rowOff>
    </xdr:to>
    <xdr:sp macro="" textlink="截至分析!L5">
      <xdr:nvSpPr>
        <xdr:cNvPr id="84" name="文本框 83">
          <a:extLst>
            <a:ext uri="{FF2B5EF4-FFF2-40B4-BE49-F238E27FC236}">
              <a16:creationId xmlns:a16="http://schemas.microsoft.com/office/drawing/2014/main" id="{101FAF5F-4B33-4794-A1A7-A755041E6151}"/>
            </a:ext>
          </a:extLst>
        </xdr:cNvPr>
        <xdr:cNvSpPr txBox="1"/>
      </xdr:nvSpPr>
      <xdr:spPr>
        <a:xfrm>
          <a:off x="2867025" y="5286375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10E3534-8780-4B76-94B7-7FE918508284}" type="TxLink">
            <a:rPr lang="en-US" altLang="en-US" sz="1100" b="0" i="0" u="none" strike="noStrike">
              <a:solidFill>
                <a:schemeClr val="bg1"/>
              </a:solidFill>
              <a:latin typeface="微软雅黑"/>
              <a:ea typeface="微软雅黑"/>
            </a:rPr>
            <a:pPr algn="ctr"/>
            <a:t>0.6%</a:t>
          </a:fld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314325</xdr:colOff>
      <xdr:row>14</xdr:row>
      <xdr:rowOff>38099</xdr:rowOff>
    </xdr:from>
    <xdr:to>
      <xdr:col>13</xdr:col>
      <xdr:colOff>504825</xdr:colOff>
      <xdr:row>27</xdr:row>
      <xdr:rowOff>133350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9B1082AA-D85C-49CB-A0D6-944646BE24E3}"/>
            </a:ext>
          </a:extLst>
        </xdr:cNvPr>
        <xdr:cNvGrpSpPr/>
      </xdr:nvGrpSpPr>
      <xdr:grpSpPr>
        <a:xfrm>
          <a:off x="4124325" y="2971799"/>
          <a:ext cx="6286500" cy="2819401"/>
          <a:chOff x="4162425" y="428624"/>
          <a:chExt cx="6286500" cy="2819401"/>
        </a:xfrm>
      </xdr:grpSpPr>
      <xdr:sp macro="" textlink="">
        <xdr:nvSpPr>
          <xdr:cNvPr id="62" name="矩形: 圆角 61">
            <a:extLst>
              <a:ext uri="{FF2B5EF4-FFF2-40B4-BE49-F238E27FC236}">
                <a16:creationId xmlns:a16="http://schemas.microsoft.com/office/drawing/2014/main" id="{11F576AC-9B13-449D-BC37-D3B49105BA9F}"/>
              </a:ext>
            </a:extLst>
          </xdr:cNvPr>
          <xdr:cNvSpPr/>
        </xdr:nvSpPr>
        <xdr:spPr>
          <a:xfrm>
            <a:off x="4162425" y="495300"/>
            <a:ext cx="6286500" cy="2752725"/>
          </a:xfrm>
          <a:prstGeom prst="roundRect">
            <a:avLst>
              <a:gd name="adj" fmla="val 8975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aphicFrame macro="">
        <xdr:nvGraphicFramePr>
          <xdr:cNvPr id="86" name="图表 85">
            <a:extLst>
              <a:ext uri="{FF2B5EF4-FFF2-40B4-BE49-F238E27FC236}">
                <a16:creationId xmlns:a16="http://schemas.microsoft.com/office/drawing/2014/main" id="{257AF15D-1F2C-4EB3-8C5B-A25CEC25B48F}"/>
              </a:ext>
            </a:extLst>
          </xdr:cNvPr>
          <xdr:cNvGraphicFramePr>
            <a:graphicFrameLocks/>
          </xdr:cNvGraphicFramePr>
        </xdr:nvGraphicFramePr>
        <xdr:xfrm>
          <a:off x="4257674" y="428624"/>
          <a:ext cx="6134101" cy="27908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</xdr:grpSp>
    <xdr:clientData/>
  </xdr:twoCellAnchor>
  <xdr:twoCellAnchor>
    <xdr:from>
      <xdr:col>13</xdr:col>
      <xdr:colOff>704849</xdr:colOff>
      <xdr:row>2</xdr:row>
      <xdr:rowOff>0</xdr:rowOff>
    </xdr:from>
    <xdr:to>
      <xdr:col>18</xdr:col>
      <xdr:colOff>733424</xdr:colOff>
      <xdr:row>27</xdr:row>
      <xdr:rowOff>38100</xdr:rowOff>
    </xdr:to>
    <xdr:graphicFrame macro="">
      <xdr:nvGraphicFramePr>
        <xdr:cNvPr id="87" name="图表 86">
          <a:extLst>
            <a:ext uri="{FF2B5EF4-FFF2-40B4-BE49-F238E27FC236}">
              <a16:creationId xmlns:a16="http://schemas.microsoft.com/office/drawing/2014/main" id="{70315699-1D35-4E49-9B5B-E4A0BB03E5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361949</xdr:colOff>
      <xdr:row>2</xdr:row>
      <xdr:rowOff>104775</xdr:rowOff>
    </xdr:from>
    <xdr:to>
      <xdr:col>13</xdr:col>
      <xdr:colOff>409575</xdr:colOff>
      <xdr:row>13</xdr:row>
      <xdr:rowOff>200025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3" name="图表 92">
              <a:extLst>
                <a:ext uri="{FF2B5EF4-FFF2-40B4-BE49-F238E27FC236}">
                  <a16:creationId xmlns:a16="http://schemas.microsoft.com/office/drawing/2014/main" id="{E80886AE-0A7B-4607-B1C9-C37F9237F8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71949" y="523875"/>
              <a:ext cx="6143626" cy="240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0</xdr:row>
      <xdr:rowOff>0</xdr:rowOff>
    </xdr:from>
    <xdr:to>
      <xdr:col>20</xdr:col>
      <xdr:colOff>628650</xdr:colOff>
      <xdr:row>2</xdr:row>
      <xdr:rowOff>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13E75046-3686-4890-BE8F-E91127760ABF}"/>
            </a:ext>
          </a:extLst>
        </xdr:cNvPr>
        <xdr:cNvGrpSpPr/>
      </xdr:nvGrpSpPr>
      <xdr:grpSpPr>
        <a:xfrm>
          <a:off x="0" y="0"/>
          <a:ext cx="15868650" cy="419100"/>
          <a:chOff x="0" y="0"/>
          <a:chExt cx="15868650" cy="419100"/>
        </a:xfrm>
      </xdr:grpSpPr>
      <xdr:sp macro="" textlink="">
        <xdr:nvSpPr>
          <xdr:cNvPr id="42" name="矩形 41">
            <a:extLst>
              <a:ext uri="{FF2B5EF4-FFF2-40B4-BE49-F238E27FC236}">
                <a16:creationId xmlns:a16="http://schemas.microsoft.com/office/drawing/2014/main" id="{FCE59D61-7732-4406-AF61-ED1ECB720394}"/>
              </a:ext>
            </a:extLst>
          </xdr:cNvPr>
          <xdr:cNvSpPr/>
        </xdr:nvSpPr>
        <xdr:spPr>
          <a:xfrm>
            <a:off x="0" y="0"/>
            <a:ext cx="15868650" cy="419100"/>
          </a:xfrm>
          <a:prstGeom prst="rect">
            <a:avLst/>
          </a:prstGeom>
          <a:solidFill>
            <a:schemeClr val="bg1">
              <a:lumMod val="95000"/>
            </a:schemeClr>
          </a:solidFill>
          <a:ln w="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                      筛选当前月份 </a:t>
            </a:r>
            <a:r>
              <a:rPr lang="en-US" altLang="zh-CN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&amp;</a:t>
            </a:r>
            <a:r>
              <a:rPr lang="zh-CN" alt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 </a:t>
            </a:r>
            <a:r>
              <a:rPr lang="zh-CN" altLang="en-US" sz="2000" b="0">
                <a:solidFill>
                  <a:schemeClr val="tx2">
                    <a:lumMod val="60000"/>
                    <a:lumOff val="40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截止月份  </a:t>
            </a:r>
            <a:r>
              <a:rPr lang="zh-CN" alt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混搭 仪表看板</a:t>
            </a:r>
          </a:p>
        </xdr:txBody>
      </xdr:sp>
      <xdr:pic>
        <xdr:nvPicPr>
          <xdr:cNvPr id="43" name="图形 42" descr="一片雪花">
            <a:extLst>
              <a:ext uri="{FF2B5EF4-FFF2-40B4-BE49-F238E27FC236}">
                <a16:creationId xmlns:a16="http://schemas.microsoft.com/office/drawing/2014/main" id="{D62D947C-1E95-458B-93CE-FAC1D59E41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819150" y="0"/>
            <a:ext cx="419100" cy="419100"/>
          </a:xfrm>
          <a:prstGeom prst="rect">
            <a:avLst/>
          </a:prstGeom>
        </xdr:spPr>
      </xdr:pic>
      <xdr:sp macro="" textlink="">
        <xdr:nvSpPr>
          <xdr:cNvPr id="44" name="矩形: 圆角 43">
            <a:hlinkClick xmlns:r="http://schemas.openxmlformats.org/officeDocument/2006/relationships" r:id="rId20"/>
            <a:extLst>
              <a:ext uri="{FF2B5EF4-FFF2-40B4-BE49-F238E27FC236}">
                <a16:creationId xmlns:a16="http://schemas.microsoft.com/office/drawing/2014/main" id="{1DBB80B3-FC51-4BA2-B3A8-D5F06D63AD32}"/>
              </a:ext>
            </a:extLst>
          </xdr:cNvPr>
          <xdr:cNvSpPr/>
        </xdr:nvSpPr>
        <xdr:spPr>
          <a:xfrm>
            <a:off x="7781925" y="47625"/>
            <a:ext cx="1524000" cy="342900"/>
          </a:xfrm>
          <a:prstGeom prst="roundRect">
            <a:avLst>
              <a:gd name="adj" fmla="val 5000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>
                <a:solidFill>
                  <a:schemeClr val="tx1">
                    <a:lumMod val="50000"/>
                    <a:lumOff val="50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当前数据看板</a:t>
            </a:r>
          </a:p>
        </xdr:txBody>
      </xdr:sp>
      <xdr:sp macro="" textlink="">
        <xdr:nvSpPr>
          <xdr:cNvPr id="45" name="矩形: 圆角 44">
            <a:hlinkClick xmlns:r="http://schemas.openxmlformats.org/officeDocument/2006/relationships" r:id="rId21"/>
            <a:extLst>
              <a:ext uri="{FF2B5EF4-FFF2-40B4-BE49-F238E27FC236}">
                <a16:creationId xmlns:a16="http://schemas.microsoft.com/office/drawing/2014/main" id="{F8A2D860-11CC-485B-B27D-AD013CB2E0A2}"/>
              </a:ext>
            </a:extLst>
          </xdr:cNvPr>
          <xdr:cNvSpPr/>
        </xdr:nvSpPr>
        <xdr:spPr>
          <a:xfrm>
            <a:off x="9382125" y="47625"/>
            <a:ext cx="1524000" cy="342900"/>
          </a:xfrm>
          <a:prstGeom prst="roundRect">
            <a:avLst>
              <a:gd name="adj" fmla="val 5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截止数据看板</a:t>
            </a:r>
          </a:p>
        </xdr:txBody>
      </xdr:sp>
      <xdr:sp macro="" textlink="">
        <xdr:nvSpPr>
          <xdr:cNvPr id="49" name="矩形: 圆角 48">
            <a:hlinkClick xmlns:r="http://schemas.openxmlformats.org/officeDocument/2006/relationships" r:id="rId22"/>
            <a:extLst>
              <a:ext uri="{FF2B5EF4-FFF2-40B4-BE49-F238E27FC236}">
                <a16:creationId xmlns:a16="http://schemas.microsoft.com/office/drawing/2014/main" id="{771447E6-FA82-4CF4-A425-E2284FBD7323}"/>
              </a:ext>
            </a:extLst>
          </xdr:cNvPr>
          <xdr:cNvSpPr/>
        </xdr:nvSpPr>
        <xdr:spPr>
          <a:xfrm>
            <a:off x="10982325" y="47625"/>
            <a:ext cx="1524000" cy="342900"/>
          </a:xfrm>
          <a:prstGeom prst="roundRect">
            <a:avLst>
              <a:gd name="adj" fmla="val 5000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>
                <a:solidFill>
                  <a:schemeClr val="tx1">
                    <a:lumMod val="50000"/>
                    <a:lumOff val="50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数据源</a:t>
            </a:r>
          </a:p>
        </xdr:txBody>
      </xdr:sp>
    </xdr:grpSp>
    <xdr:clientData/>
  </xdr:twoCellAnchor>
  <xdr:twoCellAnchor>
    <xdr:from>
      <xdr:col>6</xdr:col>
      <xdr:colOff>19050</xdr:colOff>
      <xdr:row>44</xdr:row>
      <xdr:rowOff>171450</xdr:rowOff>
    </xdr:from>
    <xdr:to>
      <xdr:col>7</xdr:col>
      <xdr:colOff>57150</xdr:colOff>
      <xdr:row>55</xdr:row>
      <xdr:rowOff>142875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EB119C0-D6AB-4CF0-9173-4A34526055FD}"/>
            </a:ext>
          </a:extLst>
        </xdr:cNvPr>
        <xdr:cNvSpPr/>
      </xdr:nvSpPr>
      <xdr:spPr>
        <a:xfrm>
          <a:off x="4591050" y="9391650"/>
          <a:ext cx="800100" cy="2276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66675</xdr:colOff>
      <xdr:row>46</xdr:row>
      <xdr:rowOff>152400</xdr:rowOff>
    </xdr:from>
    <xdr:to>
      <xdr:col>8</xdr:col>
      <xdr:colOff>504825</xdr:colOff>
      <xdr:row>55</xdr:row>
      <xdr:rowOff>142875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4D1A5A81-0B6F-4495-8456-49109B2EF119}"/>
            </a:ext>
          </a:extLst>
        </xdr:cNvPr>
        <xdr:cNvSpPr/>
      </xdr:nvSpPr>
      <xdr:spPr>
        <a:xfrm>
          <a:off x="5400675" y="9791700"/>
          <a:ext cx="1200150" cy="1876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514350</xdr:colOff>
      <xdr:row>42</xdr:row>
      <xdr:rowOff>180976</xdr:rowOff>
    </xdr:from>
    <xdr:to>
      <xdr:col>9</xdr:col>
      <xdr:colOff>638175</xdr:colOff>
      <xdr:row>55</xdr:row>
      <xdr:rowOff>142876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80CAC454-C98A-44DE-A133-3E427FDE1AE8}"/>
            </a:ext>
          </a:extLst>
        </xdr:cNvPr>
        <xdr:cNvSpPr/>
      </xdr:nvSpPr>
      <xdr:spPr>
        <a:xfrm>
          <a:off x="6610350" y="8982076"/>
          <a:ext cx="8858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657225</xdr:colOff>
      <xdr:row>65</xdr:row>
      <xdr:rowOff>180975</xdr:rowOff>
    </xdr:from>
    <xdr:to>
      <xdr:col>6</xdr:col>
      <xdr:colOff>152400</xdr:colOff>
      <xdr:row>71</xdr:row>
      <xdr:rowOff>47625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F677715D-B8B5-4FE7-85A8-6623B1BA1AC4}"/>
            </a:ext>
          </a:extLst>
        </xdr:cNvPr>
        <xdr:cNvSpPr/>
      </xdr:nvSpPr>
      <xdr:spPr>
        <a:xfrm>
          <a:off x="4467225" y="13801725"/>
          <a:ext cx="257175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65</xdr:row>
      <xdr:rowOff>161925</xdr:rowOff>
    </xdr:from>
    <xdr:to>
      <xdr:col>6</xdr:col>
      <xdr:colOff>447675</xdr:colOff>
      <xdr:row>71</xdr:row>
      <xdr:rowOff>28575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A6608CC1-034E-45C2-9BE7-756905464C83}"/>
            </a:ext>
          </a:extLst>
        </xdr:cNvPr>
        <xdr:cNvSpPr/>
      </xdr:nvSpPr>
      <xdr:spPr>
        <a:xfrm>
          <a:off x="4762500" y="13782675"/>
          <a:ext cx="257175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542925</xdr:colOff>
      <xdr:row>65</xdr:row>
      <xdr:rowOff>161925</xdr:rowOff>
    </xdr:from>
    <xdr:to>
      <xdr:col>7</xdr:col>
      <xdr:colOff>38100</xdr:colOff>
      <xdr:row>71</xdr:row>
      <xdr:rowOff>28575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8D488EB4-0AA2-4798-A753-D2D609FBE1A5}"/>
            </a:ext>
          </a:extLst>
        </xdr:cNvPr>
        <xdr:cNvSpPr/>
      </xdr:nvSpPr>
      <xdr:spPr>
        <a:xfrm>
          <a:off x="5114925" y="13782675"/>
          <a:ext cx="257175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609599</xdr:colOff>
      <xdr:row>60</xdr:row>
      <xdr:rowOff>19050</xdr:rowOff>
    </xdr:from>
    <xdr:to>
      <xdr:col>12</xdr:col>
      <xdr:colOff>28574</xdr:colOff>
      <xdr:row>66</xdr:row>
      <xdr:rowOff>28575</xdr:rowOff>
    </xdr:to>
    <xdr:sp macro="" textlink="">
      <xdr:nvSpPr>
        <xdr:cNvPr id="88" name="矩形 87">
          <a:extLst>
            <a:ext uri="{FF2B5EF4-FFF2-40B4-BE49-F238E27FC236}">
              <a16:creationId xmlns:a16="http://schemas.microsoft.com/office/drawing/2014/main" id="{CD7F4D30-CB6B-43EC-9D8F-41F252005145}"/>
            </a:ext>
          </a:extLst>
        </xdr:cNvPr>
        <xdr:cNvSpPr/>
      </xdr:nvSpPr>
      <xdr:spPr>
        <a:xfrm>
          <a:off x="8229599" y="12592050"/>
          <a:ext cx="942975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323850</xdr:colOff>
      <xdr:row>1</xdr:row>
      <xdr:rowOff>209550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EAB4148-891A-4BB6-A098-3F13564563DF}"/>
            </a:ext>
          </a:extLst>
        </xdr:cNvPr>
        <xdr:cNvGrpSpPr/>
      </xdr:nvGrpSpPr>
      <xdr:grpSpPr>
        <a:xfrm>
          <a:off x="0" y="0"/>
          <a:ext cx="15678150" cy="419100"/>
          <a:chOff x="0" y="0"/>
          <a:chExt cx="15868650" cy="41910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17A1B3C4-F164-4354-99FF-53F687F1B1D3}"/>
              </a:ext>
            </a:extLst>
          </xdr:cNvPr>
          <xdr:cNvSpPr/>
        </xdr:nvSpPr>
        <xdr:spPr>
          <a:xfrm>
            <a:off x="0" y="0"/>
            <a:ext cx="15868650" cy="419100"/>
          </a:xfrm>
          <a:prstGeom prst="rect">
            <a:avLst/>
          </a:prstGeom>
          <a:solidFill>
            <a:schemeClr val="bg1">
              <a:lumMod val="95000"/>
            </a:schemeClr>
          </a:solidFill>
          <a:ln w="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                      筛选当前月份 </a:t>
            </a:r>
            <a:r>
              <a:rPr lang="en-US" altLang="zh-CN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&amp;</a:t>
            </a:r>
            <a:r>
              <a:rPr lang="zh-CN" alt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 </a:t>
            </a:r>
            <a:r>
              <a:rPr lang="zh-CN" altLang="en-US" sz="2000" b="0">
                <a:solidFill>
                  <a:schemeClr val="tx2">
                    <a:lumMod val="60000"/>
                    <a:lumOff val="40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截止月份  </a:t>
            </a:r>
            <a:r>
              <a:rPr lang="zh-CN" alt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混搭 仪表看板</a:t>
            </a:r>
          </a:p>
        </xdr:txBody>
      </xdr:sp>
      <xdr:pic>
        <xdr:nvPicPr>
          <xdr:cNvPr id="4" name="图形 3" descr="一片雪花">
            <a:extLst>
              <a:ext uri="{FF2B5EF4-FFF2-40B4-BE49-F238E27FC236}">
                <a16:creationId xmlns:a16="http://schemas.microsoft.com/office/drawing/2014/main" id="{6E8E506C-E1CA-47DC-9B01-13EDA723D1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19150" y="0"/>
            <a:ext cx="419100" cy="419100"/>
          </a:xfrm>
          <a:prstGeom prst="rect">
            <a:avLst/>
          </a:prstGeom>
        </xdr:spPr>
      </xdr:pic>
      <xdr:sp macro="" textlink="">
        <xdr:nvSpPr>
          <xdr:cNvPr id="5" name="矩形: 圆角 4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B9F8EF1D-BB68-40E2-AB4E-F852FA28C458}"/>
              </a:ext>
            </a:extLst>
          </xdr:cNvPr>
          <xdr:cNvSpPr/>
        </xdr:nvSpPr>
        <xdr:spPr>
          <a:xfrm>
            <a:off x="7781925" y="47625"/>
            <a:ext cx="1524000" cy="342900"/>
          </a:xfrm>
          <a:prstGeom prst="roundRect">
            <a:avLst>
              <a:gd name="adj" fmla="val 5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当前数据看板</a:t>
            </a:r>
          </a:p>
        </xdr:txBody>
      </xdr:sp>
      <xdr:sp macro="" textlink="">
        <xdr:nvSpPr>
          <xdr:cNvPr id="6" name="矩形: 圆角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8CFDF95A-E44D-47A9-B839-024F0FA376C6}"/>
              </a:ext>
            </a:extLst>
          </xdr:cNvPr>
          <xdr:cNvSpPr/>
        </xdr:nvSpPr>
        <xdr:spPr>
          <a:xfrm>
            <a:off x="9382125" y="47625"/>
            <a:ext cx="1524000" cy="342900"/>
          </a:xfrm>
          <a:prstGeom prst="roundRect">
            <a:avLst>
              <a:gd name="adj" fmla="val 5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截止数据看板</a:t>
            </a:r>
          </a:p>
        </xdr:txBody>
      </xdr:sp>
      <xdr:sp macro="" textlink="">
        <xdr:nvSpPr>
          <xdr:cNvPr id="7" name="矩形: 圆角 6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95B98667-FD25-4633-8D21-28F72AAA4FA8}"/>
              </a:ext>
            </a:extLst>
          </xdr:cNvPr>
          <xdr:cNvSpPr/>
        </xdr:nvSpPr>
        <xdr:spPr>
          <a:xfrm>
            <a:off x="10982325" y="47625"/>
            <a:ext cx="1524000" cy="342900"/>
          </a:xfrm>
          <a:prstGeom prst="roundRect">
            <a:avLst>
              <a:gd name="adj" fmla="val 5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数据源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504825</xdr:colOff>
      <xdr:row>2</xdr:row>
      <xdr:rowOff>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270EA500-7618-406A-90BD-1D611AB55575}"/>
            </a:ext>
          </a:extLst>
        </xdr:cNvPr>
        <xdr:cNvGrpSpPr/>
      </xdr:nvGrpSpPr>
      <xdr:grpSpPr>
        <a:xfrm>
          <a:off x="0" y="0"/>
          <a:ext cx="15868650" cy="419100"/>
          <a:chOff x="0" y="0"/>
          <a:chExt cx="15868650" cy="41910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284540E8-FE30-4144-9A7B-99983DE899E8}"/>
              </a:ext>
            </a:extLst>
          </xdr:cNvPr>
          <xdr:cNvSpPr/>
        </xdr:nvSpPr>
        <xdr:spPr>
          <a:xfrm>
            <a:off x="0" y="0"/>
            <a:ext cx="15868650" cy="419100"/>
          </a:xfrm>
          <a:prstGeom prst="rect">
            <a:avLst/>
          </a:prstGeom>
          <a:solidFill>
            <a:schemeClr val="bg1">
              <a:lumMod val="95000"/>
            </a:schemeClr>
          </a:solidFill>
          <a:ln w="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                      筛选当前月份 </a:t>
            </a:r>
            <a:r>
              <a:rPr lang="en-US" altLang="zh-CN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&amp;</a:t>
            </a:r>
            <a:r>
              <a:rPr lang="zh-CN" alt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 </a:t>
            </a:r>
            <a:r>
              <a:rPr lang="zh-CN" altLang="en-US" sz="2000" b="0">
                <a:solidFill>
                  <a:schemeClr val="tx2">
                    <a:lumMod val="60000"/>
                    <a:lumOff val="40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截止月份  </a:t>
            </a:r>
            <a:r>
              <a:rPr lang="zh-CN" alt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混搭 仪表看板</a:t>
            </a:r>
          </a:p>
        </xdr:txBody>
      </xdr:sp>
      <xdr:pic>
        <xdr:nvPicPr>
          <xdr:cNvPr id="4" name="图形 3" descr="一片雪花">
            <a:extLst>
              <a:ext uri="{FF2B5EF4-FFF2-40B4-BE49-F238E27FC236}">
                <a16:creationId xmlns:a16="http://schemas.microsoft.com/office/drawing/2014/main" id="{B1F2B452-D6C4-4282-ABC1-9AC78089FA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19150" y="0"/>
            <a:ext cx="419100" cy="419100"/>
          </a:xfrm>
          <a:prstGeom prst="rect">
            <a:avLst/>
          </a:prstGeom>
        </xdr:spPr>
      </xdr:pic>
      <xdr:sp macro="" textlink="">
        <xdr:nvSpPr>
          <xdr:cNvPr id="5" name="矩形: 圆角 4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D4B44023-3788-4C48-83B6-58C1AB19EE2B}"/>
              </a:ext>
            </a:extLst>
          </xdr:cNvPr>
          <xdr:cNvSpPr/>
        </xdr:nvSpPr>
        <xdr:spPr>
          <a:xfrm>
            <a:off x="7781925" y="47625"/>
            <a:ext cx="1524000" cy="342900"/>
          </a:xfrm>
          <a:prstGeom prst="roundRect">
            <a:avLst>
              <a:gd name="adj" fmla="val 5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当前数据看板</a:t>
            </a:r>
          </a:p>
        </xdr:txBody>
      </xdr:sp>
      <xdr:sp macro="" textlink="">
        <xdr:nvSpPr>
          <xdr:cNvPr id="6" name="矩形: 圆角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90B4D29A-FDB5-4D84-AEBB-76285EE6BFA9}"/>
              </a:ext>
            </a:extLst>
          </xdr:cNvPr>
          <xdr:cNvSpPr/>
        </xdr:nvSpPr>
        <xdr:spPr>
          <a:xfrm>
            <a:off x="9382125" y="47625"/>
            <a:ext cx="1524000" cy="342900"/>
          </a:xfrm>
          <a:prstGeom prst="roundRect">
            <a:avLst>
              <a:gd name="adj" fmla="val 5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截止数据看板</a:t>
            </a:r>
          </a:p>
        </xdr:txBody>
      </xdr:sp>
      <xdr:sp macro="" textlink="">
        <xdr:nvSpPr>
          <xdr:cNvPr id="7" name="矩形: 圆角 6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22EEAD4C-C626-428B-8817-40A05B693A6F}"/>
              </a:ext>
            </a:extLst>
          </xdr:cNvPr>
          <xdr:cNvSpPr/>
        </xdr:nvSpPr>
        <xdr:spPr>
          <a:xfrm>
            <a:off x="10982325" y="47625"/>
            <a:ext cx="1524000" cy="342900"/>
          </a:xfrm>
          <a:prstGeom prst="roundRect">
            <a:avLst>
              <a:gd name="adj" fmla="val 5000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数据源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171450</xdr:colOff>
      <xdr:row>1</xdr:row>
      <xdr:rowOff>85725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74BA08DF-3C81-4C82-94F9-796A5A91938C}"/>
            </a:ext>
          </a:extLst>
        </xdr:cNvPr>
        <xdr:cNvGrpSpPr/>
      </xdr:nvGrpSpPr>
      <xdr:grpSpPr>
        <a:xfrm>
          <a:off x="0" y="0"/>
          <a:ext cx="15868650" cy="419100"/>
          <a:chOff x="0" y="0"/>
          <a:chExt cx="15868650" cy="41910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767FFA6E-4A9C-446B-A390-5B030E45CD08}"/>
              </a:ext>
            </a:extLst>
          </xdr:cNvPr>
          <xdr:cNvSpPr/>
        </xdr:nvSpPr>
        <xdr:spPr>
          <a:xfrm>
            <a:off x="0" y="0"/>
            <a:ext cx="15868650" cy="419100"/>
          </a:xfrm>
          <a:prstGeom prst="rect">
            <a:avLst/>
          </a:prstGeom>
          <a:solidFill>
            <a:schemeClr val="bg1">
              <a:lumMod val="95000"/>
            </a:schemeClr>
          </a:solidFill>
          <a:ln w="0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                      筛选当前月份 </a:t>
            </a:r>
            <a:r>
              <a:rPr lang="en-US" altLang="zh-CN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&amp;</a:t>
            </a:r>
            <a:r>
              <a:rPr lang="zh-CN" alt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 </a:t>
            </a:r>
            <a:r>
              <a:rPr lang="zh-CN" altLang="en-US" sz="2000" b="0">
                <a:solidFill>
                  <a:schemeClr val="tx2">
                    <a:lumMod val="60000"/>
                    <a:lumOff val="40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截止月份  </a:t>
            </a:r>
            <a:r>
              <a:rPr lang="zh-CN" altLang="en-US" sz="2000">
                <a:solidFill>
                  <a:schemeClr val="tx1">
                    <a:lumMod val="85000"/>
                    <a:lumOff val="15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混搭 仪表看板</a:t>
            </a:r>
          </a:p>
        </xdr:txBody>
      </xdr:sp>
      <xdr:pic>
        <xdr:nvPicPr>
          <xdr:cNvPr id="4" name="图形 3" descr="一片雪花">
            <a:extLst>
              <a:ext uri="{FF2B5EF4-FFF2-40B4-BE49-F238E27FC236}">
                <a16:creationId xmlns:a16="http://schemas.microsoft.com/office/drawing/2014/main" id="{7332E126-CC36-42F3-9F41-1879961ABF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19150" y="0"/>
            <a:ext cx="419100" cy="419100"/>
          </a:xfrm>
          <a:prstGeom prst="rect">
            <a:avLst/>
          </a:prstGeom>
        </xdr:spPr>
      </xdr:pic>
      <xdr:sp macro="" textlink="">
        <xdr:nvSpPr>
          <xdr:cNvPr id="5" name="矩形: 圆角 4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11B0E0C0-4FF0-4DFE-BFDD-9B372055AECE}"/>
              </a:ext>
            </a:extLst>
          </xdr:cNvPr>
          <xdr:cNvSpPr/>
        </xdr:nvSpPr>
        <xdr:spPr>
          <a:xfrm>
            <a:off x="7781925" y="47625"/>
            <a:ext cx="1524000" cy="342900"/>
          </a:xfrm>
          <a:prstGeom prst="roundRect">
            <a:avLst>
              <a:gd name="adj" fmla="val 5000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>
                <a:solidFill>
                  <a:schemeClr val="tx1">
                    <a:lumMod val="50000"/>
                    <a:lumOff val="50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当前数据看板</a:t>
            </a:r>
          </a:p>
        </xdr:txBody>
      </xdr:sp>
      <xdr:sp macro="" textlink="">
        <xdr:nvSpPr>
          <xdr:cNvPr id="6" name="矩形: 圆角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B4F4032D-3411-4F9C-9621-CB8A90046ADA}"/>
              </a:ext>
            </a:extLst>
          </xdr:cNvPr>
          <xdr:cNvSpPr/>
        </xdr:nvSpPr>
        <xdr:spPr>
          <a:xfrm>
            <a:off x="9382125" y="47625"/>
            <a:ext cx="1524000" cy="342900"/>
          </a:xfrm>
          <a:prstGeom prst="roundRect">
            <a:avLst>
              <a:gd name="adj" fmla="val 50000"/>
            </a:avLst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>
                <a:solidFill>
                  <a:schemeClr val="tx1">
                    <a:lumMod val="50000"/>
                    <a:lumOff val="50000"/>
                  </a:schemeClr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截止数据看板</a:t>
            </a:r>
          </a:p>
        </xdr:txBody>
      </xdr:sp>
      <xdr:sp macro="" textlink="">
        <xdr:nvSpPr>
          <xdr:cNvPr id="7" name="矩形: 圆角 6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4A38CA8B-7581-45A1-A23A-AF11610BA84E}"/>
              </a:ext>
            </a:extLst>
          </xdr:cNvPr>
          <xdr:cNvSpPr/>
        </xdr:nvSpPr>
        <xdr:spPr>
          <a:xfrm>
            <a:off x="10982325" y="47625"/>
            <a:ext cx="1524000" cy="342900"/>
          </a:xfrm>
          <a:prstGeom prst="roundRect">
            <a:avLst>
              <a:gd name="adj" fmla="val 50000"/>
            </a:avLst>
          </a:prstGeom>
          <a:solidFill>
            <a:srgbClr val="FF999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>
                <a:solidFill>
                  <a:schemeClr val="bg1"/>
                </a:solidFill>
                <a:latin typeface="阿里巴巴普惠体" panose="00020600040101010101" pitchFamily="18" charset="-122"/>
                <a:ea typeface="阿里巴巴普惠体" panose="00020600040101010101" pitchFamily="18" charset="-122"/>
                <a:cs typeface="阿里巴巴普惠体" panose="00020600040101010101" pitchFamily="18" charset="-122"/>
              </a:rPr>
              <a:t>数据源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570.822424074075" createdVersion="7" refreshedVersion="7" minRefreshableVersion="3" recordCount="1112" xr:uid="{BBFD3B0B-5CC1-436E-B5D9-3B96A630E551}">
  <cacheSource type="worksheet">
    <worksheetSource name="数据源"/>
  </cacheSource>
  <cacheFields count="13">
    <cacheField name="日期" numFmtId="14">
      <sharedItems containsSemiMixedTypes="0" containsNonDate="0" containsDate="1" containsString="0" minDate="2020-01-01T00:00:00" maxDate="2021-07-10T00:00:00" count="556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</sharedItems>
      <fieldGroup par="12" base="0">
        <rangePr groupBy="months" startDate="2020-01-01T00:00:00" endDate="2021-07-10T00:00:00"/>
        <groupItems count="14">
          <s v="&lt;2020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7/10"/>
        </groupItems>
      </fieldGroup>
    </cacheField>
    <cacheField name="产品名称" numFmtId="0">
      <sharedItems count="6">
        <s v="雀巢咖啡"/>
        <s v="百事可乐"/>
        <s v="可口可乐"/>
        <s v="冰红茶"/>
        <s v="果粒橙"/>
        <s v="小茗同学"/>
      </sharedItems>
    </cacheField>
    <cacheField name="产品型号" numFmtId="0">
      <sharedItems count="6">
        <s v="1L"/>
        <s v="6L"/>
        <s v="2.5L"/>
        <s v="2L"/>
        <s v="1.5L"/>
        <s v="3L"/>
      </sharedItems>
    </cacheField>
    <cacheField name="销售/采购" numFmtId="0">
      <sharedItems count="2">
        <s v="采购"/>
        <s v="销售"/>
      </sharedItems>
    </cacheField>
    <cacheField name="数量" numFmtId="0">
      <sharedItems containsSemiMixedTypes="0" containsString="0" containsNumber="1" containsInteger="1" minValue="20" maxValue="6000"/>
    </cacheField>
    <cacheField name="单价" numFmtId="0">
      <sharedItems containsSemiMixedTypes="0" containsString="0" containsNumber="1" minValue="1.1399999999999999" maxValue="8"/>
    </cacheField>
    <cacheField name="总价" numFmtId="0">
      <sharedItems containsSemiMixedTypes="0" containsString="0" containsNumber="1" minValue="120" maxValue="23880"/>
    </cacheField>
    <cacheField name="是否及时" numFmtId="0">
      <sharedItems containsBlank="1" count="3">
        <s v="是"/>
        <m/>
        <s v="否"/>
      </sharedItems>
    </cacheField>
    <cacheField name="破损数量" numFmtId="0">
      <sharedItems containsString="0" containsBlank="1" containsNumber="1" containsInteger="1" minValue="0" maxValue="15"/>
    </cacheField>
    <cacheField name="是否退货" numFmtId="0">
      <sharedItems containsString="0" containsBlank="1" containsNumber="1" containsInteger="1" minValue="0" maxValue="20"/>
    </cacheField>
    <cacheField name="库存" numFmtId="0">
      <sharedItems containsSemiMixedTypes="0" containsString="0" containsNumber="1" containsInteger="1" minValue="-2995" maxValue="6000"/>
    </cacheField>
    <cacheField name="额度" numFmtId="0">
      <sharedItems containsSemiMixedTypes="0" containsString="0" containsNumber="1" minValue="-19440" maxValue="23880"/>
    </cacheField>
    <cacheField name="年" numFmtId="0" databaseField="0">
      <fieldGroup base="0">
        <rangePr groupBy="years" startDate="2020-01-01T00:00:00" endDate="2021-07-10T00:00:00"/>
        <groupItems count="4">
          <s v="&lt;2020/1/1"/>
          <s v="2020年"/>
          <s v="2021年"/>
          <s v="&gt;2021/7/10"/>
        </groupItems>
      </fieldGroup>
    </cacheField>
  </cacheFields>
  <extLst>
    <ext xmlns:x14="http://schemas.microsoft.com/office/spreadsheetml/2009/9/main" uri="{725AE2AE-9491-48be-B2B4-4EB974FC3084}">
      <x14:pivotCacheDefinition pivotCacheId="168725936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2">
  <r>
    <x v="0"/>
    <x v="0"/>
    <x v="0"/>
    <x v="0"/>
    <n v="1940"/>
    <n v="2.04"/>
    <n v="3957.6"/>
    <x v="0"/>
    <n v="5"/>
    <m/>
    <n v="1940"/>
    <n v="-3957.6"/>
  </r>
  <r>
    <x v="0"/>
    <x v="1"/>
    <x v="1"/>
    <x v="1"/>
    <n v="729"/>
    <n v="6"/>
    <n v="4374"/>
    <x v="1"/>
    <m/>
    <n v="4"/>
    <n v="-729"/>
    <n v="4374"/>
  </r>
  <r>
    <x v="1"/>
    <x v="1"/>
    <x v="1"/>
    <x v="0"/>
    <n v="2175"/>
    <n v="3.24"/>
    <n v="7047.0000000000009"/>
    <x v="0"/>
    <n v="12"/>
    <m/>
    <n v="2175"/>
    <n v="-7047.0000000000009"/>
  </r>
  <r>
    <x v="1"/>
    <x v="2"/>
    <x v="2"/>
    <x v="1"/>
    <n v="2543"/>
    <n v="3"/>
    <n v="7629"/>
    <x v="1"/>
    <m/>
    <n v="18"/>
    <n v="-2543"/>
    <n v="7629"/>
  </r>
  <r>
    <x v="2"/>
    <x v="0"/>
    <x v="3"/>
    <x v="0"/>
    <n v="2371"/>
    <n v="4.4400000000000004"/>
    <n v="10527.240000000002"/>
    <x v="0"/>
    <n v="13"/>
    <m/>
    <n v="2371"/>
    <n v="-10527.240000000002"/>
  </r>
  <r>
    <x v="2"/>
    <x v="1"/>
    <x v="4"/>
    <x v="1"/>
    <n v="2967"/>
    <n v="2.5"/>
    <n v="7417.5"/>
    <x v="1"/>
    <m/>
    <n v="3"/>
    <n v="-2967"/>
    <n v="7417.5"/>
  </r>
  <r>
    <x v="3"/>
    <x v="2"/>
    <x v="4"/>
    <x v="0"/>
    <n v="6000"/>
    <n v="3.24"/>
    <n v="19440"/>
    <x v="0"/>
    <n v="14"/>
    <m/>
    <n v="6000"/>
    <n v="-19440"/>
  </r>
  <r>
    <x v="3"/>
    <x v="0"/>
    <x v="4"/>
    <x v="1"/>
    <n v="329"/>
    <n v="6"/>
    <n v="1974"/>
    <x v="1"/>
    <m/>
    <n v="3"/>
    <n v="-329"/>
    <n v="1974"/>
  </r>
  <r>
    <x v="4"/>
    <x v="3"/>
    <x v="2"/>
    <x v="0"/>
    <n v="5000"/>
    <n v="1.44"/>
    <n v="7200"/>
    <x v="0"/>
    <n v="15"/>
    <m/>
    <n v="5000"/>
    <n v="-7200"/>
  </r>
  <r>
    <x v="4"/>
    <x v="3"/>
    <x v="2"/>
    <x v="1"/>
    <n v="1002"/>
    <n v="3.5"/>
    <n v="3507"/>
    <x v="1"/>
    <m/>
    <n v="14"/>
    <n v="-1002"/>
    <n v="3507"/>
  </r>
  <r>
    <x v="5"/>
    <x v="2"/>
    <x v="2"/>
    <x v="0"/>
    <n v="2898"/>
    <n v="1.44"/>
    <n v="4173.12"/>
    <x v="0"/>
    <n v="12"/>
    <m/>
    <n v="2898"/>
    <n v="-4173.12"/>
  </r>
  <r>
    <x v="5"/>
    <x v="0"/>
    <x v="0"/>
    <x v="1"/>
    <n v="1183"/>
    <n v="4"/>
    <n v="4732"/>
    <x v="1"/>
    <m/>
    <n v="7"/>
    <n v="-1183"/>
    <n v="4732"/>
  </r>
  <r>
    <x v="6"/>
    <x v="3"/>
    <x v="4"/>
    <x v="0"/>
    <n v="5000"/>
    <n v="1.74"/>
    <n v="8700"/>
    <x v="0"/>
    <n v="9"/>
    <m/>
    <n v="5000"/>
    <n v="-8700"/>
  </r>
  <r>
    <x v="6"/>
    <x v="2"/>
    <x v="1"/>
    <x v="1"/>
    <n v="20"/>
    <n v="6"/>
    <n v="120"/>
    <x v="1"/>
    <m/>
    <n v="8"/>
    <n v="-20"/>
    <n v="120"/>
  </r>
  <r>
    <x v="7"/>
    <x v="1"/>
    <x v="2"/>
    <x v="0"/>
    <n v="1683"/>
    <n v="1.44"/>
    <n v="2423.52"/>
    <x v="0"/>
    <n v="10"/>
    <m/>
    <n v="1683"/>
    <n v="-2423.52"/>
  </r>
  <r>
    <x v="7"/>
    <x v="2"/>
    <x v="1"/>
    <x v="1"/>
    <n v="518"/>
    <n v="6"/>
    <n v="3108"/>
    <x v="1"/>
    <m/>
    <n v="1"/>
    <n v="-518"/>
    <n v="3108"/>
  </r>
  <r>
    <x v="8"/>
    <x v="2"/>
    <x v="2"/>
    <x v="0"/>
    <n v="2223"/>
    <n v="1.44"/>
    <n v="3201.12"/>
    <x v="0"/>
    <n v="6"/>
    <m/>
    <n v="2223"/>
    <n v="-3201.12"/>
  </r>
  <r>
    <x v="8"/>
    <x v="4"/>
    <x v="1"/>
    <x v="1"/>
    <n v="380"/>
    <n v="8"/>
    <n v="3040"/>
    <x v="1"/>
    <m/>
    <n v="13"/>
    <n v="-380"/>
    <n v="3040"/>
  </r>
  <r>
    <x v="9"/>
    <x v="5"/>
    <x v="5"/>
    <x v="0"/>
    <n v="896"/>
    <n v="3.78"/>
    <n v="3386.8799999999997"/>
    <x v="0"/>
    <n v="9"/>
    <m/>
    <n v="896"/>
    <n v="-3386.8799999999997"/>
  </r>
  <r>
    <x v="9"/>
    <x v="2"/>
    <x v="4"/>
    <x v="1"/>
    <n v="2905"/>
    <n v="2.5"/>
    <n v="7262.5"/>
    <x v="1"/>
    <m/>
    <n v="1"/>
    <n v="-2905"/>
    <n v="7262.5"/>
  </r>
  <r>
    <x v="10"/>
    <x v="2"/>
    <x v="2"/>
    <x v="0"/>
    <n v="1062"/>
    <n v="1.1399999999999999"/>
    <n v="1210.6799999999998"/>
    <x v="0"/>
    <n v="4"/>
    <m/>
    <n v="1062"/>
    <n v="-1210.6799999999998"/>
  </r>
  <r>
    <x v="10"/>
    <x v="2"/>
    <x v="4"/>
    <x v="1"/>
    <n v="2466"/>
    <n v="2.5"/>
    <n v="6165"/>
    <x v="1"/>
    <m/>
    <n v="0"/>
    <n v="-2466"/>
    <n v="6165"/>
  </r>
  <r>
    <x v="11"/>
    <x v="5"/>
    <x v="5"/>
    <x v="0"/>
    <n v="1155"/>
    <n v="3.24"/>
    <n v="3742.2000000000003"/>
    <x v="0"/>
    <n v="11"/>
    <m/>
    <n v="1155"/>
    <n v="-3742.2000000000003"/>
  </r>
  <r>
    <x v="11"/>
    <x v="2"/>
    <x v="2"/>
    <x v="1"/>
    <n v="1070"/>
    <n v="3"/>
    <n v="3210"/>
    <x v="1"/>
    <m/>
    <n v="9"/>
    <n v="-1070"/>
    <n v="3210"/>
  </r>
  <r>
    <x v="12"/>
    <x v="1"/>
    <x v="4"/>
    <x v="0"/>
    <n v="2261"/>
    <n v="1.1399999999999999"/>
    <n v="2577.54"/>
    <x v="2"/>
    <n v="15"/>
    <m/>
    <n v="2261"/>
    <n v="-2577.54"/>
  </r>
  <r>
    <x v="12"/>
    <x v="5"/>
    <x v="2"/>
    <x v="1"/>
    <n v="1354"/>
    <n v="5"/>
    <n v="6770"/>
    <x v="1"/>
    <m/>
    <n v="16"/>
    <n v="-1354"/>
    <n v="6770"/>
  </r>
  <r>
    <x v="13"/>
    <x v="2"/>
    <x v="1"/>
    <x v="0"/>
    <n v="3000"/>
    <n v="1.68"/>
    <n v="5040"/>
    <x v="0"/>
    <n v="0"/>
    <m/>
    <n v="3000"/>
    <n v="-5040"/>
  </r>
  <r>
    <x v="13"/>
    <x v="4"/>
    <x v="1"/>
    <x v="1"/>
    <n v="253"/>
    <n v="8"/>
    <n v="2024"/>
    <x v="1"/>
    <m/>
    <n v="12"/>
    <n v="-253"/>
    <n v="2024"/>
  </r>
  <r>
    <x v="14"/>
    <x v="5"/>
    <x v="5"/>
    <x v="0"/>
    <n v="2112"/>
    <n v="3.24"/>
    <n v="6842.88"/>
    <x v="0"/>
    <n v="0"/>
    <m/>
    <n v="2112"/>
    <n v="-6842.88"/>
  </r>
  <r>
    <x v="14"/>
    <x v="0"/>
    <x v="0"/>
    <x v="1"/>
    <n v="2222"/>
    <n v="4"/>
    <n v="8888"/>
    <x v="1"/>
    <m/>
    <n v="9"/>
    <n v="-2222"/>
    <n v="8888"/>
  </r>
  <r>
    <x v="15"/>
    <x v="1"/>
    <x v="4"/>
    <x v="0"/>
    <n v="1638"/>
    <n v="1.1399999999999999"/>
    <n v="1867.32"/>
    <x v="0"/>
    <n v="3"/>
    <m/>
    <n v="1638"/>
    <n v="-1867.32"/>
  </r>
  <r>
    <x v="15"/>
    <x v="1"/>
    <x v="4"/>
    <x v="1"/>
    <n v="1369"/>
    <n v="2.5"/>
    <n v="3422.5"/>
    <x v="1"/>
    <m/>
    <n v="9"/>
    <n v="-1369"/>
    <n v="3422.5"/>
  </r>
  <r>
    <x v="16"/>
    <x v="5"/>
    <x v="4"/>
    <x v="0"/>
    <n v="605"/>
    <n v="2.38"/>
    <n v="1439.8999999999999"/>
    <x v="0"/>
    <n v="15"/>
    <m/>
    <n v="605"/>
    <n v="-1439.8999999999999"/>
  </r>
  <r>
    <x v="16"/>
    <x v="3"/>
    <x v="4"/>
    <x v="1"/>
    <n v="2169"/>
    <n v="3"/>
    <n v="6507"/>
    <x v="1"/>
    <m/>
    <n v="1"/>
    <n v="-2169"/>
    <n v="6507"/>
  </r>
  <r>
    <x v="17"/>
    <x v="1"/>
    <x v="4"/>
    <x v="0"/>
    <n v="1950"/>
    <n v="1.1399999999999999"/>
    <n v="2223"/>
    <x v="2"/>
    <n v="12"/>
    <m/>
    <n v="1950"/>
    <n v="-2223"/>
  </r>
  <r>
    <x v="17"/>
    <x v="4"/>
    <x v="1"/>
    <x v="1"/>
    <n v="2082"/>
    <n v="8"/>
    <n v="16656"/>
    <x v="1"/>
    <m/>
    <n v="0"/>
    <n v="-2082"/>
    <n v="16656"/>
  </r>
  <r>
    <x v="18"/>
    <x v="5"/>
    <x v="2"/>
    <x v="0"/>
    <n v="1093"/>
    <n v="2.64"/>
    <n v="2885.52"/>
    <x v="0"/>
    <n v="3"/>
    <m/>
    <n v="1093"/>
    <n v="-2885.52"/>
  </r>
  <r>
    <x v="18"/>
    <x v="2"/>
    <x v="2"/>
    <x v="1"/>
    <n v="1887"/>
    <n v="3"/>
    <n v="5661"/>
    <x v="1"/>
    <m/>
    <n v="11"/>
    <n v="-1887"/>
    <n v="5661"/>
  </r>
  <r>
    <x v="19"/>
    <x v="0"/>
    <x v="0"/>
    <x v="0"/>
    <n v="3176"/>
    <n v="2.04"/>
    <n v="6479.04"/>
    <x v="0"/>
    <n v="8"/>
    <m/>
    <n v="3176"/>
    <n v="-6479.04"/>
  </r>
  <r>
    <x v="19"/>
    <x v="0"/>
    <x v="0"/>
    <x v="1"/>
    <n v="2139"/>
    <n v="4"/>
    <n v="8556"/>
    <x v="1"/>
    <m/>
    <n v="4"/>
    <n v="-2139"/>
    <n v="8556"/>
  </r>
  <r>
    <x v="20"/>
    <x v="0"/>
    <x v="3"/>
    <x v="0"/>
    <n v="2180"/>
    <n v="4.4400000000000004"/>
    <n v="9679.2000000000007"/>
    <x v="0"/>
    <n v="2"/>
    <m/>
    <n v="2180"/>
    <n v="-9679.2000000000007"/>
  </r>
  <r>
    <x v="20"/>
    <x v="3"/>
    <x v="2"/>
    <x v="1"/>
    <n v="1683"/>
    <n v="3.5"/>
    <n v="5890.5"/>
    <x v="1"/>
    <m/>
    <n v="4"/>
    <n v="-1683"/>
    <n v="5890.5"/>
  </r>
  <r>
    <x v="21"/>
    <x v="0"/>
    <x v="3"/>
    <x v="0"/>
    <n v="897"/>
    <n v="5.18"/>
    <n v="4646.46"/>
    <x v="0"/>
    <n v="1"/>
    <m/>
    <n v="897"/>
    <n v="-4646.46"/>
  </r>
  <r>
    <x v="21"/>
    <x v="1"/>
    <x v="1"/>
    <x v="1"/>
    <n v="954"/>
    <n v="6"/>
    <n v="5724"/>
    <x v="1"/>
    <m/>
    <n v="17"/>
    <n v="-954"/>
    <n v="5724"/>
  </r>
  <r>
    <x v="22"/>
    <x v="1"/>
    <x v="1"/>
    <x v="0"/>
    <n v="2480"/>
    <n v="3.24"/>
    <n v="8035.2000000000007"/>
    <x v="0"/>
    <n v="3"/>
    <m/>
    <n v="2480"/>
    <n v="-8035.2000000000007"/>
  </r>
  <r>
    <x v="22"/>
    <x v="0"/>
    <x v="3"/>
    <x v="1"/>
    <n v="2396"/>
    <n v="8"/>
    <n v="19168"/>
    <x v="1"/>
    <m/>
    <n v="3"/>
    <n v="-2396"/>
    <n v="19168"/>
  </r>
  <r>
    <x v="23"/>
    <x v="5"/>
    <x v="5"/>
    <x v="0"/>
    <n v="1011"/>
    <n v="3.24"/>
    <n v="3275.6400000000003"/>
    <x v="0"/>
    <n v="9"/>
    <m/>
    <n v="1011"/>
    <n v="-3275.6400000000003"/>
  </r>
  <r>
    <x v="23"/>
    <x v="0"/>
    <x v="4"/>
    <x v="1"/>
    <n v="221"/>
    <n v="6"/>
    <n v="1326"/>
    <x v="1"/>
    <m/>
    <n v="14"/>
    <n v="-221"/>
    <n v="1326"/>
  </r>
  <r>
    <x v="24"/>
    <x v="0"/>
    <x v="0"/>
    <x v="0"/>
    <n v="1701"/>
    <n v="2.04"/>
    <n v="3470.04"/>
    <x v="0"/>
    <n v="4"/>
    <m/>
    <n v="1701"/>
    <n v="-3470.04"/>
  </r>
  <r>
    <x v="24"/>
    <x v="0"/>
    <x v="4"/>
    <x v="1"/>
    <n v="719"/>
    <n v="6"/>
    <n v="4314"/>
    <x v="1"/>
    <m/>
    <n v="12"/>
    <n v="-719"/>
    <n v="4314"/>
  </r>
  <r>
    <x v="25"/>
    <x v="4"/>
    <x v="2"/>
    <x v="0"/>
    <n v="895"/>
    <n v="2.0299999999999998"/>
    <n v="1816.85"/>
    <x v="0"/>
    <n v="0"/>
    <m/>
    <n v="895"/>
    <n v="-1816.85"/>
  </r>
  <r>
    <x v="25"/>
    <x v="1"/>
    <x v="4"/>
    <x v="1"/>
    <n v="326"/>
    <n v="2.5"/>
    <n v="815"/>
    <x v="1"/>
    <m/>
    <n v="10"/>
    <n v="-326"/>
    <n v="815"/>
  </r>
  <r>
    <x v="26"/>
    <x v="0"/>
    <x v="4"/>
    <x v="0"/>
    <n v="1010"/>
    <n v="3.24"/>
    <n v="3272.4"/>
    <x v="0"/>
    <n v="14"/>
    <m/>
    <n v="1010"/>
    <n v="-3272.4"/>
  </r>
  <r>
    <x v="26"/>
    <x v="5"/>
    <x v="4"/>
    <x v="1"/>
    <n v="656"/>
    <n v="4"/>
    <n v="2624"/>
    <x v="1"/>
    <m/>
    <n v="13"/>
    <n v="-656"/>
    <n v="2624"/>
  </r>
  <r>
    <x v="27"/>
    <x v="3"/>
    <x v="2"/>
    <x v="0"/>
    <n v="1533"/>
    <n v="1.74"/>
    <n v="2667.42"/>
    <x v="0"/>
    <n v="5"/>
    <m/>
    <n v="1533"/>
    <n v="-2667.42"/>
  </r>
  <r>
    <x v="27"/>
    <x v="4"/>
    <x v="1"/>
    <x v="1"/>
    <n v="1200"/>
    <n v="8"/>
    <n v="9600"/>
    <x v="1"/>
    <m/>
    <n v="10"/>
    <n v="-1200"/>
    <n v="9600"/>
  </r>
  <r>
    <x v="28"/>
    <x v="4"/>
    <x v="1"/>
    <x v="0"/>
    <n v="893"/>
    <n v="5.18"/>
    <n v="4625.74"/>
    <x v="0"/>
    <n v="1"/>
    <m/>
    <n v="893"/>
    <n v="-4625.74"/>
  </r>
  <r>
    <x v="28"/>
    <x v="2"/>
    <x v="1"/>
    <x v="1"/>
    <n v="1115"/>
    <n v="6"/>
    <n v="6690"/>
    <x v="1"/>
    <m/>
    <n v="6"/>
    <n v="-1115"/>
    <n v="6690"/>
  </r>
  <r>
    <x v="29"/>
    <x v="1"/>
    <x v="2"/>
    <x v="0"/>
    <n v="2543"/>
    <n v="1.44"/>
    <n v="3661.92"/>
    <x v="0"/>
    <n v="4"/>
    <m/>
    <n v="2543"/>
    <n v="-3661.92"/>
  </r>
  <r>
    <x v="29"/>
    <x v="2"/>
    <x v="1"/>
    <x v="1"/>
    <n v="1247"/>
    <n v="6"/>
    <n v="7482"/>
    <x v="1"/>
    <m/>
    <n v="10"/>
    <n v="-1247"/>
    <n v="7482"/>
  </r>
  <r>
    <x v="30"/>
    <x v="4"/>
    <x v="2"/>
    <x v="0"/>
    <n v="1778"/>
    <n v="1.74"/>
    <n v="3093.72"/>
    <x v="0"/>
    <n v="2"/>
    <m/>
    <n v="1778"/>
    <n v="-3093.72"/>
  </r>
  <r>
    <x v="30"/>
    <x v="4"/>
    <x v="2"/>
    <x v="1"/>
    <n v="2082"/>
    <n v="3.5"/>
    <n v="7287"/>
    <x v="1"/>
    <m/>
    <n v="19"/>
    <n v="-2082"/>
    <n v="7287"/>
  </r>
  <r>
    <x v="31"/>
    <x v="5"/>
    <x v="2"/>
    <x v="0"/>
    <n v="1375"/>
    <n v="2.64"/>
    <n v="3630"/>
    <x v="0"/>
    <n v="14"/>
    <m/>
    <n v="1375"/>
    <n v="-3630"/>
  </r>
  <r>
    <x v="31"/>
    <x v="5"/>
    <x v="2"/>
    <x v="1"/>
    <n v="1175"/>
    <n v="5"/>
    <n v="5875"/>
    <x v="1"/>
    <m/>
    <n v="15"/>
    <n v="-1175"/>
    <n v="5875"/>
  </r>
  <r>
    <x v="32"/>
    <x v="1"/>
    <x v="2"/>
    <x v="0"/>
    <n v="1643"/>
    <n v="1.44"/>
    <n v="2365.92"/>
    <x v="0"/>
    <n v="1"/>
    <m/>
    <n v="1643"/>
    <n v="-2365.92"/>
  </r>
  <r>
    <x v="32"/>
    <x v="2"/>
    <x v="1"/>
    <x v="1"/>
    <n v="1556"/>
    <n v="6"/>
    <n v="9336"/>
    <x v="1"/>
    <m/>
    <n v="4"/>
    <n v="-1556"/>
    <n v="9336"/>
  </r>
  <r>
    <x v="33"/>
    <x v="0"/>
    <x v="3"/>
    <x v="0"/>
    <n v="2685"/>
    <n v="4.4400000000000004"/>
    <n v="11921.400000000001"/>
    <x v="0"/>
    <n v="15"/>
    <m/>
    <n v="2685"/>
    <n v="-11921.400000000001"/>
  </r>
  <r>
    <x v="33"/>
    <x v="5"/>
    <x v="5"/>
    <x v="1"/>
    <n v="315"/>
    <n v="6"/>
    <n v="1890"/>
    <x v="1"/>
    <m/>
    <n v="13"/>
    <n v="-315"/>
    <n v="1890"/>
  </r>
  <r>
    <x v="34"/>
    <x v="0"/>
    <x v="3"/>
    <x v="0"/>
    <n v="2325"/>
    <n v="4.4400000000000004"/>
    <n v="10323"/>
    <x v="0"/>
    <n v="12"/>
    <m/>
    <n v="2325"/>
    <n v="-10323"/>
  </r>
  <r>
    <x v="34"/>
    <x v="2"/>
    <x v="4"/>
    <x v="1"/>
    <n v="148"/>
    <n v="2.5"/>
    <n v="370"/>
    <x v="1"/>
    <m/>
    <n v="15"/>
    <n v="-148"/>
    <n v="370"/>
  </r>
  <r>
    <x v="35"/>
    <x v="0"/>
    <x v="0"/>
    <x v="0"/>
    <n v="1711"/>
    <n v="2.04"/>
    <n v="3490.44"/>
    <x v="0"/>
    <n v="0"/>
    <m/>
    <n v="1711"/>
    <n v="-3490.44"/>
  </r>
  <r>
    <x v="35"/>
    <x v="5"/>
    <x v="2"/>
    <x v="1"/>
    <n v="1307"/>
    <n v="5"/>
    <n v="6535"/>
    <x v="1"/>
    <m/>
    <n v="9"/>
    <n v="-1307"/>
    <n v="6535"/>
  </r>
  <r>
    <x v="36"/>
    <x v="5"/>
    <x v="4"/>
    <x v="0"/>
    <n v="2364"/>
    <n v="2.04"/>
    <n v="4822.5600000000004"/>
    <x v="0"/>
    <n v="1"/>
    <m/>
    <n v="2364"/>
    <n v="-4822.5600000000004"/>
  </r>
  <r>
    <x v="36"/>
    <x v="1"/>
    <x v="1"/>
    <x v="1"/>
    <n v="1489"/>
    <n v="6"/>
    <n v="8934"/>
    <x v="1"/>
    <m/>
    <n v="20"/>
    <n v="-1489"/>
    <n v="8934"/>
  </r>
  <r>
    <x v="37"/>
    <x v="2"/>
    <x v="2"/>
    <x v="0"/>
    <n v="2404"/>
    <n v="1.44"/>
    <n v="3461.7599999999998"/>
    <x v="0"/>
    <n v="4"/>
    <m/>
    <n v="2404"/>
    <n v="-3461.7599999999998"/>
  </r>
  <r>
    <x v="37"/>
    <x v="1"/>
    <x v="4"/>
    <x v="1"/>
    <n v="795"/>
    <n v="2.5"/>
    <n v="1987.5"/>
    <x v="1"/>
    <m/>
    <n v="17"/>
    <n v="-795"/>
    <n v="1987.5"/>
  </r>
  <r>
    <x v="38"/>
    <x v="4"/>
    <x v="2"/>
    <x v="0"/>
    <n v="1335"/>
    <n v="1.74"/>
    <n v="2322.9"/>
    <x v="0"/>
    <n v="4"/>
    <m/>
    <n v="1335"/>
    <n v="-2322.9"/>
  </r>
  <r>
    <x v="38"/>
    <x v="2"/>
    <x v="2"/>
    <x v="1"/>
    <n v="975"/>
    <n v="3"/>
    <n v="2925"/>
    <x v="1"/>
    <m/>
    <n v="10"/>
    <n v="-975"/>
    <n v="2925"/>
  </r>
  <r>
    <x v="39"/>
    <x v="2"/>
    <x v="1"/>
    <x v="0"/>
    <n v="4162"/>
    <n v="3.24"/>
    <n v="13484.880000000001"/>
    <x v="0"/>
    <n v="9"/>
    <m/>
    <n v="4162"/>
    <n v="-13484.880000000001"/>
  </r>
  <r>
    <x v="39"/>
    <x v="5"/>
    <x v="5"/>
    <x v="1"/>
    <n v="1081"/>
    <n v="6"/>
    <n v="6486"/>
    <x v="1"/>
    <m/>
    <n v="0"/>
    <n v="-1081"/>
    <n v="6486"/>
  </r>
  <r>
    <x v="40"/>
    <x v="0"/>
    <x v="0"/>
    <x v="0"/>
    <n v="2753"/>
    <n v="2.04"/>
    <n v="5616.12"/>
    <x v="0"/>
    <n v="15"/>
    <m/>
    <n v="2753"/>
    <n v="-5616.12"/>
  </r>
  <r>
    <x v="40"/>
    <x v="5"/>
    <x v="2"/>
    <x v="1"/>
    <n v="543"/>
    <n v="5"/>
    <n v="2715"/>
    <x v="1"/>
    <m/>
    <n v="12"/>
    <n v="-543"/>
    <n v="2715"/>
  </r>
  <r>
    <x v="41"/>
    <x v="3"/>
    <x v="4"/>
    <x v="0"/>
    <n v="2912"/>
    <n v="1.44"/>
    <n v="4193.28"/>
    <x v="0"/>
    <n v="11"/>
    <m/>
    <n v="2912"/>
    <n v="-4193.28"/>
  </r>
  <r>
    <x v="41"/>
    <x v="2"/>
    <x v="2"/>
    <x v="1"/>
    <n v="237"/>
    <n v="3"/>
    <n v="711"/>
    <x v="1"/>
    <m/>
    <n v="11"/>
    <n v="-237"/>
    <n v="711"/>
  </r>
  <r>
    <x v="42"/>
    <x v="4"/>
    <x v="1"/>
    <x v="0"/>
    <n v="2999"/>
    <n v="4.4400000000000004"/>
    <n v="13315.560000000001"/>
    <x v="0"/>
    <n v="1"/>
    <m/>
    <n v="2999"/>
    <n v="-13315.560000000001"/>
  </r>
  <r>
    <x v="42"/>
    <x v="4"/>
    <x v="1"/>
    <x v="1"/>
    <n v="896"/>
    <n v="8"/>
    <n v="7168"/>
    <x v="1"/>
    <m/>
    <n v="13"/>
    <n v="-896"/>
    <n v="7168"/>
  </r>
  <r>
    <x v="43"/>
    <x v="4"/>
    <x v="1"/>
    <x v="0"/>
    <n v="722"/>
    <n v="5.18"/>
    <n v="3739.9599999999996"/>
    <x v="0"/>
    <n v="6"/>
    <m/>
    <n v="722"/>
    <n v="-3739.9599999999996"/>
  </r>
  <r>
    <x v="43"/>
    <x v="1"/>
    <x v="1"/>
    <x v="1"/>
    <n v="1952"/>
    <n v="6"/>
    <n v="11712"/>
    <x v="1"/>
    <m/>
    <n v="2"/>
    <n v="-1952"/>
    <n v="11712"/>
  </r>
  <r>
    <x v="44"/>
    <x v="4"/>
    <x v="2"/>
    <x v="0"/>
    <n v="1332"/>
    <n v="1.74"/>
    <n v="2317.6799999999998"/>
    <x v="0"/>
    <n v="4"/>
    <m/>
    <n v="1332"/>
    <n v="-2317.6799999999998"/>
  </r>
  <r>
    <x v="44"/>
    <x v="5"/>
    <x v="4"/>
    <x v="1"/>
    <n v="1239"/>
    <n v="4"/>
    <n v="4956"/>
    <x v="1"/>
    <m/>
    <n v="18"/>
    <n v="-1239"/>
    <n v="4956"/>
  </r>
  <r>
    <x v="45"/>
    <x v="5"/>
    <x v="4"/>
    <x v="0"/>
    <n v="663"/>
    <n v="2.38"/>
    <n v="1577.9399999999998"/>
    <x v="0"/>
    <n v="7"/>
    <m/>
    <n v="663"/>
    <n v="-1577.9399999999998"/>
  </r>
  <r>
    <x v="45"/>
    <x v="2"/>
    <x v="4"/>
    <x v="1"/>
    <n v="2200"/>
    <n v="2.5"/>
    <n v="5500"/>
    <x v="1"/>
    <m/>
    <n v="12"/>
    <n v="-2200"/>
    <n v="5500"/>
  </r>
  <r>
    <x v="46"/>
    <x v="5"/>
    <x v="2"/>
    <x v="0"/>
    <n v="2835"/>
    <n v="2.64"/>
    <n v="7484.4000000000005"/>
    <x v="0"/>
    <n v="4"/>
    <m/>
    <n v="2835"/>
    <n v="-7484.4000000000005"/>
  </r>
  <r>
    <x v="46"/>
    <x v="0"/>
    <x v="4"/>
    <x v="1"/>
    <n v="1902"/>
    <n v="6"/>
    <n v="11412"/>
    <x v="1"/>
    <m/>
    <n v="4"/>
    <n v="-1902"/>
    <n v="11412"/>
  </r>
  <r>
    <x v="47"/>
    <x v="3"/>
    <x v="2"/>
    <x v="0"/>
    <n v="1785"/>
    <n v="1.74"/>
    <n v="3105.9"/>
    <x v="0"/>
    <n v="4"/>
    <m/>
    <n v="1785"/>
    <n v="-3105.9"/>
  </r>
  <r>
    <x v="47"/>
    <x v="5"/>
    <x v="2"/>
    <x v="1"/>
    <n v="1938"/>
    <n v="5"/>
    <n v="9690"/>
    <x v="1"/>
    <m/>
    <n v="20"/>
    <n v="-1938"/>
    <n v="9690"/>
  </r>
  <r>
    <x v="48"/>
    <x v="1"/>
    <x v="2"/>
    <x v="0"/>
    <n v="2992"/>
    <n v="1.44"/>
    <n v="4308.4799999999996"/>
    <x v="0"/>
    <n v="14"/>
    <m/>
    <n v="2992"/>
    <n v="-4308.4799999999996"/>
  </r>
  <r>
    <x v="48"/>
    <x v="4"/>
    <x v="2"/>
    <x v="1"/>
    <n v="1652"/>
    <n v="3.5"/>
    <n v="5782"/>
    <x v="1"/>
    <m/>
    <n v="14"/>
    <n v="-1652"/>
    <n v="5782"/>
  </r>
  <r>
    <x v="49"/>
    <x v="5"/>
    <x v="4"/>
    <x v="0"/>
    <n v="1936"/>
    <n v="2.04"/>
    <n v="3949.44"/>
    <x v="0"/>
    <n v="10"/>
    <m/>
    <n v="1936"/>
    <n v="-3949.44"/>
  </r>
  <r>
    <x v="49"/>
    <x v="0"/>
    <x v="0"/>
    <x v="1"/>
    <n v="2392"/>
    <n v="4"/>
    <n v="9568"/>
    <x v="1"/>
    <m/>
    <n v="2"/>
    <n v="-2392"/>
    <n v="9568"/>
  </r>
  <r>
    <x v="50"/>
    <x v="1"/>
    <x v="2"/>
    <x v="0"/>
    <n v="1039"/>
    <n v="1.44"/>
    <n v="1496.1599999999999"/>
    <x v="2"/>
    <n v="13"/>
    <m/>
    <n v="1039"/>
    <n v="-1496.1599999999999"/>
  </r>
  <r>
    <x v="50"/>
    <x v="2"/>
    <x v="4"/>
    <x v="1"/>
    <n v="1317"/>
    <n v="2.5"/>
    <n v="3292.5"/>
    <x v="1"/>
    <m/>
    <n v="0"/>
    <n v="-1317"/>
    <n v="3292.5"/>
  </r>
  <r>
    <x v="51"/>
    <x v="0"/>
    <x v="3"/>
    <x v="0"/>
    <n v="2373"/>
    <n v="4.4400000000000004"/>
    <n v="10536.12"/>
    <x v="0"/>
    <n v="9"/>
    <m/>
    <n v="2373"/>
    <n v="-10536.12"/>
  </r>
  <r>
    <x v="51"/>
    <x v="0"/>
    <x v="3"/>
    <x v="1"/>
    <n v="425"/>
    <n v="8"/>
    <n v="3400"/>
    <x v="1"/>
    <m/>
    <n v="11"/>
    <n v="-425"/>
    <n v="3400"/>
  </r>
  <r>
    <x v="52"/>
    <x v="4"/>
    <x v="1"/>
    <x v="0"/>
    <n v="2051"/>
    <n v="4.4400000000000004"/>
    <n v="9106.44"/>
    <x v="0"/>
    <n v="5"/>
    <m/>
    <n v="2051"/>
    <n v="-9106.44"/>
  </r>
  <r>
    <x v="52"/>
    <x v="2"/>
    <x v="4"/>
    <x v="1"/>
    <n v="544"/>
    <n v="2.5"/>
    <n v="1360"/>
    <x v="1"/>
    <m/>
    <n v="6"/>
    <n v="-544"/>
    <n v="1360"/>
  </r>
  <r>
    <x v="53"/>
    <x v="5"/>
    <x v="4"/>
    <x v="0"/>
    <n v="1976"/>
    <n v="2.04"/>
    <n v="4031.04"/>
    <x v="0"/>
    <n v="3"/>
    <m/>
    <n v="1976"/>
    <n v="-4031.04"/>
  </r>
  <r>
    <x v="53"/>
    <x v="0"/>
    <x v="0"/>
    <x v="1"/>
    <n v="1815"/>
    <n v="4"/>
    <n v="7260"/>
    <x v="1"/>
    <m/>
    <n v="9"/>
    <n v="-1815"/>
    <n v="7260"/>
  </r>
  <r>
    <x v="54"/>
    <x v="4"/>
    <x v="2"/>
    <x v="0"/>
    <n v="1616"/>
    <n v="1.74"/>
    <n v="2811.84"/>
    <x v="0"/>
    <n v="7"/>
    <m/>
    <n v="1616"/>
    <n v="-2811.84"/>
  </r>
  <r>
    <x v="54"/>
    <x v="1"/>
    <x v="1"/>
    <x v="1"/>
    <n v="1729"/>
    <n v="6"/>
    <n v="10374"/>
    <x v="1"/>
    <m/>
    <n v="13"/>
    <n v="-1729"/>
    <n v="10374"/>
  </r>
  <r>
    <x v="55"/>
    <x v="4"/>
    <x v="2"/>
    <x v="0"/>
    <n v="1334"/>
    <n v="1.74"/>
    <n v="2321.16"/>
    <x v="0"/>
    <n v="14"/>
    <m/>
    <n v="1334"/>
    <n v="-2321.16"/>
  </r>
  <r>
    <x v="55"/>
    <x v="2"/>
    <x v="1"/>
    <x v="1"/>
    <n v="2947"/>
    <n v="6"/>
    <n v="17682"/>
    <x v="1"/>
    <m/>
    <n v="18"/>
    <n v="-2947"/>
    <n v="17682"/>
  </r>
  <r>
    <x v="56"/>
    <x v="3"/>
    <x v="2"/>
    <x v="0"/>
    <n v="1009"/>
    <n v="1.74"/>
    <n v="1755.66"/>
    <x v="0"/>
    <n v="3"/>
    <m/>
    <n v="1009"/>
    <n v="-1755.66"/>
  </r>
  <r>
    <x v="56"/>
    <x v="5"/>
    <x v="4"/>
    <x v="1"/>
    <n v="1037"/>
    <n v="4"/>
    <n v="4148"/>
    <x v="1"/>
    <m/>
    <n v="3"/>
    <n v="-1037"/>
    <n v="4148"/>
  </r>
  <r>
    <x v="57"/>
    <x v="3"/>
    <x v="4"/>
    <x v="0"/>
    <n v="2798"/>
    <n v="1.44"/>
    <n v="4029.12"/>
    <x v="0"/>
    <n v="1"/>
    <m/>
    <n v="2798"/>
    <n v="-4029.12"/>
  </r>
  <r>
    <x v="57"/>
    <x v="0"/>
    <x v="0"/>
    <x v="1"/>
    <n v="1660"/>
    <n v="4"/>
    <n v="6640"/>
    <x v="1"/>
    <m/>
    <n v="10"/>
    <n v="-1660"/>
    <n v="6640"/>
  </r>
  <r>
    <x v="58"/>
    <x v="0"/>
    <x v="3"/>
    <x v="0"/>
    <n v="704"/>
    <n v="5.18"/>
    <n v="3646.72"/>
    <x v="0"/>
    <n v="4"/>
    <m/>
    <n v="704"/>
    <n v="-3646.72"/>
  </r>
  <r>
    <x v="58"/>
    <x v="1"/>
    <x v="4"/>
    <x v="1"/>
    <n v="330"/>
    <n v="2.5"/>
    <n v="825"/>
    <x v="1"/>
    <m/>
    <n v="17"/>
    <n v="-330"/>
    <n v="825"/>
  </r>
  <r>
    <x v="59"/>
    <x v="0"/>
    <x v="0"/>
    <x v="0"/>
    <n v="2644"/>
    <n v="2.04"/>
    <n v="5393.76"/>
    <x v="0"/>
    <n v="3"/>
    <m/>
    <n v="2644"/>
    <n v="-5393.76"/>
  </r>
  <r>
    <x v="59"/>
    <x v="3"/>
    <x v="4"/>
    <x v="1"/>
    <n v="2257"/>
    <n v="3"/>
    <n v="6771"/>
    <x v="1"/>
    <m/>
    <n v="20"/>
    <n v="-2257"/>
    <n v="6771"/>
  </r>
  <r>
    <x v="60"/>
    <x v="1"/>
    <x v="1"/>
    <x v="0"/>
    <n v="1361"/>
    <n v="3.24"/>
    <n v="4409.6400000000003"/>
    <x v="0"/>
    <n v="6"/>
    <m/>
    <n v="1361"/>
    <n v="-4409.6400000000003"/>
  </r>
  <r>
    <x v="60"/>
    <x v="2"/>
    <x v="1"/>
    <x v="1"/>
    <n v="590"/>
    <n v="6"/>
    <n v="3540"/>
    <x v="1"/>
    <m/>
    <n v="19"/>
    <n v="-590"/>
    <n v="3540"/>
  </r>
  <r>
    <x v="61"/>
    <x v="4"/>
    <x v="2"/>
    <x v="0"/>
    <n v="562"/>
    <n v="2.0299999999999998"/>
    <n v="1140.8599999999999"/>
    <x v="0"/>
    <n v="9"/>
    <m/>
    <n v="562"/>
    <n v="-1140.8599999999999"/>
  </r>
  <r>
    <x v="61"/>
    <x v="5"/>
    <x v="2"/>
    <x v="1"/>
    <n v="1726"/>
    <n v="5"/>
    <n v="8630"/>
    <x v="1"/>
    <m/>
    <n v="14"/>
    <n v="-1726"/>
    <n v="8630"/>
  </r>
  <r>
    <x v="62"/>
    <x v="0"/>
    <x v="3"/>
    <x v="0"/>
    <n v="514"/>
    <n v="5.18"/>
    <n v="2662.52"/>
    <x v="0"/>
    <n v="5"/>
    <m/>
    <n v="514"/>
    <n v="-2662.52"/>
  </r>
  <r>
    <x v="62"/>
    <x v="0"/>
    <x v="3"/>
    <x v="1"/>
    <n v="1424"/>
    <n v="8"/>
    <n v="11392"/>
    <x v="1"/>
    <m/>
    <n v="10"/>
    <n v="-1424"/>
    <n v="11392"/>
  </r>
  <r>
    <x v="63"/>
    <x v="2"/>
    <x v="4"/>
    <x v="0"/>
    <n v="709"/>
    <n v="1.3299999999999998"/>
    <n v="942.96999999999991"/>
    <x v="0"/>
    <n v="15"/>
    <m/>
    <n v="709"/>
    <n v="-942.96999999999991"/>
  </r>
  <r>
    <x v="63"/>
    <x v="4"/>
    <x v="2"/>
    <x v="1"/>
    <n v="810"/>
    <n v="3.5"/>
    <n v="2835"/>
    <x v="1"/>
    <m/>
    <n v="16"/>
    <n v="-810"/>
    <n v="2835"/>
  </r>
  <r>
    <x v="64"/>
    <x v="3"/>
    <x v="4"/>
    <x v="0"/>
    <n v="2965"/>
    <n v="1.44"/>
    <n v="4269.5999999999995"/>
    <x v="0"/>
    <n v="6"/>
    <m/>
    <n v="2965"/>
    <n v="-4269.5999999999995"/>
  </r>
  <r>
    <x v="64"/>
    <x v="2"/>
    <x v="1"/>
    <x v="1"/>
    <n v="557"/>
    <n v="6"/>
    <n v="3342"/>
    <x v="1"/>
    <m/>
    <n v="6"/>
    <n v="-557"/>
    <n v="3342"/>
  </r>
  <r>
    <x v="65"/>
    <x v="5"/>
    <x v="4"/>
    <x v="0"/>
    <n v="2934"/>
    <n v="2.04"/>
    <n v="5985.36"/>
    <x v="0"/>
    <n v="11"/>
    <m/>
    <n v="2934"/>
    <n v="-5985.36"/>
  </r>
  <r>
    <x v="65"/>
    <x v="1"/>
    <x v="4"/>
    <x v="1"/>
    <n v="1964"/>
    <n v="2.5"/>
    <n v="4910"/>
    <x v="1"/>
    <m/>
    <n v="3"/>
    <n v="-1964"/>
    <n v="4910"/>
  </r>
  <r>
    <x v="66"/>
    <x v="1"/>
    <x v="4"/>
    <x v="0"/>
    <n v="1200"/>
    <n v="1.1399999999999999"/>
    <n v="1367.9999999999998"/>
    <x v="0"/>
    <n v="5"/>
    <m/>
    <n v="1200"/>
    <n v="-1367.9999999999998"/>
  </r>
  <r>
    <x v="66"/>
    <x v="4"/>
    <x v="1"/>
    <x v="1"/>
    <n v="498"/>
    <n v="8"/>
    <n v="3984"/>
    <x v="1"/>
    <m/>
    <n v="6"/>
    <n v="-498"/>
    <n v="3984"/>
  </r>
  <r>
    <x v="67"/>
    <x v="2"/>
    <x v="2"/>
    <x v="0"/>
    <n v="2407"/>
    <n v="1.44"/>
    <n v="3466.08"/>
    <x v="0"/>
    <n v="5"/>
    <m/>
    <n v="2407"/>
    <n v="-3466.08"/>
  </r>
  <r>
    <x v="67"/>
    <x v="2"/>
    <x v="2"/>
    <x v="1"/>
    <n v="1045"/>
    <n v="3"/>
    <n v="3135"/>
    <x v="1"/>
    <m/>
    <n v="4"/>
    <n v="-1045"/>
    <n v="3135"/>
  </r>
  <r>
    <x v="68"/>
    <x v="5"/>
    <x v="5"/>
    <x v="0"/>
    <n v="888"/>
    <n v="3.78"/>
    <n v="3356.64"/>
    <x v="0"/>
    <n v="0"/>
    <m/>
    <n v="888"/>
    <n v="-3356.64"/>
  </r>
  <r>
    <x v="68"/>
    <x v="1"/>
    <x v="4"/>
    <x v="1"/>
    <n v="116"/>
    <n v="2.5"/>
    <n v="290"/>
    <x v="1"/>
    <m/>
    <n v="11"/>
    <n v="-116"/>
    <n v="290"/>
  </r>
  <r>
    <x v="69"/>
    <x v="0"/>
    <x v="4"/>
    <x v="0"/>
    <n v="2329"/>
    <n v="3.24"/>
    <n v="7545.9600000000009"/>
    <x v="2"/>
    <n v="12"/>
    <m/>
    <n v="2329"/>
    <n v="-7545.9600000000009"/>
  </r>
  <r>
    <x v="69"/>
    <x v="3"/>
    <x v="2"/>
    <x v="1"/>
    <n v="2643"/>
    <n v="3.5"/>
    <n v="9250.5"/>
    <x v="1"/>
    <m/>
    <n v="16"/>
    <n v="-2643"/>
    <n v="9250.5"/>
  </r>
  <r>
    <x v="70"/>
    <x v="1"/>
    <x v="4"/>
    <x v="0"/>
    <n v="1448"/>
    <n v="1.1399999999999999"/>
    <n v="1650.7199999999998"/>
    <x v="0"/>
    <n v="10"/>
    <m/>
    <n v="1448"/>
    <n v="-1650.7199999999998"/>
  </r>
  <r>
    <x v="70"/>
    <x v="5"/>
    <x v="5"/>
    <x v="1"/>
    <n v="2709"/>
    <n v="6"/>
    <n v="16254"/>
    <x v="1"/>
    <m/>
    <n v="20"/>
    <n v="-2709"/>
    <n v="16254"/>
  </r>
  <r>
    <x v="71"/>
    <x v="5"/>
    <x v="4"/>
    <x v="0"/>
    <n v="2305"/>
    <n v="2.04"/>
    <n v="4702.2"/>
    <x v="0"/>
    <n v="14"/>
    <m/>
    <n v="2305"/>
    <n v="-4702.2"/>
  </r>
  <r>
    <x v="71"/>
    <x v="1"/>
    <x v="1"/>
    <x v="1"/>
    <n v="988"/>
    <n v="6"/>
    <n v="5928"/>
    <x v="1"/>
    <m/>
    <n v="4"/>
    <n v="-988"/>
    <n v="5928"/>
  </r>
  <r>
    <x v="72"/>
    <x v="0"/>
    <x v="3"/>
    <x v="0"/>
    <n v="1097"/>
    <n v="4.4400000000000004"/>
    <n v="4870.68"/>
    <x v="0"/>
    <n v="7"/>
    <m/>
    <n v="1097"/>
    <n v="-4870.68"/>
  </r>
  <r>
    <x v="72"/>
    <x v="0"/>
    <x v="0"/>
    <x v="1"/>
    <n v="2231"/>
    <n v="4"/>
    <n v="8924"/>
    <x v="1"/>
    <m/>
    <n v="16"/>
    <n v="-2231"/>
    <n v="8924"/>
  </r>
  <r>
    <x v="73"/>
    <x v="5"/>
    <x v="2"/>
    <x v="0"/>
    <n v="2650"/>
    <n v="2.64"/>
    <n v="6996"/>
    <x v="0"/>
    <n v="15"/>
    <m/>
    <n v="2650"/>
    <n v="-6996"/>
  </r>
  <r>
    <x v="73"/>
    <x v="1"/>
    <x v="4"/>
    <x v="1"/>
    <n v="1036"/>
    <n v="2.5"/>
    <n v="2590"/>
    <x v="1"/>
    <m/>
    <n v="14"/>
    <n v="-1036"/>
    <n v="2590"/>
  </r>
  <r>
    <x v="74"/>
    <x v="1"/>
    <x v="4"/>
    <x v="0"/>
    <n v="1994"/>
    <n v="1.1399999999999999"/>
    <n v="2273.16"/>
    <x v="0"/>
    <n v="14"/>
    <m/>
    <n v="1994"/>
    <n v="-2273.16"/>
  </r>
  <r>
    <x v="74"/>
    <x v="3"/>
    <x v="2"/>
    <x v="1"/>
    <n v="2977"/>
    <n v="3.5"/>
    <n v="10419.5"/>
    <x v="1"/>
    <m/>
    <n v="2"/>
    <n v="-2977"/>
    <n v="10419.5"/>
  </r>
  <r>
    <x v="75"/>
    <x v="1"/>
    <x v="1"/>
    <x v="0"/>
    <n v="536"/>
    <n v="3.78"/>
    <n v="2026.08"/>
    <x v="0"/>
    <n v="6"/>
    <m/>
    <n v="536"/>
    <n v="-2026.08"/>
  </r>
  <r>
    <x v="75"/>
    <x v="4"/>
    <x v="2"/>
    <x v="1"/>
    <n v="1330"/>
    <n v="3.5"/>
    <n v="4655"/>
    <x v="1"/>
    <m/>
    <n v="5"/>
    <n v="-1330"/>
    <n v="4655"/>
  </r>
  <r>
    <x v="76"/>
    <x v="0"/>
    <x v="3"/>
    <x v="0"/>
    <n v="2681"/>
    <n v="4.4400000000000004"/>
    <n v="11903.640000000001"/>
    <x v="0"/>
    <n v="12"/>
    <m/>
    <n v="2681"/>
    <n v="-11903.640000000001"/>
  </r>
  <r>
    <x v="76"/>
    <x v="3"/>
    <x v="4"/>
    <x v="1"/>
    <n v="585"/>
    <n v="3"/>
    <n v="1755"/>
    <x v="1"/>
    <m/>
    <n v="0"/>
    <n v="-585"/>
    <n v="1755"/>
  </r>
  <r>
    <x v="77"/>
    <x v="3"/>
    <x v="2"/>
    <x v="0"/>
    <n v="1199"/>
    <n v="1.74"/>
    <n v="2086.2599999999998"/>
    <x v="0"/>
    <n v="0"/>
    <m/>
    <n v="1199"/>
    <n v="-2086.2599999999998"/>
  </r>
  <r>
    <x v="77"/>
    <x v="2"/>
    <x v="4"/>
    <x v="1"/>
    <n v="2450"/>
    <n v="2.5"/>
    <n v="6125"/>
    <x v="1"/>
    <m/>
    <n v="15"/>
    <n v="-2450"/>
    <n v="6125"/>
  </r>
  <r>
    <x v="78"/>
    <x v="2"/>
    <x v="2"/>
    <x v="0"/>
    <n v="1906"/>
    <n v="1.44"/>
    <n v="2744.64"/>
    <x v="0"/>
    <n v="12"/>
    <m/>
    <n v="1906"/>
    <n v="-2744.64"/>
  </r>
  <r>
    <x v="78"/>
    <x v="5"/>
    <x v="5"/>
    <x v="1"/>
    <n v="2445"/>
    <n v="6"/>
    <n v="14670"/>
    <x v="1"/>
    <m/>
    <n v="3"/>
    <n v="-2445"/>
    <n v="14670"/>
  </r>
  <r>
    <x v="79"/>
    <x v="2"/>
    <x v="2"/>
    <x v="0"/>
    <n v="1833"/>
    <n v="1.44"/>
    <n v="2639.52"/>
    <x v="0"/>
    <n v="13"/>
    <m/>
    <n v="1833"/>
    <n v="-2639.52"/>
  </r>
  <r>
    <x v="79"/>
    <x v="5"/>
    <x v="4"/>
    <x v="1"/>
    <n v="2905"/>
    <n v="4"/>
    <n v="11620"/>
    <x v="1"/>
    <m/>
    <n v="2"/>
    <n v="-2905"/>
    <n v="11620"/>
  </r>
  <r>
    <x v="80"/>
    <x v="4"/>
    <x v="1"/>
    <x v="0"/>
    <n v="2692"/>
    <n v="4.4400000000000004"/>
    <n v="11952.480000000001"/>
    <x v="0"/>
    <n v="10"/>
    <m/>
    <n v="2692"/>
    <n v="-11952.480000000001"/>
  </r>
  <r>
    <x v="80"/>
    <x v="2"/>
    <x v="4"/>
    <x v="1"/>
    <n v="2903"/>
    <n v="2.5"/>
    <n v="7257.5"/>
    <x v="1"/>
    <m/>
    <n v="9"/>
    <n v="-2903"/>
    <n v="7257.5"/>
  </r>
  <r>
    <x v="81"/>
    <x v="4"/>
    <x v="2"/>
    <x v="0"/>
    <n v="1964"/>
    <n v="1.74"/>
    <n v="3417.36"/>
    <x v="0"/>
    <n v="2"/>
    <m/>
    <n v="1964"/>
    <n v="-3417.36"/>
  </r>
  <r>
    <x v="81"/>
    <x v="5"/>
    <x v="5"/>
    <x v="1"/>
    <n v="1227"/>
    <n v="6"/>
    <n v="7362"/>
    <x v="1"/>
    <m/>
    <n v="2"/>
    <n v="-1227"/>
    <n v="7362"/>
  </r>
  <r>
    <x v="82"/>
    <x v="5"/>
    <x v="2"/>
    <x v="0"/>
    <n v="1272"/>
    <n v="2.64"/>
    <n v="3358.0800000000004"/>
    <x v="0"/>
    <n v="7"/>
    <m/>
    <n v="1272"/>
    <n v="-3358.0800000000004"/>
  </r>
  <r>
    <x v="82"/>
    <x v="2"/>
    <x v="2"/>
    <x v="1"/>
    <n v="482"/>
    <n v="3"/>
    <n v="1446"/>
    <x v="1"/>
    <m/>
    <n v="10"/>
    <n v="-482"/>
    <n v="1446"/>
  </r>
  <r>
    <x v="83"/>
    <x v="2"/>
    <x v="4"/>
    <x v="0"/>
    <n v="1944"/>
    <n v="1.1399999999999999"/>
    <n v="2216.16"/>
    <x v="0"/>
    <n v="15"/>
    <m/>
    <n v="1944"/>
    <n v="-2216.16"/>
  </r>
  <r>
    <x v="83"/>
    <x v="5"/>
    <x v="5"/>
    <x v="1"/>
    <n v="365"/>
    <n v="6"/>
    <n v="2190"/>
    <x v="1"/>
    <m/>
    <n v="3"/>
    <n v="-365"/>
    <n v="2190"/>
  </r>
  <r>
    <x v="84"/>
    <x v="0"/>
    <x v="0"/>
    <x v="0"/>
    <n v="2052"/>
    <n v="2.04"/>
    <n v="4186.08"/>
    <x v="0"/>
    <n v="0"/>
    <m/>
    <n v="2052"/>
    <n v="-4186.08"/>
  </r>
  <r>
    <x v="84"/>
    <x v="1"/>
    <x v="1"/>
    <x v="1"/>
    <n v="2110"/>
    <n v="6"/>
    <n v="12660"/>
    <x v="1"/>
    <m/>
    <n v="10"/>
    <n v="-2110"/>
    <n v="12660"/>
  </r>
  <r>
    <x v="85"/>
    <x v="2"/>
    <x v="4"/>
    <x v="0"/>
    <n v="959"/>
    <n v="1.3299999999999998"/>
    <n v="1275.4699999999998"/>
    <x v="0"/>
    <n v="12"/>
    <m/>
    <n v="959"/>
    <n v="-1275.4699999999998"/>
  </r>
  <r>
    <x v="85"/>
    <x v="1"/>
    <x v="1"/>
    <x v="1"/>
    <n v="576"/>
    <n v="6"/>
    <n v="3456"/>
    <x v="1"/>
    <m/>
    <n v="2"/>
    <n v="-576"/>
    <n v="3456"/>
  </r>
  <r>
    <x v="86"/>
    <x v="5"/>
    <x v="5"/>
    <x v="0"/>
    <n v="2419"/>
    <n v="3.24"/>
    <n v="7837.56"/>
    <x v="0"/>
    <n v="3"/>
    <m/>
    <n v="2419"/>
    <n v="-7837.56"/>
  </r>
  <r>
    <x v="86"/>
    <x v="4"/>
    <x v="1"/>
    <x v="1"/>
    <n v="435"/>
    <n v="8"/>
    <n v="3480"/>
    <x v="1"/>
    <m/>
    <n v="0"/>
    <n v="-435"/>
    <n v="3480"/>
  </r>
  <r>
    <x v="87"/>
    <x v="5"/>
    <x v="2"/>
    <x v="0"/>
    <n v="1549"/>
    <n v="2.64"/>
    <n v="4089.36"/>
    <x v="0"/>
    <n v="8"/>
    <m/>
    <n v="1549"/>
    <n v="-4089.36"/>
  </r>
  <r>
    <x v="87"/>
    <x v="2"/>
    <x v="2"/>
    <x v="1"/>
    <n v="2315"/>
    <n v="3"/>
    <n v="6945"/>
    <x v="1"/>
    <m/>
    <n v="1"/>
    <n v="-2315"/>
    <n v="6945"/>
  </r>
  <r>
    <x v="88"/>
    <x v="0"/>
    <x v="3"/>
    <x v="0"/>
    <n v="1135"/>
    <n v="4.4400000000000004"/>
    <n v="5039.4000000000005"/>
    <x v="0"/>
    <n v="12"/>
    <m/>
    <n v="1135"/>
    <n v="-5039.4000000000005"/>
  </r>
  <r>
    <x v="88"/>
    <x v="1"/>
    <x v="4"/>
    <x v="1"/>
    <n v="1045"/>
    <n v="2.5"/>
    <n v="2612.5"/>
    <x v="1"/>
    <m/>
    <n v="19"/>
    <n v="-1045"/>
    <n v="2612.5"/>
  </r>
  <r>
    <x v="89"/>
    <x v="5"/>
    <x v="2"/>
    <x v="0"/>
    <n v="1695"/>
    <n v="2.64"/>
    <n v="4474.8"/>
    <x v="0"/>
    <n v="12"/>
    <m/>
    <n v="1695"/>
    <n v="-4474.8"/>
  </r>
  <r>
    <x v="89"/>
    <x v="4"/>
    <x v="2"/>
    <x v="1"/>
    <n v="152"/>
    <n v="3.5"/>
    <n v="532"/>
    <x v="1"/>
    <m/>
    <n v="19"/>
    <n v="-152"/>
    <n v="532"/>
  </r>
  <r>
    <x v="90"/>
    <x v="1"/>
    <x v="1"/>
    <x v="0"/>
    <n v="758"/>
    <n v="3.78"/>
    <n v="2865.24"/>
    <x v="0"/>
    <n v="12"/>
    <m/>
    <n v="758"/>
    <n v="-2865.24"/>
  </r>
  <r>
    <x v="90"/>
    <x v="0"/>
    <x v="0"/>
    <x v="1"/>
    <n v="2099"/>
    <n v="4"/>
    <n v="8396"/>
    <x v="1"/>
    <m/>
    <n v="6"/>
    <n v="-2099"/>
    <n v="8396"/>
  </r>
  <r>
    <x v="91"/>
    <x v="0"/>
    <x v="3"/>
    <x v="0"/>
    <n v="1698"/>
    <n v="4.4400000000000004"/>
    <n v="7539.1200000000008"/>
    <x v="0"/>
    <n v="6"/>
    <m/>
    <n v="1698"/>
    <n v="-7539.1200000000008"/>
  </r>
  <r>
    <x v="91"/>
    <x v="0"/>
    <x v="0"/>
    <x v="1"/>
    <n v="1132"/>
    <n v="4"/>
    <n v="4528"/>
    <x v="1"/>
    <m/>
    <n v="20"/>
    <n v="-1132"/>
    <n v="4528"/>
  </r>
  <r>
    <x v="92"/>
    <x v="2"/>
    <x v="2"/>
    <x v="0"/>
    <n v="874"/>
    <n v="1.68"/>
    <n v="1468.32"/>
    <x v="0"/>
    <n v="1"/>
    <m/>
    <n v="874"/>
    <n v="-1468.32"/>
  </r>
  <r>
    <x v="92"/>
    <x v="1"/>
    <x v="2"/>
    <x v="1"/>
    <n v="2855"/>
    <n v="3"/>
    <n v="8565"/>
    <x v="1"/>
    <m/>
    <n v="6"/>
    <n v="-2855"/>
    <n v="8565"/>
  </r>
  <r>
    <x v="93"/>
    <x v="3"/>
    <x v="2"/>
    <x v="0"/>
    <n v="1108"/>
    <n v="1.74"/>
    <n v="1927.92"/>
    <x v="0"/>
    <n v="15"/>
    <m/>
    <n v="1108"/>
    <n v="-1927.92"/>
  </r>
  <r>
    <x v="93"/>
    <x v="4"/>
    <x v="1"/>
    <x v="1"/>
    <n v="1321"/>
    <n v="8"/>
    <n v="10568"/>
    <x v="1"/>
    <m/>
    <n v="11"/>
    <n v="-1321"/>
    <n v="10568"/>
  </r>
  <r>
    <x v="94"/>
    <x v="2"/>
    <x v="2"/>
    <x v="0"/>
    <n v="875"/>
    <n v="1.68"/>
    <n v="1470"/>
    <x v="0"/>
    <n v="2"/>
    <m/>
    <n v="875"/>
    <n v="-1470"/>
  </r>
  <r>
    <x v="94"/>
    <x v="2"/>
    <x v="2"/>
    <x v="1"/>
    <n v="2179"/>
    <n v="3"/>
    <n v="6537"/>
    <x v="1"/>
    <m/>
    <n v="7"/>
    <n v="-2179"/>
    <n v="6537"/>
  </r>
  <r>
    <x v="95"/>
    <x v="5"/>
    <x v="2"/>
    <x v="0"/>
    <n v="673"/>
    <n v="3.08"/>
    <n v="2072.84"/>
    <x v="0"/>
    <n v="6"/>
    <m/>
    <n v="673"/>
    <n v="-2072.84"/>
  </r>
  <r>
    <x v="95"/>
    <x v="1"/>
    <x v="1"/>
    <x v="1"/>
    <n v="1818"/>
    <n v="6"/>
    <n v="10908"/>
    <x v="1"/>
    <m/>
    <n v="17"/>
    <n v="-1818"/>
    <n v="10908"/>
  </r>
  <r>
    <x v="96"/>
    <x v="4"/>
    <x v="1"/>
    <x v="0"/>
    <n v="945"/>
    <n v="5.18"/>
    <n v="4895.0999999999995"/>
    <x v="0"/>
    <n v="9"/>
    <m/>
    <n v="945"/>
    <n v="-4895.0999999999995"/>
  </r>
  <r>
    <x v="96"/>
    <x v="1"/>
    <x v="4"/>
    <x v="1"/>
    <n v="1171"/>
    <n v="2.5"/>
    <n v="2927.5"/>
    <x v="1"/>
    <m/>
    <n v="10"/>
    <n v="-1171"/>
    <n v="2927.5"/>
  </r>
  <r>
    <x v="97"/>
    <x v="2"/>
    <x v="1"/>
    <x v="0"/>
    <n v="2619"/>
    <n v="3.24"/>
    <n v="8485.5600000000013"/>
    <x v="0"/>
    <n v="6"/>
    <m/>
    <n v="2619"/>
    <n v="-8485.5600000000013"/>
  </r>
  <r>
    <x v="97"/>
    <x v="2"/>
    <x v="1"/>
    <x v="1"/>
    <n v="1917"/>
    <n v="6"/>
    <n v="11502"/>
    <x v="1"/>
    <m/>
    <n v="4"/>
    <n v="-1917"/>
    <n v="11502"/>
  </r>
  <r>
    <x v="98"/>
    <x v="2"/>
    <x v="4"/>
    <x v="0"/>
    <n v="1003"/>
    <n v="1.1399999999999999"/>
    <n v="1143.4199999999998"/>
    <x v="0"/>
    <n v="4"/>
    <m/>
    <n v="1003"/>
    <n v="-1143.4199999999998"/>
  </r>
  <r>
    <x v="98"/>
    <x v="5"/>
    <x v="2"/>
    <x v="1"/>
    <n v="1259"/>
    <n v="5"/>
    <n v="6295"/>
    <x v="1"/>
    <m/>
    <n v="20"/>
    <n v="-1259"/>
    <n v="6295"/>
  </r>
  <r>
    <x v="99"/>
    <x v="2"/>
    <x v="4"/>
    <x v="0"/>
    <n v="1880"/>
    <n v="1.1399999999999999"/>
    <n v="2143.1999999999998"/>
    <x v="0"/>
    <n v="7"/>
    <m/>
    <n v="1880"/>
    <n v="-2143.1999999999998"/>
  </r>
  <r>
    <x v="99"/>
    <x v="0"/>
    <x v="3"/>
    <x v="1"/>
    <n v="224"/>
    <n v="8"/>
    <n v="1792"/>
    <x v="1"/>
    <m/>
    <n v="16"/>
    <n v="-224"/>
    <n v="1792"/>
  </r>
  <r>
    <x v="100"/>
    <x v="1"/>
    <x v="4"/>
    <x v="0"/>
    <n v="600"/>
    <n v="1.3299999999999998"/>
    <n v="797.99999999999989"/>
    <x v="2"/>
    <n v="11"/>
    <m/>
    <n v="600"/>
    <n v="-797.99999999999989"/>
  </r>
  <r>
    <x v="100"/>
    <x v="5"/>
    <x v="2"/>
    <x v="1"/>
    <n v="2493"/>
    <n v="5"/>
    <n v="12465"/>
    <x v="1"/>
    <m/>
    <n v="5"/>
    <n v="-2493"/>
    <n v="12465"/>
  </r>
  <r>
    <x v="101"/>
    <x v="5"/>
    <x v="5"/>
    <x v="0"/>
    <n v="528"/>
    <n v="3.78"/>
    <n v="1995.84"/>
    <x v="0"/>
    <n v="0"/>
    <m/>
    <n v="528"/>
    <n v="-1995.84"/>
  </r>
  <r>
    <x v="101"/>
    <x v="1"/>
    <x v="1"/>
    <x v="1"/>
    <n v="2356"/>
    <n v="6"/>
    <n v="14136"/>
    <x v="1"/>
    <m/>
    <n v="13"/>
    <n v="-2356"/>
    <n v="14136"/>
  </r>
  <r>
    <x v="102"/>
    <x v="4"/>
    <x v="2"/>
    <x v="0"/>
    <n v="534"/>
    <n v="2.0299999999999998"/>
    <n v="1084.02"/>
    <x v="0"/>
    <n v="0"/>
    <m/>
    <n v="534"/>
    <n v="-1084.02"/>
  </r>
  <r>
    <x v="102"/>
    <x v="0"/>
    <x v="0"/>
    <x v="1"/>
    <n v="1841"/>
    <n v="4"/>
    <n v="7364"/>
    <x v="1"/>
    <m/>
    <n v="9"/>
    <n v="-1841"/>
    <n v="7364"/>
  </r>
  <r>
    <x v="103"/>
    <x v="1"/>
    <x v="4"/>
    <x v="0"/>
    <n v="2562"/>
    <n v="1.1399999999999999"/>
    <n v="2920.68"/>
    <x v="0"/>
    <n v="12"/>
    <m/>
    <n v="2562"/>
    <n v="-2920.68"/>
  </r>
  <r>
    <x v="103"/>
    <x v="2"/>
    <x v="2"/>
    <x v="1"/>
    <n v="948"/>
    <n v="3"/>
    <n v="2844"/>
    <x v="1"/>
    <m/>
    <n v="7"/>
    <n v="-948"/>
    <n v="2844"/>
  </r>
  <r>
    <x v="104"/>
    <x v="0"/>
    <x v="0"/>
    <x v="0"/>
    <n v="1197"/>
    <n v="2.04"/>
    <n v="2441.88"/>
    <x v="0"/>
    <n v="7"/>
    <m/>
    <n v="1197"/>
    <n v="-2441.88"/>
  </r>
  <r>
    <x v="104"/>
    <x v="2"/>
    <x v="4"/>
    <x v="1"/>
    <n v="2207"/>
    <n v="2.5"/>
    <n v="5517.5"/>
    <x v="1"/>
    <m/>
    <n v="19"/>
    <n v="-2207"/>
    <n v="5517.5"/>
  </r>
  <r>
    <x v="105"/>
    <x v="4"/>
    <x v="2"/>
    <x v="0"/>
    <n v="1498"/>
    <n v="1.74"/>
    <n v="2606.52"/>
    <x v="0"/>
    <n v="2"/>
    <m/>
    <n v="1498"/>
    <n v="-2606.52"/>
  </r>
  <r>
    <x v="105"/>
    <x v="4"/>
    <x v="2"/>
    <x v="1"/>
    <n v="551"/>
    <n v="3.5"/>
    <n v="1928.5"/>
    <x v="1"/>
    <m/>
    <n v="8"/>
    <n v="-551"/>
    <n v="1928.5"/>
  </r>
  <r>
    <x v="106"/>
    <x v="5"/>
    <x v="4"/>
    <x v="0"/>
    <n v="950"/>
    <n v="2.38"/>
    <n v="2261"/>
    <x v="0"/>
    <n v="7"/>
    <m/>
    <n v="950"/>
    <n v="-2261"/>
  </r>
  <r>
    <x v="106"/>
    <x v="4"/>
    <x v="2"/>
    <x v="1"/>
    <n v="2616"/>
    <n v="3.5"/>
    <n v="9156"/>
    <x v="1"/>
    <m/>
    <n v="8"/>
    <n v="-2616"/>
    <n v="9156"/>
  </r>
  <r>
    <x v="107"/>
    <x v="2"/>
    <x v="1"/>
    <x v="0"/>
    <n v="4849"/>
    <n v="3.24"/>
    <n v="15710.76"/>
    <x v="0"/>
    <n v="2"/>
    <m/>
    <n v="4849"/>
    <n v="-15710.76"/>
  </r>
  <r>
    <x v="107"/>
    <x v="4"/>
    <x v="2"/>
    <x v="1"/>
    <n v="1689"/>
    <n v="3.5"/>
    <n v="5911.5"/>
    <x v="1"/>
    <m/>
    <n v="12"/>
    <n v="-1689"/>
    <n v="5911.5"/>
  </r>
  <r>
    <x v="108"/>
    <x v="4"/>
    <x v="2"/>
    <x v="0"/>
    <n v="2299"/>
    <n v="1.74"/>
    <n v="4000.2599999999998"/>
    <x v="0"/>
    <n v="3"/>
    <m/>
    <n v="2299"/>
    <n v="-4000.2599999999998"/>
  </r>
  <r>
    <x v="108"/>
    <x v="2"/>
    <x v="4"/>
    <x v="1"/>
    <n v="1324"/>
    <n v="2.5"/>
    <n v="3310"/>
    <x v="1"/>
    <m/>
    <n v="17"/>
    <n v="-1324"/>
    <n v="3310"/>
  </r>
  <r>
    <x v="109"/>
    <x v="1"/>
    <x v="1"/>
    <x v="0"/>
    <n v="1596"/>
    <n v="3.24"/>
    <n v="5171.04"/>
    <x v="0"/>
    <n v="4"/>
    <m/>
    <n v="1596"/>
    <n v="-5171.04"/>
  </r>
  <r>
    <x v="109"/>
    <x v="5"/>
    <x v="4"/>
    <x v="1"/>
    <n v="1016"/>
    <n v="4"/>
    <n v="4064"/>
    <x v="1"/>
    <m/>
    <n v="11"/>
    <n v="-1016"/>
    <n v="4064"/>
  </r>
  <r>
    <x v="110"/>
    <x v="3"/>
    <x v="4"/>
    <x v="0"/>
    <n v="2225"/>
    <n v="1.44"/>
    <n v="3204"/>
    <x v="0"/>
    <n v="4"/>
    <m/>
    <n v="2225"/>
    <n v="-3204"/>
  </r>
  <r>
    <x v="110"/>
    <x v="0"/>
    <x v="3"/>
    <x v="1"/>
    <n v="2403"/>
    <n v="8"/>
    <n v="19224"/>
    <x v="1"/>
    <m/>
    <n v="10"/>
    <n v="-2403"/>
    <n v="19224"/>
  </r>
  <r>
    <x v="111"/>
    <x v="1"/>
    <x v="2"/>
    <x v="0"/>
    <n v="2777"/>
    <n v="1.44"/>
    <n v="3998.8799999999997"/>
    <x v="0"/>
    <n v="6"/>
    <m/>
    <n v="2777"/>
    <n v="-3998.8799999999997"/>
  </r>
  <r>
    <x v="111"/>
    <x v="1"/>
    <x v="4"/>
    <x v="1"/>
    <n v="1621"/>
    <n v="2.5"/>
    <n v="4052.5"/>
    <x v="1"/>
    <m/>
    <n v="10"/>
    <n v="-1621"/>
    <n v="4052.5"/>
  </r>
  <r>
    <x v="112"/>
    <x v="1"/>
    <x v="1"/>
    <x v="0"/>
    <n v="2192"/>
    <n v="3.24"/>
    <n v="7102.0800000000008"/>
    <x v="0"/>
    <n v="14"/>
    <m/>
    <n v="2192"/>
    <n v="-7102.0800000000008"/>
  </r>
  <r>
    <x v="112"/>
    <x v="3"/>
    <x v="2"/>
    <x v="1"/>
    <n v="830"/>
    <n v="3.5"/>
    <n v="2905"/>
    <x v="1"/>
    <m/>
    <n v="11"/>
    <n v="-830"/>
    <n v="2905"/>
  </r>
  <r>
    <x v="113"/>
    <x v="0"/>
    <x v="3"/>
    <x v="0"/>
    <n v="937"/>
    <n v="5.18"/>
    <n v="4853.66"/>
    <x v="0"/>
    <n v="2"/>
    <m/>
    <n v="937"/>
    <n v="-4853.66"/>
  </r>
  <r>
    <x v="113"/>
    <x v="0"/>
    <x v="3"/>
    <x v="1"/>
    <n v="369"/>
    <n v="8"/>
    <n v="2952"/>
    <x v="1"/>
    <m/>
    <n v="0"/>
    <n v="-369"/>
    <n v="2952"/>
  </r>
  <r>
    <x v="114"/>
    <x v="2"/>
    <x v="2"/>
    <x v="0"/>
    <n v="1484"/>
    <n v="1.44"/>
    <n v="2136.96"/>
    <x v="0"/>
    <n v="5"/>
    <m/>
    <n v="1484"/>
    <n v="-2136.96"/>
  </r>
  <r>
    <x v="114"/>
    <x v="1"/>
    <x v="2"/>
    <x v="1"/>
    <n v="807"/>
    <n v="3"/>
    <n v="2421"/>
    <x v="1"/>
    <m/>
    <n v="18"/>
    <n v="-807"/>
    <n v="2421"/>
  </r>
  <r>
    <x v="115"/>
    <x v="0"/>
    <x v="0"/>
    <x v="0"/>
    <n v="1502"/>
    <n v="2.04"/>
    <n v="3064.08"/>
    <x v="0"/>
    <n v="8"/>
    <m/>
    <n v="1502"/>
    <n v="-3064.08"/>
  </r>
  <r>
    <x v="115"/>
    <x v="1"/>
    <x v="1"/>
    <x v="1"/>
    <n v="1843"/>
    <n v="6"/>
    <n v="11058"/>
    <x v="1"/>
    <m/>
    <n v="20"/>
    <n v="-1843"/>
    <n v="11058"/>
  </r>
  <r>
    <x v="116"/>
    <x v="0"/>
    <x v="0"/>
    <x v="0"/>
    <n v="1643"/>
    <n v="2.04"/>
    <n v="3351.7200000000003"/>
    <x v="0"/>
    <n v="14"/>
    <m/>
    <n v="1643"/>
    <n v="-3351.7200000000003"/>
  </r>
  <r>
    <x v="116"/>
    <x v="1"/>
    <x v="1"/>
    <x v="1"/>
    <n v="1472"/>
    <n v="6"/>
    <n v="8832"/>
    <x v="1"/>
    <m/>
    <n v="17"/>
    <n v="-1472"/>
    <n v="8832"/>
  </r>
  <r>
    <x v="117"/>
    <x v="5"/>
    <x v="5"/>
    <x v="0"/>
    <n v="1947"/>
    <n v="3.24"/>
    <n v="6308.2800000000007"/>
    <x v="0"/>
    <n v="8"/>
    <m/>
    <n v="1947"/>
    <n v="-6308.2800000000007"/>
  </r>
  <r>
    <x v="117"/>
    <x v="3"/>
    <x v="4"/>
    <x v="1"/>
    <n v="1921"/>
    <n v="3"/>
    <n v="5763"/>
    <x v="1"/>
    <m/>
    <n v="4"/>
    <n v="-1921"/>
    <n v="5763"/>
  </r>
  <r>
    <x v="118"/>
    <x v="2"/>
    <x v="1"/>
    <x v="0"/>
    <n v="3263"/>
    <n v="3.24"/>
    <n v="10572.12"/>
    <x v="0"/>
    <n v="1"/>
    <m/>
    <n v="3263"/>
    <n v="-10572.12"/>
  </r>
  <r>
    <x v="118"/>
    <x v="1"/>
    <x v="1"/>
    <x v="1"/>
    <n v="2094"/>
    <n v="6"/>
    <n v="12564"/>
    <x v="1"/>
    <m/>
    <n v="5"/>
    <n v="-2094"/>
    <n v="12564"/>
  </r>
  <r>
    <x v="119"/>
    <x v="2"/>
    <x v="4"/>
    <x v="0"/>
    <n v="2324"/>
    <n v="1.1399999999999999"/>
    <n v="2649.3599999999997"/>
    <x v="0"/>
    <n v="5"/>
    <m/>
    <n v="2324"/>
    <n v="-2649.3599999999997"/>
  </r>
  <r>
    <x v="119"/>
    <x v="4"/>
    <x v="2"/>
    <x v="1"/>
    <n v="2892"/>
    <n v="3.5"/>
    <n v="10122"/>
    <x v="1"/>
    <m/>
    <n v="20"/>
    <n v="-2892"/>
    <n v="10122"/>
  </r>
  <r>
    <x v="120"/>
    <x v="5"/>
    <x v="5"/>
    <x v="0"/>
    <n v="1876"/>
    <n v="3.24"/>
    <n v="6078.2400000000007"/>
    <x v="0"/>
    <n v="7"/>
    <m/>
    <n v="1876"/>
    <n v="-6078.2400000000007"/>
  </r>
  <r>
    <x v="120"/>
    <x v="1"/>
    <x v="1"/>
    <x v="1"/>
    <n v="2618"/>
    <n v="6"/>
    <n v="15708"/>
    <x v="1"/>
    <m/>
    <n v="0"/>
    <n v="-2618"/>
    <n v="15708"/>
  </r>
  <r>
    <x v="121"/>
    <x v="3"/>
    <x v="2"/>
    <x v="0"/>
    <n v="766"/>
    <n v="2.0299999999999998"/>
    <n v="1554.9799999999998"/>
    <x v="0"/>
    <n v="13"/>
    <m/>
    <n v="766"/>
    <n v="-1554.9799999999998"/>
  </r>
  <r>
    <x v="121"/>
    <x v="4"/>
    <x v="1"/>
    <x v="1"/>
    <n v="828"/>
    <n v="8"/>
    <n v="6624"/>
    <x v="1"/>
    <m/>
    <n v="2"/>
    <n v="-828"/>
    <n v="6624"/>
  </r>
  <r>
    <x v="122"/>
    <x v="1"/>
    <x v="4"/>
    <x v="0"/>
    <n v="2602"/>
    <n v="1.1399999999999999"/>
    <n v="2966.2799999999997"/>
    <x v="0"/>
    <n v="10"/>
    <m/>
    <n v="2602"/>
    <n v="-2966.2799999999997"/>
  </r>
  <r>
    <x v="122"/>
    <x v="2"/>
    <x v="1"/>
    <x v="1"/>
    <n v="367"/>
    <n v="6"/>
    <n v="2202"/>
    <x v="1"/>
    <m/>
    <n v="0"/>
    <n v="-367"/>
    <n v="2202"/>
  </r>
  <r>
    <x v="123"/>
    <x v="0"/>
    <x v="0"/>
    <x v="0"/>
    <n v="2918"/>
    <n v="2.04"/>
    <n v="5952.72"/>
    <x v="0"/>
    <n v="6"/>
    <m/>
    <n v="2918"/>
    <n v="-5952.72"/>
  </r>
  <r>
    <x v="123"/>
    <x v="1"/>
    <x v="1"/>
    <x v="1"/>
    <n v="2174"/>
    <n v="6"/>
    <n v="13044"/>
    <x v="1"/>
    <m/>
    <n v="2"/>
    <n v="-2174"/>
    <n v="13044"/>
  </r>
  <r>
    <x v="124"/>
    <x v="4"/>
    <x v="2"/>
    <x v="0"/>
    <n v="1828"/>
    <n v="1.74"/>
    <n v="3180.72"/>
    <x v="2"/>
    <n v="6"/>
    <m/>
    <n v="1828"/>
    <n v="-3180.72"/>
  </r>
  <r>
    <x v="124"/>
    <x v="2"/>
    <x v="2"/>
    <x v="1"/>
    <n v="558"/>
    <n v="3"/>
    <n v="1674"/>
    <x v="1"/>
    <m/>
    <n v="17"/>
    <n v="-558"/>
    <n v="1674"/>
  </r>
  <r>
    <x v="125"/>
    <x v="2"/>
    <x v="4"/>
    <x v="0"/>
    <n v="857"/>
    <n v="1.3299999999999998"/>
    <n v="1139.81"/>
    <x v="2"/>
    <n v="9"/>
    <m/>
    <n v="857"/>
    <n v="-1139.81"/>
  </r>
  <r>
    <x v="125"/>
    <x v="2"/>
    <x v="1"/>
    <x v="1"/>
    <n v="1962"/>
    <n v="6"/>
    <n v="11772"/>
    <x v="1"/>
    <m/>
    <n v="8"/>
    <n v="-1962"/>
    <n v="11772"/>
  </r>
  <r>
    <x v="126"/>
    <x v="2"/>
    <x v="4"/>
    <x v="0"/>
    <n v="943"/>
    <n v="1.3299999999999998"/>
    <n v="1254.1899999999998"/>
    <x v="2"/>
    <n v="2"/>
    <m/>
    <n v="943"/>
    <n v="-1254.1899999999998"/>
  </r>
  <r>
    <x v="126"/>
    <x v="5"/>
    <x v="4"/>
    <x v="1"/>
    <n v="1611"/>
    <n v="4"/>
    <n v="6444"/>
    <x v="1"/>
    <m/>
    <n v="19"/>
    <n v="-1611"/>
    <n v="6444"/>
  </r>
  <r>
    <x v="127"/>
    <x v="1"/>
    <x v="2"/>
    <x v="0"/>
    <n v="2323"/>
    <n v="1.44"/>
    <n v="3345.12"/>
    <x v="0"/>
    <n v="10"/>
    <m/>
    <n v="2323"/>
    <n v="-3345.12"/>
  </r>
  <r>
    <x v="127"/>
    <x v="5"/>
    <x v="5"/>
    <x v="1"/>
    <n v="2960"/>
    <n v="6"/>
    <n v="17760"/>
    <x v="1"/>
    <m/>
    <n v="14"/>
    <n v="-2960"/>
    <n v="17760"/>
  </r>
  <r>
    <x v="128"/>
    <x v="1"/>
    <x v="1"/>
    <x v="0"/>
    <n v="1824"/>
    <n v="3.24"/>
    <n v="5909.76"/>
    <x v="0"/>
    <n v="8"/>
    <m/>
    <n v="1824"/>
    <n v="-5909.76"/>
  </r>
  <r>
    <x v="128"/>
    <x v="1"/>
    <x v="4"/>
    <x v="1"/>
    <n v="2520"/>
    <n v="2.5"/>
    <n v="6300"/>
    <x v="1"/>
    <m/>
    <n v="9"/>
    <n v="-2520"/>
    <n v="6300"/>
  </r>
  <r>
    <x v="129"/>
    <x v="2"/>
    <x v="2"/>
    <x v="0"/>
    <n v="2171"/>
    <n v="1.44"/>
    <n v="3126.24"/>
    <x v="0"/>
    <n v="11"/>
    <m/>
    <n v="2171"/>
    <n v="-3126.24"/>
  </r>
  <r>
    <x v="129"/>
    <x v="5"/>
    <x v="4"/>
    <x v="1"/>
    <n v="1256"/>
    <n v="4"/>
    <n v="5024"/>
    <x v="1"/>
    <m/>
    <n v="16"/>
    <n v="-1256"/>
    <n v="5024"/>
  </r>
  <r>
    <x v="130"/>
    <x v="4"/>
    <x v="1"/>
    <x v="0"/>
    <n v="2646"/>
    <n v="4.4400000000000004"/>
    <n v="11748.240000000002"/>
    <x v="0"/>
    <n v="3"/>
    <m/>
    <n v="2646"/>
    <n v="-11748.240000000002"/>
  </r>
  <r>
    <x v="130"/>
    <x v="2"/>
    <x v="2"/>
    <x v="1"/>
    <n v="1246"/>
    <n v="3"/>
    <n v="3738"/>
    <x v="1"/>
    <m/>
    <n v="3"/>
    <n v="-1246"/>
    <n v="3738"/>
  </r>
  <r>
    <x v="131"/>
    <x v="0"/>
    <x v="4"/>
    <x v="0"/>
    <n v="2571"/>
    <n v="3.24"/>
    <n v="8330.0400000000009"/>
    <x v="0"/>
    <n v="7"/>
    <m/>
    <n v="2571"/>
    <n v="-8330.0400000000009"/>
  </r>
  <r>
    <x v="131"/>
    <x v="0"/>
    <x v="3"/>
    <x v="1"/>
    <n v="1400"/>
    <n v="8"/>
    <n v="11200"/>
    <x v="1"/>
    <m/>
    <n v="14"/>
    <n v="-1400"/>
    <n v="11200"/>
  </r>
  <r>
    <x v="132"/>
    <x v="0"/>
    <x v="4"/>
    <x v="0"/>
    <n v="1760"/>
    <n v="3.24"/>
    <n v="5702.4000000000005"/>
    <x v="0"/>
    <n v="1"/>
    <m/>
    <n v="1760"/>
    <n v="-5702.4000000000005"/>
  </r>
  <r>
    <x v="132"/>
    <x v="3"/>
    <x v="4"/>
    <x v="1"/>
    <n v="2651"/>
    <n v="3"/>
    <n v="7953"/>
    <x v="1"/>
    <m/>
    <n v="14"/>
    <n v="-2651"/>
    <n v="7953"/>
  </r>
  <r>
    <x v="133"/>
    <x v="0"/>
    <x v="3"/>
    <x v="0"/>
    <n v="2607"/>
    <n v="4.4400000000000004"/>
    <n v="11575.080000000002"/>
    <x v="0"/>
    <n v="1"/>
    <m/>
    <n v="2607"/>
    <n v="-11575.080000000002"/>
  </r>
  <r>
    <x v="133"/>
    <x v="0"/>
    <x v="0"/>
    <x v="1"/>
    <n v="1612"/>
    <n v="4"/>
    <n v="6448"/>
    <x v="1"/>
    <m/>
    <n v="13"/>
    <n v="-1612"/>
    <n v="6448"/>
  </r>
  <r>
    <x v="134"/>
    <x v="0"/>
    <x v="3"/>
    <x v="0"/>
    <n v="1651"/>
    <n v="4.4400000000000004"/>
    <n v="7330.4400000000005"/>
    <x v="0"/>
    <n v="13"/>
    <m/>
    <n v="1651"/>
    <n v="-7330.4400000000005"/>
  </r>
  <r>
    <x v="134"/>
    <x v="4"/>
    <x v="1"/>
    <x v="1"/>
    <n v="2477"/>
    <n v="8"/>
    <n v="19816"/>
    <x v="1"/>
    <m/>
    <n v="9"/>
    <n v="-2477"/>
    <n v="19816"/>
  </r>
  <r>
    <x v="135"/>
    <x v="5"/>
    <x v="2"/>
    <x v="0"/>
    <n v="2444"/>
    <n v="2.64"/>
    <n v="6452.16"/>
    <x v="0"/>
    <n v="4"/>
    <m/>
    <n v="2444"/>
    <n v="-6452.16"/>
  </r>
  <r>
    <x v="135"/>
    <x v="3"/>
    <x v="4"/>
    <x v="1"/>
    <n v="1880"/>
    <n v="3"/>
    <n v="5640"/>
    <x v="1"/>
    <m/>
    <n v="18"/>
    <n v="-1880"/>
    <n v="5640"/>
  </r>
  <r>
    <x v="136"/>
    <x v="4"/>
    <x v="1"/>
    <x v="0"/>
    <n v="1072"/>
    <n v="4.4400000000000004"/>
    <n v="4759.68"/>
    <x v="0"/>
    <n v="2"/>
    <m/>
    <n v="1072"/>
    <n v="-4759.68"/>
  </r>
  <r>
    <x v="136"/>
    <x v="0"/>
    <x v="0"/>
    <x v="1"/>
    <n v="2907"/>
    <n v="4"/>
    <n v="11628"/>
    <x v="1"/>
    <m/>
    <n v="4"/>
    <n v="-2907"/>
    <n v="11628"/>
  </r>
  <r>
    <x v="137"/>
    <x v="2"/>
    <x v="4"/>
    <x v="0"/>
    <n v="2776"/>
    <n v="1.1399999999999999"/>
    <n v="3164.64"/>
    <x v="0"/>
    <n v="0"/>
    <m/>
    <n v="2776"/>
    <n v="-3164.64"/>
  </r>
  <r>
    <x v="137"/>
    <x v="1"/>
    <x v="2"/>
    <x v="1"/>
    <n v="2937"/>
    <n v="3"/>
    <n v="8811"/>
    <x v="1"/>
    <m/>
    <n v="2"/>
    <n v="-2937"/>
    <n v="8811"/>
  </r>
  <r>
    <x v="138"/>
    <x v="1"/>
    <x v="2"/>
    <x v="0"/>
    <n v="2845"/>
    <n v="1.44"/>
    <n v="4096.8"/>
    <x v="0"/>
    <n v="14"/>
    <m/>
    <n v="2845"/>
    <n v="-4096.8"/>
  </r>
  <r>
    <x v="138"/>
    <x v="2"/>
    <x v="4"/>
    <x v="1"/>
    <n v="972"/>
    <n v="2.5"/>
    <n v="2430"/>
    <x v="1"/>
    <m/>
    <n v="12"/>
    <n v="-972"/>
    <n v="2430"/>
  </r>
  <r>
    <x v="139"/>
    <x v="1"/>
    <x v="4"/>
    <x v="0"/>
    <n v="2182"/>
    <n v="1.1399999999999999"/>
    <n v="2487.4799999999996"/>
    <x v="0"/>
    <n v="11"/>
    <m/>
    <n v="2182"/>
    <n v="-2487.4799999999996"/>
  </r>
  <r>
    <x v="139"/>
    <x v="4"/>
    <x v="1"/>
    <x v="1"/>
    <n v="2880"/>
    <n v="8"/>
    <n v="23040"/>
    <x v="1"/>
    <m/>
    <n v="13"/>
    <n v="-2880"/>
    <n v="23040"/>
  </r>
  <r>
    <x v="140"/>
    <x v="0"/>
    <x v="3"/>
    <x v="0"/>
    <n v="775"/>
    <n v="5.18"/>
    <n v="4014.5"/>
    <x v="0"/>
    <n v="0"/>
    <m/>
    <n v="775"/>
    <n v="-4014.5"/>
  </r>
  <r>
    <x v="140"/>
    <x v="1"/>
    <x v="4"/>
    <x v="1"/>
    <n v="1979"/>
    <n v="2.5"/>
    <n v="4947.5"/>
    <x v="1"/>
    <m/>
    <n v="9"/>
    <n v="-1979"/>
    <n v="4947.5"/>
  </r>
  <r>
    <x v="141"/>
    <x v="5"/>
    <x v="4"/>
    <x v="0"/>
    <n v="738"/>
    <n v="2.38"/>
    <n v="1756.4399999999998"/>
    <x v="0"/>
    <n v="11"/>
    <m/>
    <n v="738"/>
    <n v="-1756.4399999999998"/>
  </r>
  <r>
    <x v="141"/>
    <x v="2"/>
    <x v="2"/>
    <x v="1"/>
    <n v="2240"/>
    <n v="3"/>
    <n v="6720"/>
    <x v="1"/>
    <m/>
    <n v="6"/>
    <n v="-2240"/>
    <n v="6720"/>
  </r>
  <r>
    <x v="142"/>
    <x v="2"/>
    <x v="2"/>
    <x v="0"/>
    <n v="1546"/>
    <n v="1.44"/>
    <n v="2226.2399999999998"/>
    <x v="0"/>
    <n v="13"/>
    <m/>
    <n v="1546"/>
    <n v="-2226.2399999999998"/>
  </r>
  <r>
    <x v="142"/>
    <x v="5"/>
    <x v="5"/>
    <x v="1"/>
    <n v="566"/>
    <n v="6"/>
    <n v="3396"/>
    <x v="1"/>
    <m/>
    <n v="8"/>
    <n v="-566"/>
    <n v="3396"/>
  </r>
  <r>
    <x v="143"/>
    <x v="4"/>
    <x v="2"/>
    <x v="0"/>
    <n v="2185"/>
    <n v="1.74"/>
    <n v="3801.9"/>
    <x v="0"/>
    <n v="8"/>
    <m/>
    <n v="2185"/>
    <n v="-3801.9"/>
  </r>
  <r>
    <x v="143"/>
    <x v="0"/>
    <x v="3"/>
    <x v="1"/>
    <n v="1584"/>
    <n v="8"/>
    <n v="12672"/>
    <x v="1"/>
    <m/>
    <n v="5"/>
    <n v="-1584"/>
    <n v="12672"/>
  </r>
  <r>
    <x v="144"/>
    <x v="2"/>
    <x v="4"/>
    <x v="0"/>
    <n v="819"/>
    <n v="1.3299999999999998"/>
    <n v="1089.27"/>
    <x v="0"/>
    <n v="1"/>
    <m/>
    <n v="819"/>
    <n v="-1089.27"/>
  </r>
  <r>
    <x v="144"/>
    <x v="5"/>
    <x v="5"/>
    <x v="1"/>
    <n v="246"/>
    <n v="6"/>
    <n v="1476"/>
    <x v="1"/>
    <m/>
    <n v="12"/>
    <n v="-246"/>
    <n v="1476"/>
  </r>
  <r>
    <x v="145"/>
    <x v="3"/>
    <x v="2"/>
    <x v="0"/>
    <n v="1808"/>
    <n v="1.74"/>
    <n v="3145.92"/>
    <x v="0"/>
    <n v="5"/>
    <m/>
    <n v="1808"/>
    <n v="-3145.92"/>
  </r>
  <r>
    <x v="145"/>
    <x v="2"/>
    <x v="2"/>
    <x v="1"/>
    <n v="2966"/>
    <n v="3"/>
    <n v="8898"/>
    <x v="1"/>
    <m/>
    <n v="13"/>
    <n v="-2966"/>
    <n v="8898"/>
  </r>
  <r>
    <x v="146"/>
    <x v="5"/>
    <x v="2"/>
    <x v="0"/>
    <n v="2671"/>
    <n v="2.64"/>
    <n v="7051.4400000000005"/>
    <x v="0"/>
    <n v="10"/>
    <m/>
    <n v="2671"/>
    <n v="-7051.4400000000005"/>
  </r>
  <r>
    <x v="146"/>
    <x v="1"/>
    <x v="1"/>
    <x v="1"/>
    <n v="1439"/>
    <n v="6"/>
    <n v="8634"/>
    <x v="1"/>
    <m/>
    <n v="17"/>
    <n v="-1439"/>
    <n v="8634"/>
  </r>
  <r>
    <x v="147"/>
    <x v="2"/>
    <x v="4"/>
    <x v="0"/>
    <n v="2867"/>
    <n v="1.1399999999999999"/>
    <n v="3268.3799999999997"/>
    <x v="0"/>
    <n v="10"/>
    <m/>
    <n v="2867"/>
    <n v="-3268.3799999999997"/>
  </r>
  <r>
    <x v="147"/>
    <x v="1"/>
    <x v="2"/>
    <x v="1"/>
    <n v="2534"/>
    <n v="3"/>
    <n v="7602"/>
    <x v="1"/>
    <m/>
    <n v="6"/>
    <n v="-2534"/>
    <n v="7602"/>
  </r>
  <r>
    <x v="148"/>
    <x v="2"/>
    <x v="2"/>
    <x v="0"/>
    <n v="1344"/>
    <n v="1.44"/>
    <n v="1935.36"/>
    <x v="0"/>
    <n v="4"/>
    <m/>
    <n v="1344"/>
    <n v="-1935.36"/>
  </r>
  <r>
    <x v="148"/>
    <x v="1"/>
    <x v="4"/>
    <x v="1"/>
    <n v="1228"/>
    <n v="2.5"/>
    <n v="3070"/>
    <x v="1"/>
    <m/>
    <n v="18"/>
    <n v="-1228"/>
    <n v="3070"/>
  </r>
  <r>
    <x v="149"/>
    <x v="3"/>
    <x v="2"/>
    <x v="0"/>
    <n v="1283"/>
    <n v="1.74"/>
    <n v="2232.42"/>
    <x v="0"/>
    <n v="13"/>
    <m/>
    <n v="1283"/>
    <n v="-2232.42"/>
  </r>
  <r>
    <x v="149"/>
    <x v="4"/>
    <x v="1"/>
    <x v="1"/>
    <n v="265"/>
    <n v="8"/>
    <n v="2120"/>
    <x v="1"/>
    <m/>
    <n v="14"/>
    <n v="-265"/>
    <n v="2120"/>
  </r>
  <r>
    <x v="150"/>
    <x v="0"/>
    <x v="3"/>
    <x v="0"/>
    <n v="1259"/>
    <n v="4.4400000000000004"/>
    <n v="5589.9600000000009"/>
    <x v="0"/>
    <n v="4"/>
    <m/>
    <n v="1259"/>
    <n v="-5589.9600000000009"/>
  </r>
  <r>
    <x v="150"/>
    <x v="2"/>
    <x v="2"/>
    <x v="1"/>
    <n v="1084"/>
    <n v="3"/>
    <n v="3252"/>
    <x v="1"/>
    <m/>
    <n v="11"/>
    <n v="-1084"/>
    <n v="3252"/>
  </r>
  <r>
    <x v="151"/>
    <x v="3"/>
    <x v="2"/>
    <x v="0"/>
    <n v="1625"/>
    <n v="1.74"/>
    <n v="2827.5"/>
    <x v="0"/>
    <n v="8"/>
    <m/>
    <n v="1625"/>
    <n v="-2827.5"/>
  </r>
  <r>
    <x v="151"/>
    <x v="0"/>
    <x v="0"/>
    <x v="1"/>
    <n v="1506"/>
    <n v="4"/>
    <n v="6024"/>
    <x v="1"/>
    <m/>
    <n v="13"/>
    <n v="-1506"/>
    <n v="6024"/>
  </r>
  <r>
    <x v="152"/>
    <x v="1"/>
    <x v="4"/>
    <x v="0"/>
    <n v="2394"/>
    <n v="1.1399999999999999"/>
    <n v="2729.16"/>
    <x v="0"/>
    <n v="15"/>
    <m/>
    <n v="2394"/>
    <n v="-2729.16"/>
  </r>
  <r>
    <x v="152"/>
    <x v="2"/>
    <x v="4"/>
    <x v="1"/>
    <n v="321"/>
    <n v="2.5"/>
    <n v="802.5"/>
    <x v="1"/>
    <m/>
    <n v="1"/>
    <n v="-321"/>
    <n v="802.5"/>
  </r>
  <r>
    <x v="153"/>
    <x v="4"/>
    <x v="1"/>
    <x v="0"/>
    <n v="1087"/>
    <n v="4.4400000000000004"/>
    <n v="4826.2800000000007"/>
    <x v="0"/>
    <n v="4"/>
    <m/>
    <n v="1087"/>
    <n v="-4826.2800000000007"/>
  </r>
  <r>
    <x v="153"/>
    <x v="2"/>
    <x v="1"/>
    <x v="1"/>
    <n v="1102"/>
    <n v="6"/>
    <n v="6612"/>
    <x v="1"/>
    <m/>
    <n v="15"/>
    <n v="-1102"/>
    <n v="6612"/>
  </r>
  <r>
    <x v="154"/>
    <x v="3"/>
    <x v="2"/>
    <x v="0"/>
    <n v="2535"/>
    <n v="1.74"/>
    <n v="4410.8999999999996"/>
    <x v="0"/>
    <n v="8"/>
    <m/>
    <n v="2535"/>
    <n v="-4410.8999999999996"/>
  </r>
  <r>
    <x v="154"/>
    <x v="5"/>
    <x v="5"/>
    <x v="1"/>
    <n v="321"/>
    <n v="6"/>
    <n v="1926"/>
    <x v="1"/>
    <m/>
    <n v="12"/>
    <n v="-321"/>
    <n v="1926"/>
  </r>
  <r>
    <x v="155"/>
    <x v="0"/>
    <x v="4"/>
    <x v="0"/>
    <n v="1133"/>
    <n v="3.24"/>
    <n v="3670.92"/>
    <x v="0"/>
    <n v="15"/>
    <m/>
    <n v="1133"/>
    <n v="-3670.92"/>
  </r>
  <r>
    <x v="155"/>
    <x v="2"/>
    <x v="1"/>
    <x v="1"/>
    <n v="2962"/>
    <n v="6"/>
    <n v="17772"/>
    <x v="1"/>
    <m/>
    <n v="11"/>
    <n v="-2962"/>
    <n v="17772"/>
  </r>
  <r>
    <x v="156"/>
    <x v="0"/>
    <x v="3"/>
    <x v="0"/>
    <n v="2948"/>
    <n v="4.4400000000000004"/>
    <n v="13089.12"/>
    <x v="0"/>
    <n v="11"/>
    <m/>
    <n v="2948"/>
    <n v="-13089.12"/>
  </r>
  <r>
    <x v="156"/>
    <x v="1"/>
    <x v="4"/>
    <x v="1"/>
    <n v="2572"/>
    <n v="2.5"/>
    <n v="6430"/>
    <x v="1"/>
    <m/>
    <n v="11"/>
    <n v="-2572"/>
    <n v="6430"/>
  </r>
  <r>
    <x v="157"/>
    <x v="2"/>
    <x v="1"/>
    <x v="0"/>
    <n v="3178"/>
    <n v="3.24"/>
    <n v="10296.720000000001"/>
    <x v="0"/>
    <n v="2"/>
    <m/>
    <n v="3178"/>
    <n v="-10296.720000000001"/>
  </r>
  <r>
    <x v="157"/>
    <x v="3"/>
    <x v="4"/>
    <x v="1"/>
    <n v="1402"/>
    <n v="3"/>
    <n v="4206"/>
    <x v="1"/>
    <m/>
    <n v="5"/>
    <n v="-1402"/>
    <n v="4206"/>
  </r>
  <r>
    <x v="158"/>
    <x v="1"/>
    <x v="2"/>
    <x v="0"/>
    <n v="2316"/>
    <n v="1.44"/>
    <n v="3335.04"/>
    <x v="0"/>
    <n v="6"/>
    <m/>
    <n v="2316"/>
    <n v="-3335.04"/>
  </r>
  <r>
    <x v="158"/>
    <x v="0"/>
    <x v="4"/>
    <x v="1"/>
    <n v="1630"/>
    <n v="6"/>
    <n v="9780"/>
    <x v="1"/>
    <m/>
    <n v="3"/>
    <n v="-1630"/>
    <n v="9780"/>
  </r>
  <r>
    <x v="159"/>
    <x v="5"/>
    <x v="5"/>
    <x v="0"/>
    <n v="2541"/>
    <n v="3.24"/>
    <n v="8232.84"/>
    <x v="0"/>
    <n v="2"/>
    <m/>
    <n v="2541"/>
    <n v="-8232.84"/>
  </r>
  <r>
    <x v="159"/>
    <x v="0"/>
    <x v="4"/>
    <x v="1"/>
    <n v="2613"/>
    <n v="6"/>
    <n v="15678"/>
    <x v="1"/>
    <m/>
    <n v="9"/>
    <n v="-2613"/>
    <n v="15678"/>
  </r>
  <r>
    <x v="160"/>
    <x v="2"/>
    <x v="2"/>
    <x v="0"/>
    <n v="1810"/>
    <n v="1.44"/>
    <n v="2606.4"/>
    <x v="0"/>
    <n v="9"/>
    <m/>
    <n v="1810"/>
    <n v="-2606.4"/>
  </r>
  <r>
    <x v="160"/>
    <x v="4"/>
    <x v="2"/>
    <x v="1"/>
    <n v="1641"/>
    <n v="3.5"/>
    <n v="5743.5"/>
    <x v="1"/>
    <m/>
    <n v="14"/>
    <n v="-1641"/>
    <n v="5743.5"/>
  </r>
  <r>
    <x v="161"/>
    <x v="1"/>
    <x v="1"/>
    <x v="0"/>
    <n v="1092"/>
    <n v="3.24"/>
    <n v="3538.0800000000004"/>
    <x v="0"/>
    <n v="4"/>
    <m/>
    <n v="1092"/>
    <n v="-3538.0800000000004"/>
  </r>
  <r>
    <x v="161"/>
    <x v="2"/>
    <x v="4"/>
    <x v="1"/>
    <n v="2417"/>
    <n v="2.5"/>
    <n v="6042.5"/>
    <x v="1"/>
    <m/>
    <n v="16"/>
    <n v="-2417"/>
    <n v="6042.5"/>
  </r>
  <r>
    <x v="162"/>
    <x v="0"/>
    <x v="3"/>
    <x v="0"/>
    <n v="2351"/>
    <n v="4.4400000000000004"/>
    <n v="10438.44"/>
    <x v="0"/>
    <n v="11"/>
    <m/>
    <n v="2351"/>
    <n v="-10438.44"/>
  </r>
  <r>
    <x v="162"/>
    <x v="2"/>
    <x v="4"/>
    <x v="1"/>
    <n v="2454"/>
    <n v="2.5"/>
    <n v="6135"/>
    <x v="1"/>
    <m/>
    <n v="9"/>
    <n v="-2454"/>
    <n v="6135"/>
  </r>
  <r>
    <x v="163"/>
    <x v="4"/>
    <x v="2"/>
    <x v="0"/>
    <n v="3000"/>
    <n v="1.74"/>
    <n v="5220"/>
    <x v="0"/>
    <n v="9"/>
    <m/>
    <n v="3000"/>
    <n v="-5220"/>
  </r>
  <r>
    <x v="163"/>
    <x v="5"/>
    <x v="5"/>
    <x v="1"/>
    <n v="1977"/>
    <n v="6"/>
    <n v="11862"/>
    <x v="1"/>
    <m/>
    <n v="9"/>
    <n v="-1977"/>
    <n v="11862"/>
  </r>
  <r>
    <x v="164"/>
    <x v="2"/>
    <x v="1"/>
    <x v="0"/>
    <n v="2779"/>
    <n v="3.24"/>
    <n v="9003.9600000000009"/>
    <x v="0"/>
    <n v="2"/>
    <m/>
    <n v="2779"/>
    <n v="-9003.9600000000009"/>
  </r>
  <r>
    <x v="164"/>
    <x v="3"/>
    <x v="4"/>
    <x v="1"/>
    <n v="2071"/>
    <n v="3"/>
    <n v="6213"/>
    <x v="1"/>
    <m/>
    <n v="18"/>
    <n v="-2071"/>
    <n v="6213"/>
  </r>
  <r>
    <x v="165"/>
    <x v="4"/>
    <x v="1"/>
    <x v="0"/>
    <n v="602"/>
    <n v="5.18"/>
    <n v="3118.3599999999997"/>
    <x v="0"/>
    <n v="12"/>
    <m/>
    <n v="602"/>
    <n v="-3118.3599999999997"/>
  </r>
  <r>
    <x v="165"/>
    <x v="0"/>
    <x v="4"/>
    <x v="1"/>
    <n v="158"/>
    <n v="6"/>
    <n v="948"/>
    <x v="1"/>
    <m/>
    <n v="10"/>
    <n v="-158"/>
    <n v="948"/>
  </r>
  <r>
    <x v="166"/>
    <x v="5"/>
    <x v="2"/>
    <x v="0"/>
    <n v="1298"/>
    <n v="2.64"/>
    <n v="3426.7200000000003"/>
    <x v="0"/>
    <n v="8"/>
    <m/>
    <n v="1298"/>
    <n v="-3426.7200000000003"/>
  </r>
  <r>
    <x v="166"/>
    <x v="2"/>
    <x v="4"/>
    <x v="1"/>
    <n v="531"/>
    <n v="2.5"/>
    <n v="1327.5"/>
    <x v="1"/>
    <m/>
    <n v="7"/>
    <n v="-531"/>
    <n v="1327.5"/>
  </r>
  <r>
    <x v="167"/>
    <x v="4"/>
    <x v="1"/>
    <x v="0"/>
    <n v="2393"/>
    <n v="4.4400000000000004"/>
    <n v="10624.92"/>
    <x v="0"/>
    <n v="15"/>
    <m/>
    <n v="2393"/>
    <n v="-10624.92"/>
  </r>
  <r>
    <x v="167"/>
    <x v="4"/>
    <x v="1"/>
    <x v="1"/>
    <n v="2900"/>
    <n v="8"/>
    <n v="23200"/>
    <x v="1"/>
    <m/>
    <n v="9"/>
    <n v="-2900"/>
    <n v="23200"/>
  </r>
  <r>
    <x v="168"/>
    <x v="2"/>
    <x v="1"/>
    <x v="0"/>
    <n v="5096"/>
    <n v="3.24"/>
    <n v="16511.04"/>
    <x v="0"/>
    <n v="1"/>
    <m/>
    <n v="5096"/>
    <n v="-16511.04"/>
  </r>
  <r>
    <x v="168"/>
    <x v="1"/>
    <x v="4"/>
    <x v="1"/>
    <n v="1248"/>
    <n v="2.5"/>
    <n v="3120"/>
    <x v="1"/>
    <m/>
    <n v="20"/>
    <n v="-1248"/>
    <n v="3120"/>
  </r>
  <r>
    <x v="169"/>
    <x v="1"/>
    <x v="1"/>
    <x v="0"/>
    <n v="1405"/>
    <n v="3.24"/>
    <n v="4552.2000000000007"/>
    <x v="0"/>
    <n v="8"/>
    <m/>
    <n v="1405"/>
    <n v="-4552.2000000000007"/>
  </r>
  <r>
    <x v="169"/>
    <x v="2"/>
    <x v="1"/>
    <x v="1"/>
    <n v="1167"/>
    <n v="6"/>
    <n v="7002"/>
    <x v="1"/>
    <m/>
    <n v="18"/>
    <n v="-1167"/>
    <n v="7002"/>
  </r>
  <r>
    <x v="170"/>
    <x v="2"/>
    <x v="4"/>
    <x v="0"/>
    <n v="2685"/>
    <n v="1.1399999999999999"/>
    <n v="3060.8999999999996"/>
    <x v="0"/>
    <n v="0"/>
    <m/>
    <n v="2685"/>
    <n v="-3060.8999999999996"/>
  </r>
  <r>
    <x v="170"/>
    <x v="5"/>
    <x v="2"/>
    <x v="1"/>
    <n v="1992"/>
    <n v="5"/>
    <n v="9960"/>
    <x v="1"/>
    <m/>
    <n v="8"/>
    <n v="-1992"/>
    <n v="9960"/>
  </r>
  <r>
    <x v="171"/>
    <x v="2"/>
    <x v="2"/>
    <x v="0"/>
    <n v="1659"/>
    <n v="1.44"/>
    <n v="2388.96"/>
    <x v="0"/>
    <n v="11"/>
    <m/>
    <n v="1659"/>
    <n v="-2388.96"/>
  </r>
  <r>
    <x v="171"/>
    <x v="2"/>
    <x v="2"/>
    <x v="1"/>
    <n v="211"/>
    <n v="3"/>
    <n v="633"/>
    <x v="1"/>
    <m/>
    <n v="20"/>
    <n v="-211"/>
    <n v="633"/>
  </r>
  <r>
    <x v="172"/>
    <x v="5"/>
    <x v="4"/>
    <x v="0"/>
    <n v="2840"/>
    <n v="2.04"/>
    <n v="5793.6"/>
    <x v="0"/>
    <n v="14"/>
    <m/>
    <n v="2840"/>
    <n v="-5793.6"/>
  </r>
  <r>
    <x v="172"/>
    <x v="3"/>
    <x v="4"/>
    <x v="1"/>
    <n v="1609"/>
    <n v="3"/>
    <n v="4827"/>
    <x v="1"/>
    <m/>
    <n v="0"/>
    <n v="-1609"/>
    <n v="4827"/>
  </r>
  <r>
    <x v="173"/>
    <x v="0"/>
    <x v="3"/>
    <x v="0"/>
    <n v="2703"/>
    <n v="4.4400000000000004"/>
    <n v="12001.320000000002"/>
    <x v="0"/>
    <n v="3"/>
    <m/>
    <n v="2703"/>
    <n v="-12001.320000000002"/>
  </r>
  <r>
    <x v="173"/>
    <x v="1"/>
    <x v="4"/>
    <x v="1"/>
    <n v="344"/>
    <n v="2.5"/>
    <n v="860"/>
    <x v="1"/>
    <m/>
    <n v="0"/>
    <n v="-344"/>
    <n v="860"/>
  </r>
  <r>
    <x v="174"/>
    <x v="2"/>
    <x v="4"/>
    <x v="0"/>
    <n v="1306"/>
    <n v="1.1399999999999999"/>
    <n v="1488.84"/>
    <x v="0"/>
    <n v="1"/>
    <m/>
    <n v="1306"/>
    <n v="-1488.84"/>
  </r>
  <r>
    <x v="174"/>
    <x v="4"/>
    <x v="2"/>
    <x v="1"/>
    <n v="2904"/>
    <n v="3.5"/>
    <n v="10164"/>
    <x v="1"/>
    <m/>
    <n v="1"/>
    <n v="-2904"/>
    <n v="10164"/>
  </r>
  <r>
    <x v="175"/>
    <x v="1"/>
    <x v="4"/>
    <x v="0"/>
    <n v="2222"/>
    <n v="1.1399999999999999"/>
    <n v="2533.08"/>
    <x v="0"/>
    <n v="2"/>
    <m/>
    <n v="2222"/>
    <n v="-2533.08"/>
  </r>
  <r>
    <x v="175"/>
    <x v="5"/>
    <x v="2"/>
    <x v="1"/>
    <n v="2658"/>
    <n v="5"/>
    <n v="13290"/>
    <x v="1"/>
    <m/>
    <n v="12"/>
    <n v="-2658"/>
    <n v="13290"/>
  </r>
  <r>
    <x v="176"/>
    <x v="2"/>
    <x v="1"/>
    <x v="0"/>
    <n v="2783"/>
    <n v="3.24"/>
    <n v="9016.92"/>
    <x v="0"/>
    <n v="11"/>
    <m/>
    <n v="2783"/>
    <n v="-9016.92"/>
  </r>
  <r>
    <x v="176"/>
    <x v="0"/>
    <x v="0"/>
    <x v="1"/>
    <n v="563"/>
    <n v="4"/>
    <n v="2252"/>
    <x v="1"/>
    <m/>
    <n v="15"/>
    <n v="-563"/>
    <n v="2252"/>
  </r>
  <r>
    <x v="177"/>
    <x v="4"/>
    <x v="2"/>
    <x v="0"/>
    <n v="2631"/>
    <n v="1.74"/>
    <n v="4577.9399999999996"/>
    <x v="0"/>
    <n v="1"/>
    <m/>
    <n v="2631"/>
    <n v="-4577.9399999999996"/>
  </r>
  <r>
    <x v="177"/>
    <x v="0"/>
    <x v="3"/>
    <x v="1"/>
    <n v="2690"/>
    <n v="8"/>
    <n v="21520"/>
    <x v="1"/>
    <m/>
    <n v="1"/>
    <n v="-2690"/>
    <n v="21520"/>
  </r>
  <r>
    <x v="178"/>
    <x v="4"/>
    <x v="1"/>
    <x v="0"/>
    <n v="2444"/>
    <n v="4.4400000000000004"/>
    <n v="10851.36"/>
    <x v="0"/>
    <n v="4"/>
    <m/>
    <n v="2444"/>
    <n v="-10851.36"/>
  </r>
  <r>
    <x v="178"/>
    <x v="2"/>
    <x v="1"/>
    <x v="1"/>
    <n v="2091"/>
    <n v="6"/>
    <n v="12546"/>
    <x v="1"/>
    <m/>
    <n v="12"/>
    <n v="-2091"/>
    <n v="12546"/>
  </r>
  <r>
    <x v="179"/>
    <x v="5"/>
    <x v="5"/>
    <x v="0"/>
    <n v="666"/>
    <n v="3.78"/>
    <n v="2517.48"/>
    <x v="0"/>
    <n v="6"/>
    <m/>
    <n v="666"/>
    <n v="-2517.48"/>
  </r>
  <r>
    <x v="179"/>
    <x v="2"/>
    <x v="2"/>
    <x v="1"/>
    <n v="197"/>
    <n v="3"/>
    <n v="591"/>
    <x v="1"/>
    <m/>
    <n v="9"/>
    <n v="-197"/>
    <n v="591"/>
  </r>
  <r>
    <x v="180"/>
    <x v="4"/>
    <x v="1"/>
    <x v="0"/>
    <n v="2533"/>
    <n v="4.4400000000000004"/>
    <n v="11246.52"/>
    <x v="0"/>
    <n v="3"/>
    <m/>
    <n v="2533"/>
    <n v="-11246.52"/>
  </r>
  <r>
    <x v="180"/>
    <x v="1"/>
    <x v="4"/>
    <x v="1"/>
    <n v="340"/>
    <n v="2.5"/>
    <n v="850"/>
    <x v="1"/>
    <m/>
    <n v="5"/>
    <n v="-340"/>
    <n v="850"/>
  </r>
  <r>
    <x v="181"/>
    <x v="5"/>
    <x v="5"/>
    <x v="0"/>
    <n v="899"/>
    <n v="3.78"/>
    <n v="3398.22"/>
    <x v="0"/>
    <n v="3"/>
    <m/>
    <n v="899"/>
    <n v="-3398.22"/>
  </r>
  <r>
    <x v="181"/>
    <x v="5"/>
    <x v="5"/>
    <x v="1"/>
    <n v="1592"/>
    <n v="6"/>
    <n v="9552"/>
    <x v="1"/>
    <m/>
    <n v="13"/>
    <n v="-1592"/>
    <n v="9552"/>
  </r>
  <r>
    <x v="182"/>
    <x v="1"/>
    <x v="1"/>
    <x v="0"/>
    <n v="1375"/>
    <n v="3.24"/>
    <n v="4455"/>
    <x v="0"/>
    <n v="6"/>
    <m/>
    <n v="1375"/>
    <n v="-4455"/>
  </r>
  <r>
    <x v="182"/>
    <x v="4"/>
    <x v="1"/>
    <x v="1"/>
    <n v="1322"/>
    <n v="8"/>
    <n v="10576"/>
    <x v="1"/>
    <m/>
    <n v="8"/>
    <n v="-1322"/>
    <n v="10576"/>
  </r>
  <r>
    <x v="183"/>
    <x v="4"/>
    <x v="1"/>
    <x v="0"/>
    <n v="1989"/>
    <n v="4.4400000000000004"/>
    <n v="8831.1600000000017"/>
    <x v="0"/>
    <n v="5"/>
    <m/>
    <n v="1989"/>
    <n v="-8831.1600000000017"/>
  </r>
  <r>
    <x v="183"/>
    <x v="0"/>
    <x v="4"/>
    <x v="1"/>
    <n v="2825"/>
    <n v="6"/>
    <n v="16950"/>
    <x v="1"/>
    <m/>
    <n v="9"/>
    <n v="-2825"/>
    <n v="16950"/>
  </r>
  <r>
    <x v="184"/>
    <x v="1"/>
    <x v="4"/>
    <x v="0"/>
    <n v="876"/>
    <n v="1.3299999999999998"/>
    <n v="1165.08"/>
    <x v="0"/>
    <n v="15"/>
    <m/>
    <n v="876"/>
    <n v="-1165.08"/>
  </r>
  <r>
    <x v="184"/>
    <x v="0"/>
    <x v="3"/>
    <x v="1"/>
    <n v="1608"/>
    <n v="8"/>
    <n v="12864"/>
    <x v="1"/>
    <m/>
    <n v="12"/>
    <n v="-1608"/>
    <n v="12864"/>
  </r>
  <r>
    <x v="185"/>
    <x v="0"/>
    <x v="0"/>
    <x v="0"/>
    <n v="1923"/>
    <n v="2.04"/>
    <n v="3922.92"/>
    <x v="0"/>
    <n v="1"/>
    <m/>
    <n v="1923"/>
    <n v="-3922.92"/>
  </r>
  <r>
    <x v="185"/>
    <x v="0"/>
    <x v="4"/>
    <x v="1"/>
    <n v="2731"/>
    <n v="6"/>
    <n v="16386"/>
    <x v="1"/>
    <m/>
    <n v="15"/>
    <n v="-2731"/>
    <n v="16386"/>
  </r>
  <r>
    <x v="186"/>
    <x v="1"/>
    <x v="1"/>
    <x v="0"/>
    <n v="2570"/>
    <n v="3.24"/>
    <n v="8326.8000000000011"/>
    <x v="0"/>
    <n v="0"/>
    <m/>
    <n v="2570"/>
    <n v="-8326.8000000000011"/>
  </r>
  <r>
    <x v="186"/>
    <x v="5"/>
    <x v="5"/>
    <x v="1"/>
    <n v="365"/>
    <n v="6"/>
    <n v="2190"/>
    <x v="1"/>
    <m/>
    <n v="4"/>
    <n v="-365"/>
    <n v="2190"/>
  </r>
  <r>
    <x v="187"/>
    <x v="0"/>
    <x v="3"/>
    <x v="0"/>
    <n v="1860"/>
    <n v="4.4400000000000004"/>
    <n v="8258.4000000000015"/>
    <x v="0"/>
    <n v="1"/>
    <m/>
    <n v="1860"/>
    <n v="-8258.4000000000015"/>
  </r>
  <r>
    <x v="187"/>
    <x v="5"/>
    <x v="5"/>
    <x v="1"/>
    <n v="295"/>
    <n v="6"/>
    <n v="1770"/>
    <x v="1"/>
    <m/>
    <n v="20"/>
    <n v="-295"/>
    <n v="1770"/>
  </r>
  <r>
    <x v="188"/>
    <x v="5"/>
    <x v="2"/>
    <x v="0"/>
    <n v="2408"/>
    <n v="2.64"/>
    <n v="6357.12"/>
    <x v="0"/>
    <n v="4"/>
    <m/>
    <n v="2408"/>
    <n v="-6357.12"/>
  </r>
  <r>
    <x v="188"/>
    <x v="5"/>
    <x v="4"/>
    <x v="1"/>
    <n v="2985"/>
    <n v="4"/>
    <n v="11940"/>
    <x v="1"/>
    <m/>
    <n v="5"/>
    <n v="-2985"/>
    <n v="11940"/>
  </r>
  <r>
    <x v="189"/>
    <x v="2"/>
    <x v="4"/>
    <x v="0"/>
    <n v="1295"/>
    <n v="1.1399999999999999"/>
    <n v="1476.3"/>
    <x v="0"/>
    <n v="12"/>
    <m/>
    <n v="1295"/>
    <n v="-1476.3"/>
  </r>
  <r>
    <x v="189"/>
    <x v="1"/>
    <x v="1"/>
    <x v="1"/>
    <n v="2571"/>
    <n v="6"/>
    <n v="15426"/>
    <x v="1"/>
    <m/>
    <n v="7"/>
    <n v="-2571"/>
    <n v="15426"/>
  </r>
  <r>
    <x v="190"/>
    <x v="0"/>
    <x v="0"/>
    <x v="0"/>
    <n v="2165"/>
    <n v="2.04"/>
    <n v="4416.6000000000004"/>
    <x v="0"/>
    <n v="1"/>
    <m/>
    <n v="2165"/>
    <n v="-4416.6000000000004"/>
  </r>
  <r>
    <x v="190"/>
    <x v="1"/>
    <x v="1"/>
    <x v="1"/>
    <n v="2460"/>
    <n v="6"/>
    <n v="14760"/>
    <x v="1"/>
    <m/>
    <n v="10"/>
    <n v="-2460"/>
    <n v="14760"/>
  </r>
  <r>
    <x v="191"/>
    <x v="4"/>
    <x v="2"/>
    <x v="0"/>
    <n v="1882"/>
    <n v="1.74"/>
    <n v="3274.68"/>
    <x v="0"/>
    <n v="15"/>
    <m/>
    <n v="1882"/>
    <n v="-3274.68"/>
  </r>
  <r>
    <x v="191"/>
    <x v="0"/>
    <x v="3"/>
    <x v="1"/>
    <n v="2231"/>
    <n v="8"/>
    <n v="17848"/>
    <x v="1"/>
    <m/>
    <n v="1"/>
    <n v="-2231"/>
    <n v="17848"/>
  </r>
  <r>
    <x v="192"/>
    <x v="2"/>
    <x v="2"/>
    <x v="0"/>
    <n v="2787"/>
    <n v="1.44"/>
    <n v="4013.2799999999997"/>
    <x v="0"/>
    <n v="6"/>
    <m/>
    <n v="2787"/>
    <n v="-4013.2799999999997"/>
  </r>
  <r>
    <x v="192"/>
    <x v="1"/>
    <x v="1"/>
    <x v="1"/>
    <n v="1693"/>
    <n v="6"/>
    <n v="10158"/>
    <x v="1"/>
    <m/>
    <n v="8"/>
    <n v="-1693"/>
    <n v="10158"/>
  </r>
  <r>
    <x v="193"/>
    <x v="1"/>
    <x v="4"/>
    <x v="0"/>
    <n v="2413"/>
    <n v="1.1399999999999999"/>
    <n v="2750.8199999999997"/>
    <x v="0"/>
    <n v="8"/>
    <m/>
    <n v="2413"/>
    <n v="-2750.8199999999997"/>
  </r>
  <r>
    <x v="193"/>
    <x v="1"/>
    <x v="4"/>
    <x v="1"/>
    <n v="1419"/>
    <n v="2.5"/>
    <n v="3547.5"/>
    <x v="1"/>
    <m/>
    <n v="8"/>
    <n v="-1419"/>
    <n v="3547.5"/>
  </r>
  <r>
    <x v="194"/>
    <x v="1"/>
    <x v="4"/>
    <x v="0"/>
    <n v="2569"/>
    <n v="1.1399999999999999"/>
    <n v="2928.66"/>
    <x v="0"/>
    <n v="5"/>
    <m/>
    <n v="2569"/>
    <n v="-2928.66"/>
  </r>
  <r>
    <x v="194"/>
    <x v="2"/>
    <x v="4"/>
    <x v="1"/>
    <n v="245"/>
    <n v="2.5"/>
    <n v="612.5"/>
    <x v="1"/>
    <m/>
    <n v="9"/>
    <n v="-245"/>
    <n v="612.5"/>
  </r>
  <r>
    <x v="195"/>
    <x v="4"/>
    <x v="1"/>
    <x v="0"/>
    <n v="639"/>
    <n v="5.18"/>
    <n v="3310.02"/>
    <x v="0"/>
    <n v="12"/>
    <m/>
    <n v="639"/>
    <n v="-3310.02"/>
  </r>
  <r>
    <x v="195"/>
    <x v="3"/>
    <x v="2"/>
    <x v="1"/>
    <n v="433"/>
    <n v="3.5"/>
    <n v="1515.5"/>
    <x v="1"/>
    <m/>
    <n v="9"/>
    <n v="-433"/>
    <n v="1515.5"/>
  </r>
  <r>
    <x v="196"/>
    <x v="5"/>
    <x v="2"/>
    <x v="0"/>
    <n v="1608"/>
    <n v="2.64"/>
    <n v="4245.12"/>
    <x v="0"/>
    <n v="13"/>
    <m/>
    <n v="1608"/>
    <n v="-4245.12"/>
  </r>
  <r>
    <x v="196"/>
    <x v="0"/>
    <x v="0"/>
    <x v="1"/>
    <n v="2879"/>
    <n v="4"/>
    <n v="11516"/>
    <x v="1"/>
    <m/>
    <n v="8"/>
    <n v="-2879"/>
    <n v="11516"/>
  </r>
  <r>
    <x v="197"/>
    <x v="1"/>
    <x v="1"/>
    <x v="0"/>
    <n v="1757"/>
    <n v="3.24"/>
    <n v="5692.68"/>
    <x v="0"/>
    <n v="8"/>
    <m/>
    <n v="1757"/>
    <n v="-5692.68"/>
  </r>
  <r>
    <x v="197"/>
    <x v="2"/>
    <x v="2"/>
    <x v="1"/>
    <n v="382"/>
    <n v="3"/>
    <n v="1146"/>
    <x v="1"/>
    <m/>
    <n v="13"/>
    <n v="-382"/>
    <n v="1146"/>
  </r>
  <r>
    <x v="198"/>
    <x v="0"/>
    <x v="3"/>
    <x v="0"/>
    <n v="2736"/>
    <n v="4.4400000000000004"/>
    <n v="12147.840000000002"/>
    <x v="0"/>
    <n v="13"/>
    <m/>
    <n v="2736"/>
    <n v="-12147.840000000002"/>
  </r>
  <r>
    <x v="198"/>
    <x v="2"/>
    <x v="4"/>
    <x v="1"/>
    <n v="1874"/>
    <n v="2.5"/>
    <n v="4685"/>
    <x v="1"/>
    <m/>
    <n v="9"/>
    <n v="-1874"/>
    <n v="4685"/>
  </r>
  <r>
    <x v="199"/>
    <x v="1"/>
    <x v="4"/>
    <x v="0"/>
    <n v="940"/>
    <n v="1.3299999999999998"/>
    <n v="1250.1999999999998"/>
    <x v="0"/>
    <n v="13"/>
    <m/>
    <n v="940"/>
    <n v="-1250.1999999999998"/>
  </r>
  <r>
    <x v="199"/>
    <x v="4"/>
    <x v="1"/>
    <x v="1"/>
    <n v="2836"/>
    <n v="8"/>
    <n v="22688"/>
    <x v="1"/>
    <m/>
    <n v="7"/>
    <n v="-2836"/>
    <n v="22688"/>
  </r>
  <r>
    <x v="200"/>
    <x v="5"/>
    <x v="4"/>
    <x v="0"/>
    <n v="2362"/>
    <n v="2.04"/>
    <n v="4818.4800000000005"/>
    <x v="0"/>
    <n v="6"/>
    <m/>
    <n v="2362"/>
    <n v="-4818.4800000000005"/>
  </r>
  <r>
    <x v="200"/>
    <x v="0"/>
    <x v="3"/>
    <x v="1"/>
    <n v="1584"/>
    <n v="8"/>
    <n v="12672"/>
    <x v="1"/>
    <m/>
    <n v="5"/>
    <n v="-1584"/>
    <n v="12672"/>
  </r>
  <r>
    <x v="201"/>
    <x v="1"/>
    <x v="4"/>
    <x v="0"/>
    <n v="1340"/>
    <n v="1.1399999999999999"/>
    <n v="1527.6"/>
    <x v="2"/>
    <n v="3"/>
    <m/>
    <n v="1340"/>
    <n v="-1527.6"/>
  </r>
  <r>
    <x v="201"/>
    <x v="3"/>
    <x v="2"/>
    <x v="1"/>
    <n v="2360"/>
    <n v="3.5"/>
    <n v="8260"/>
    <x v="1"/>
    <m/>
    <n v="12"/>
    <n v="-2360"/>
    <n v="8260"/>
  </r>
  <r>
    <x v="202"/>
    <x v="1"/>
    <x v="4"/>
    <x v="0"/>
    <n v="2949"/>
    <n v="1.1399999999999999"/>
    <n v="3361.8599999999997"/>
    <x v="0"/>
    <n v="3"/>
    <m/>
    <n v="2949"/>
    <n v="-3361.8599999999997"/>
  </r>
  <r>
    <x v="202"/>
    <x v="2"/>
    <x v="2"/>
    <x v="1"/>
    <n v="2615"/>
    <n v="3"/>
    <n v="7845"/>
    <x v="1"/>
    <m/>
    <n v="20"/>
    <n v="-2615"/>
    <n v="7845"/>
  </r>
  <r>
    <x v="203"/>
    <x v="0"/>
    <x v="0"/>
    <x v="0"/>
    <n v="2361"/>
    <n v="2.04"/>
    <n v="4816.4400000000005"/>
    <x v="0"/>
    <n v="15"/>
    <m/>
    <n v="2361"/>
    <n v="-4816.4400000000005"/>
  </r>
  <r>
    <x v="203"/>
    <x v="1"/>
    <x v="4"/>
    <x v="1"/>
    <n v="2002"/>
    <n v="2.5"/>
    <n v="5005"/>
    <x v="1"/>
    <m/>
    <n v="18"/>
    <n v="-2002"/>
    <n v="5005"/>
  </r>
  <r>
    <x v="204"/>
    <x v="5"/>
    <x v="2"/>
    <x v="0"/>
    <n v="2563"/>
    <n v="2.64"/>
    <n v="6766.3200000000006"/>
    <x v="0"/>
    <n v="0"/>
    <m/>
    <n v="2563"/>
    <n v="-6766.3200000000006"/>
  </r>
  <r>
    <x v="204"/>
    <x v="4"/>
    <x v="2"/>
    <x v="1"/>
    <n v="1034"/>
    <n v="3.5"/>
    <n v="3619"/>
    <x v="1"/>
    <m/>
    <n v="10"/>
    <n v="-1034"/>
    <n v="3619"/>
  </r>
  <r>
    <x v="205"/>
    <x v="5"/>
    <x v="5"/>
    <x v="0"/>
    <n v="1393"/>
    <n v="3.24"/>
    <n v="4513.3200000000006"/>
    <x v="0"/>
    <n v="1"/>
    <m/>
    <n v="1393"/>
    <n v="-4513.3200000000006"/>
  </r>
  <r>
    <x v="205"/>
    <x v="1"/>
    <x v="2"/>
    <x v="1"/>
    <n v="1804"/>
    <n v="3"/>
    <n v="5412"/>
    <x v="1"/>
    <m/>
    <n v="1"/>
    <n v="-1804"/>
    <n v="5412"/>
  </r>
  <r>
    <x v="206"/>
    <x v="5"/>
    <x v="5"/>
    <x v="0"/>
    <n v="1957"/>
    <n v="3.24"/>
    <n v="6340.68"/>
    <x v="0"/>
    <n v="14"/>
    <m/>
    <n v="1957"/>
    <n v="-6340.68"/>
  </r>
  <r>
    <x v="206"/>
    <x v="5"/>
    <x v="5"/>
    <x v="1"/>
    <n v="716"/>
    <n v="6"/>
    <n v="4296"/>
    <x v="1"/>
    <m/>
    <n v="11"/>
    <n v="-716"/>
    <n v="4296"/>
  </r>
  <r>
    <x v="207"/>
    <x v="1"/>
    <x v="4"/>
    <x v="0"/>
    <n v="2476"/>
    <n v="1.1399999999999999"/>
    <n v="2822.64"/>
    <x v="0"/>
    <n v="15"/>
    <m/>
    <n v="2476"/>
    <n v="-2822.64"/>
  </r>
  <r>
    <x v="207"/>
    <x v="3"/>
    <x v="2"/>
    <x v="1"/>
    <n v="1437"/>
    <n v="3.5"/>
    <n v="5029.5"/>
    <x v="1"/>
    <m/>
    <n v="4"/>
    <n v="-1437"/>
    <n v="5029.5"/>
  </r>
  <r>
    <x v="208"/>
    <x v="0"/>
    <x v="3"/>
    <x v="0"/>
    <n v="857"/>
    <n v="5.18"/>
    <n v="4439.2599999999993"/>
    <x v="0"/>
    <n v="7"/>
    <m/>
    <n v="857"/>
    <n v="-4439.2599999999993"/>
  </r>
  <r>
    <x v="208"/>
    <x v="3"/>
    <x v="4"/>
    <x v="1"/>
    <n v="760"/>
    <n v="3"/>
    <n v="2280"/>
    <x v="1"/>
    <m/>
    <n v="12"/>
    <n v="-760"/>
    <n v="2280"/>
  </r>
  <r>
    <x v="209"/>
    <x v="0"/>
    <x v="0"/>
    <x v="0"/>
    <n v="2108"/>
    <n v="2.04"/>
    <n v="4300.32"/>
    <x v="0"/>
    <n v="0"/>
    <m/>
    <n v="2108"/>
    <n v="-4300.32"/>
  </r>
  <r>
    <x v="209"/>
    <x v="2"/>
    <x v="2"/>
    <x v="1"/>
    <n v="1820"/>
    <n v="3"/>
    <n v="5460"/>
    <x v="1"/>
    <m/>
    <n v="4"/>
    <n v="-1820"/>
    <n v="5460"/>
  </r>
  <r>
    <x v="210"/>
    <x v="0"/>
    <x v="4"/>
    <x v="0"/>
    <n v="815"/>
    <n v="3.78"/>
    <n v="3080.7"/>
    <x v="0"/>
    <n v="5"/>
    <m/>
    <n v="815"/>
    <n v="-3080.7"/>
  </r>
  <r>
    <x v="210"/>
    <x v="2"/>
    <x v="2"/>
    <x v="1"/>
    <n v="399"/>
    <n v="3"/>
    <n v="1197"/>
    <x v="1"/>
    <m/>
    <n v="9"/>
    <n v="-399"/>
    <n v="1197"/>
  </r>
  <r>
    <x v="211"/>
    <x v="1"/>
    <x v="4"/>
    <x v="0"/>
    <n v="2151"/>
    <n v="1.1399999999999999"/>
    <n v="2452.14"/>
    <x v="0"/>
    <n v="14"/>
    <m/>
    <n v="2151"/>
    <n v="-2452.14"/>
  </r>
  <r>
    <x v="211"/>
    <x v="5"/>
    <x v="5"/>
    <x v="1"/>
    <n v="595"/>
    <n v="6"/>
    <n v="3570"/>
    <x v="1"/>
    <m/>
    <n v="8"/>
    <n v="-595"/>
    <n v="3570"/>
  </r>
  <r>
    <x v="212"/>
    <x v="3"/>
    <x v="2"/>
    <x v="0"/>
    <n v="858"/>
    <n v="2.0299999999999998"/>
    <n v="1741.7399999999998"/>
    <x v="0"/>
    <n v="9"/>
    <m/>
    <n v="858"/>
    <n v="-1741.7399999999998"/>
  </r>
  <r>
    <x v="212"/>
    <x v="2"/>
    <x v="4"/>
    <x v="1"/>
    <n v="154"/>
    <n v="2.5"/>
    <n v="385"/>
    <x v="1"/>
    <m/>
    <n v="3"/>
    <n v="-154"/>
    <n v="385"/>
  </r>
  <r>
    <x v="213"/>
    <x v="1"/>
    <x v="1"/>
    <x v="0"/>
    <n v="679"/>
    <n v="3.78"/>
    <n v="2566.62"/>
    <x v="0"/>
    <n v="3"/>
    <m/>
    <n v="679"/>
    <n v="-2566.62"/>
  </r>
  <r>
    <x v="213"/>
    <x v="1"/>
    <x v="4"/>
    <x v="1"/>
    <n v="2815"/>
    <n v="2.5"/>
    <n v="7037.5"/>
    <x v="1"/>
    <m/>
    <n v="7"/>
    <n v="-2815"/>
    <n v="7037.5"/>
  </r>
  <r>
    <x v="214"/>
    <x v="1"/>
    <x v="1"/>
    <x v="0"/>
    <n v="2591"/>
    <n v="3.24"/>
    <n v="8394.84"/>
    <x v="0"/>
    <n v="6"/>
    <m/>
    <n v="2591"/>
    <n v="-8394.84"/>
  </r>
  <r>
    <x v="214"/>
    <x v="2"/>
    <x v="1"/>
    <x v="1"/>
    <n v="496"/>
    <n v="6"/>
    <n v="2976"/>
    <x v="1"/>
    <m/>
    <n v="1"/>
    <n v="-496"/>
    <n v="2976"/>
  </r>
  <r>
    <x v="215"/>
    <x v="2"/>
    <x v="4"/>
    <x v="0"/>
    <n v="913"/>
    <n v="1.3299999999999998"/>
    <n v="1214.29"/>
    <x v="0"/>
    <n v="14"/>
    <m/>
    <n v="913"/>
    <n v="-1214.29"/>
  </r>
  <r>
    <x v="215"/>
    <x v="2"/>
    <x v="2"/>
    <x v="1"/>
    <n v="2056"/>
    <n v="3"/>
    <n v="6168"/>
    <x v="1"/>
    <m/>
    <n v="10"/>
    <n v="-2056"/>
    <n v="6168"/>
  </r>
  <r>
    <x v="216"/>
    <x v="1"/>
    <x v="2"/>
    <x v="0"/>
    <n v="638"/>
    <n v="1.68"/>
    <n v="1071.8399999999999"/>
    <x v="0"/>
    <n v="3"/>
    <m/>
    <n v="638"/>
    <n v="-1071.8399999999999"/>
  </r>
  <r>
    <x v="216"/>
    <x v="1"/>
    <x v="2"/>
    <x v="1"/>
    <n v="2036"/>
    <n v="3"/>
    <n v="6108"/>
    <x v="1"/>
    <m/>
    <n v="13"/>
    <n v="-2036"/>
    <n v="6108"/>
  </r>
  <r>
    <x v="217"/>
    <x v="3"/>
    <x v="2"/>
    <x v="0"/>
    <n v="871"/>
    <n v="2.0299999999999998"/>
    <n v="1768.1299999999999"/>
    <x v="0"/>
    <n v="12"/>
    <m/>
    <n v="871"/>
    <n v="-1768.1299999999999"/>
  </r>
  <r>
    <x v="217"/>
    <x v="4"/>
    <x v="2"/>
    <x v="1"/>
    <n v="2443"/>
    <n v="3.5"/>
    <n v="8550.5"/>
    <x v="1"/>
    <m/>
    <n v="14"/>
    <n v="-2443"/>
    <n v="8550.5"/>
  </r>
  <r>
    <x v="218"/>
    <x v="5"/>
    <x v="5"/>
    <x v="0"/>
    <n v="1480"/>
    <n v="3.24"/>
    <n v="4795.2000000000007"/>
    <x v="0"/>
    <n v="15"/>
    <m/>
    <n v="1480"/>
    <n v="-4795.2000000000007"/>
  </r>
  <r>
    <x v="218"/>
    <x v="3"/>
    <x v="2"/>
    <x v="1"/>
    <n v="1085"/>
    <n v="3.5"/>
    <n v="3797.5"/>
    <x v="1"/>
    <m/>
    <n v="14"/>
    <n v="-1085"/>
    <n v="3797.5"/>
  </r>
  <r>
    <x v="219"/>
    <x v="0"/>
    <x v="4"/>
    <x v="0"/>
    <n v="907"/>
    <n v="3.78"/>
    <n v="3428.46"/>
    <x v="0"/>
    <n v="0"/>
    <m/>
    <n v="907"/>
    <n v="-3428.46"/>
  </r>
  <r>
    <x v="219"/>
    <x v="0"/>
    <x v="0"/>
    <x v="1"/>
    <n v="671"/>
    <n v="4"/>
    <n v="2684"/>
    <x v="1"/>
    <m/>
    <n v="4"/>
    <n v="-671"/>
    <n v="2684"/>
  </r>
  <r>
    <x v="220"/>
    <x v="2"/>
    <x v="1"/>
    <x v="0"/>
    <n v="4588"/>
    <n v="3.24"/>
    <n v="14865.12"/>
    <x v="0"/>
    <n v="13"/>
    <m/>
    <n v="4588"/>
    <n v="-14865.12"/>
  </r>
  <r>
    <x v="220"/>
    <x v="0"/>
    <x v="0"/>
    <x v="1"/>
    <n v="2784"/>
    <n v="4"/>
    <n v="11136"/>
    <x v="1"/>
    <m/>
    <n v="10"/>
    <n v="-2784"/>
    <n v="11136"/>
  </r>
  <r>
    <x v="221"/>
    <x v="0"/>
    <x v="3"/>
    <x v="0"/>
    <n v="504"/>
    <n v="5.18"/>
    <n v="2610.7199999999998"/>
    <x v="0"/>
    <n v="1"/>
    <m/>
    <n v="504"/>
    <n v="-2610.7199999999998"/>
  </r>
  <r>
    <x v="221"/>
    <x v="2"/>
    <x v="1"/>
    <x v="1"/>
    <n v="1942"/>
    <n v="6"/>
    <n v="11652"/>
    <x v="1"/>
    <m/>
    <n v="14"/>
    <n v="-1942"/>
    <n v="11652"/>
  </r>
  <r>
    <x v="222"/>
    <x v="1"/>
    <x v="4"/>
    <x v="0"/>
    <n v="2060"/>
    <n v="1.1399999999999999"/>
    <n v="2348.3999999999996"/>
    <x v="0"/>
    <n v="11"/>
    <m/>
    <n v="2060"/>
    <n v="-2348.3999999999996"/>
  </r>
  <r>
    <x v="222"/>
    <x v="5"/>
    <x v="4"/>
    <x v="1"/>
    <n v="2093"/>
    <n v="4"/>
    <n v="8372"/>
    <x v="1"/>
    <m/>
    <n v="13"/>
    <n v="-2093"/>
    <n v="8372"/>
  </r>
  <r>
    <x v="223"/>
    <x v="5"/>
    <x v="5"/>
    <x v="0"/>
    <n v="1920"/>
    <n v="3.24"/>
    <n v="6220.8"/>
    <x v="0"/>
    <n v="10"/>
    <m/>
    <n v="1920"/>
    <n v="-6220.8"/>
  </r>
  <r>
    <x v="223"/>
    <x v="2"/>
    <x v="1"/>
    <x v="1"/>
    <n v="2761"/>
    <n v="6"/>
    <n v="16566"/>
    <x v="1"/>
    <m/>
    <n v="7"/>
    <n v="-2761"/>
    <n v="16566"/>
  </r>
  <r>
    <x v="224"/>
    <x v="1"/>
    <x v="4"/>
    <x v="0"/>
    <n v="2623"/>
    <n v="1.1399999999999999"/>
    <n v="2990.22"/>
    <x v="0"/>
    <n v="3"/>
    <m/>
    <n v="2623"/>
    <n v="-2990.22"/>
  </r>
  <r>
    <x v="224"/>
    <x v="2"/>
    <x v="4"/>
    <x v="1"/>
    <n v="1948"/>
    <n v="2.5"/>
    <n v="4870"/>
    <x v="1"/>
    <m/>
    <n v="12"/>
    <n v="-1948"/>
    <n v="4870"/>
  </r>
  <r>
    <x v="225"/>
    <x v="4"/>
    <x v="1"/>
    <x v="0"/>
    <n v="1461"/>
    <n v="4.4400000000000004"/>
    <n v="6486.84"/>
    <x v="0"/>
    <n v="13"/>
    <m/>
    <n v="1461"/>
    <n v="-6486.84"/>
  </r>
  <r>
    <x v="225"/>
    <x v="2"/>
    <x v="1"/>
    <x v="1"/>
    <n v="280"/>
    <n v="6"/>
    <n v="1680"/>
    <x v="1"/>
    <m/>
    <n v="3"/>
    <n v="-280"/>
    <n v="1680"/>
  </r>
  <r>
    <x v="226"/>
    <x v="5"/>
    <x v="5"/>
    <x v="0"/>
    <n v="1034"/>
    <n v="3.24"/>
    <n v="3350.1600000000003"/>
    <x v="0"/>
    <n v="1"/>
    <m/>
    <n v="1034"/>
    <n v="-3350.1600000000003"/>
  </r>
  <r>
    <x v="226"/>
    <x v="5"/>
    <x v="2"/>
    <x v="1"/>
    <n v="1799"/>
    <n v="5"/>
    <n v="8995"/>
    <x v="1"/>
    <m/>
    <n v="20"/>
    <n v="-1799"/>
    <n v="8995"/>
  </r>
  <r>
    <x v="227"/>
    <x v="5"/>
    <x v="2"/>
    <x v="0"/>
    <n v="2903"/>
    <n v="2.64"/>
    <n v="7663.92"/>
    <x v="0"/>
    <n v="5"/>
    <m/>
    <n v="2903"/>
    <n v="-7663.92"/>
  </r>
  <r>
    <x v="227"/>
    <x v="4"/>
    <x v="1"/>
    <x v="1"/>
    <n v="2164"/>
    <n v="8"/>
    <n v="17312"/>
    <x v="1"/>
    <m/>
    <n v="5"/>
    <n v="-2164"/>
    <n v="17312"/>
  </r>
  <r>
    <x v="228"/>
    <x v="2"/>
    <x v="4"/>
    <x v="0"/>
    <n v="1655"/>
    <n v="1.1399999999999999"/>
    <n v="1886.6999999999998"/>
    <x v="0"/>
    <n v="8"/>
    <m/>
    <n v="1655"/>
    <n v="-1886.6999999999998"/>
  </r>
  <r>
    <x v="228"/>
    <x v="5"/>
    <x v="5"/>
    <x v="1"/>
    <n v="859"/>
    <n v="6"/>
    <n v="5154"/>
    <x v="1"/>
    <m/>
    <n v="3"/>
    <n v="-859"/>
    <n v="5154"/>
  </r>
  <r>
    <x v="229"/>
    <x v="0"/>
    <x v="4"/>
    <x v="0"/>
    <n v="2602"/>
    <n v="3.24"/>
    <n v="8430.4800000000014"/>
    <x v="0"/>
    <n v="9"/>
    <m/>
    <n v="2602"/>
    <n v="-8430.4800000000014"/>
  </r>
  <r>
    <x v="229"/>
    <x v="3"/>
    <x v="2"/>
    <x v="1"/>
    <n v="1292"/>
    <n v="3.5"/>
    <n v="4522"/>
    <x v="1"/>
    <m/>
    <n v="8"/>
    <n v="-1292"/>
    <n v="4522"/>
  </r>
  <r>
    <x v="230"/>
    <x v="1"/>
    <x v="1"/>
    <x v="0"/>
    <n v="1595"/>
    <n v="3.24"/>
    <n v="5167.8"/>
    <x v="0"/>
    <n v="14"/>
    <m/>
    <n v="1595"/>
    <n v="-5167.8"/>
  </r>
  <r>
    <x v="230"/>
    <x v="5"/>
    <x v="5"/>
    <x v="1"/>
    <n v="1236"/>
    <n v="6"/>
    <n v="7416"/>
    <x v="1"/>
    <m/>
    <n v="13"/>
    <n v="-1236"/>
    <n v="7416"/>
  </r>
  <r>
    <x v="231"/>
    <x v="2"/>
    <x v="1"/>
    <x v="0"/>
    <n v="4659"/>
    <n v="3.24"/>
    <n v="15095.160000000002"/>
    <x v="0"/>
    <n v="9"/>
    <m/>
    <n v="4659"/>
    <n v="-15095.160000000002"/>
  </r>
  <r>
    <x v="231"/>
    <x v="1"/>
    <x v="4"/>
    <x v="1"/>
    <n v="699"/>
    <n v="2.5"/>
    <n v="1747.5"/>
    <x v="1"/>
    <m/>
    <n v="5"/>
    <n v="-699"/>
    <n v="1747.5"/>
  </r>
  <r>
    <x v="232"/>
    <x v="1"/>
    <x v="1"/>
    <x v="0"/>
    <n v="2314"/>
    <n v="3.24"/>
    <n v="7497.3600000000006"/>
    <x v="0"/>
    <n v="5"/>
    <m/>
    <n v="2314"/>
    <n v="-7497.3600000000006"/>
  </r>
  <r>
    <x v="232"/>
    <x v="1"/>
    <x v="4"/>
    <x v="1"/>
    <n v="2123"/>
    <n v="2.5"/>
    <n v="5307.5"/>
    <x v="1"/>
    <m/>
    <n v="17"/>
    <n v="-2123"/>
    <n v="5307.5"/>
  </r>
  <r>
    <x v="233"/>
    <x v="5"/>
    <x v="4"/>
    <x v="0"/>
    <n v="1993"/>
    <n v="2.04"/>
    <n v="4065.7200000000003"/>
    <x v="0"/>
    <n v="10"/>
    <m/>
    <n v="1993"/>
    <n v="-4065.7200000000003"/>
  </r>
  <r>
    <x v="233"/>
    <x v="0"/>
    <x v="4"/>
    <x v="1"/>
    <n v="1949"/>
    <n v="6"/>
    <n v="11694"/>
    <x v="1"/>
    <m/>
    <n v="11"/>
    <n v="-1949"/>
    <n v="11694"/>
  </r>
  <r>
    <x v="234"/>
    <x v="5"/>
    <x v="5"/>
    <x v="0"/>
    <n v="2130"/>
    <n v="3.24"/>
    <n v="6901.2000000000007"/>
    <x v="0"/>
    <n v="0"/>
    <m/>
    <n v="2130"/>
    <n v="-6901.2000000000007"/>
  </r>
  <r>
    <x v="234"/>
    <x v="2"/>
    <x v="2"/>
    <x v="1"/>
    <n v="2615"/>
    <n v="3"/>
    <n v="7845"/>
    <x v="1"/>
    <m/>
    <n v="12"/>
    <n v="-2615"/>
    <n v="7845"/>
  </r>
  <r>
    <x v="235"/>
    <x v="1"/>
    <x v="4"/>
    <x v="0"/>
    <n v="1086"/>
    <n v="1.1399999999999999"/>
    <n v="1238.04"/>
    <x v="0"/>
    <n v="1"/>
    <m/>
    <n v="1086"/>
    <n v="-1238.04"/>
  </r>
  <r>
    <x v="235"/>
    <x v="2"/>
    <x v="1"/>
    <x v="1"/>
    <n v="411"/>
    <n v="6"/>
    <n v="2466"/>
    <x v="1"/>
    <m/>
    <n v="3"/>
    <n v="-411"/>
    <n v="2466"/>
  </r>
  <r>
    <x v="236"/>
    <x v="3"/>
    <x v="2"/>
    <x v="0"/>
    <n v="1622"/>
    <n v="1.74"/>
    <n v="2822.28"/>
    <x v="0"/>
    <n v="9"/>
    <m/>
    <n v="1622"/>
    <n v="-2822.28"/>
  </r>
  <r>
    <x v="236"/>
    <x v="3"/>
    <x v="2"/>
    <x v="1"/>
    <n v="789"/>
    <n v="3.5"/>
    <n v="2761.5"/>
    <x v="1"/>
    <m/>
    <n v="5"/>
    <n v="-789"/>
    <n v="2761.5"/>
  </r>
  <r>
    <x v="237"/>
    <x v="5"/>
    <x v="5"/>
    <x v="0"/>
    <n v="1826"/>
    <n v="3.24"/>
    <n v="5916.2400000000007"/>
    <x v="0"/>
    <n v="10"/>
    <m/>
    <n v="1826"/>
    <n v="-5916.2400000000007"/>
  </r>
  <r>
    <x v="237"/>
    <x v="0"/>
    <x v="4"/>
    <x v="1"/>
    <n v="797"/>
    <n v="6"/>
    <n v="4782"/>
    <x v="1"/>
    <m/>
    <n v="1"/>
    <n v="-797"/>
    <n v="4782"/>
  </r>
  <r>
    <x v="238"/>
    <x v="5"/>
    <x v="4"/>
    <x v="0"/>
    <n v="1929"/>
    <n v="2.04"/>
    <n v="3935.16"/>
    <x v="0"/>
    <n v="0"/>
    <m/>
    <n v="1929"/>
    <n v="-3935.16"/>
  </r>
  <r>
    <x v="238"/>
    <x v="1"/>
    <x v="1"/>
    <x v="1"/>
    <n v="970"/>
    <n v="6"/>
    <n v="5820"/>
    <x v="1"/>
    <m/>
    <n v="4"/>
    <n v="-970"/>
    <n v="5820"/>
  </r>
  <r>
    <x v="239"/>
    <x v="1"/>
    <x v="4"/>
    <x v="0"/>
    <n v="586"/>
    <n v="1.3299999999999998"/>
    <n v="779.37999999999988"/>
    <x v="0"/>
    <n v="8"/>
    <m/>
    <n v="586"/>
    <n v="-779.37999999999988"/>
  </r>
  <r>
    <x v="239"/>
    <x v="2"/>
    <x v="4"/>
    <x v="1"/>
    <n v="1208"/>
    <n v="2.5"/>
    <n v="3020"/>
    <x v="1"/>
    <m/>
    <n v="11"/>
    <n v="-1208"/>
    <n v="3020"/>
  </r>
  <r>
    <x v="240"/>
    <x v="1"/>
    <x v="4"/>
    <x v="0"/>
    <n v="1453"/>
    <n v="1.1399999999999999"/>
    <n v="1656.4199999999998"/>
    <x v="0"/>
    <n v="5"/>
    <m/>
    <n v="1453"/>
    <n v="-1656.4199999999998"/>
  </r>
  <r>
    <x v="240"/>
    <x v="4"/>
    <x v="2"/>
    <x v="1"/>
    <n v="1427"/>
    <n v="3.5"/>
    <n v="4994.5"/>
    <x v="1"/>
    <m/>
    <n v="6"/>
    <n v="-1427"/>
    <n v="4994.5"/>
  </r>
  <r>
    <x v="241"/>
    <x v="2"/>
    <x v="1"/>
    <x v="0"/>
    <n v="4604"/>
    <n v="3.24"/>
    <n v="14916.960000000001"/>
    <x v="2"/>
    <n v="8"/>
    <m/>
    <n v="4604"/>
    <n v="-14916.960000000001"/>
  </r>
  <r>
    <x v="241"/>
    <x v="3"/>
    <x v="2"/>
    <x v="1"/>
    <n v="1586"/>
    <n v="3.5"/>
    <n v="5551"/>
    <x v="1"/>
    <m/>
    <n v="16"/>
    <n v="-1586"/>
    <n v="5551"/>
  </r>
  <r>
    <x v="242"/>
    <x v="1"/>
    <x v="1"/>
    <x v="0"/>
    <n v="780"/>
    <n v="3.78"/>
    <n v="2948.3999999999996"/>
    <x v="0"/>
    <n v="8"/>
    <m/>
    <n v="780"/>
    <n v="-2948.3999999999996"/>
  </r>
  <r>
    <x v="242"/>
    <x v="3"/>
    <x v="2"/>
    <x v="1"/>
    <n v="1697"/>
    <n v="3.5"/>
    <n v="5939.5"/>
    <x v="1"/>
    <m/>
    <n v="11"/>
    <n v="-1697"/>
    <n v="5939.5"/>
  </r>
  <r>
    <x v="243"/>
    <x v="0"/>
    <x v="0"/>
    <x v="0"/>
    <n v="1032"/>
    <n v="2.04"/>
    <n v="2105.2800000000002"/>
    <x v="0"/>
    <n v="15"/>
    <m/>
    <n v="1032"/>
    <n v="-2105.2800000000002"/>
  </r>
  <r>
    <x v="243"/>
    <x v="2"/>
    <x v="2"/>
    <x v="1"/>
    <n v="1778"/>
    <n v="3"/>
    <n v="5334"/>
    <x v="1"/>
    <m/>
    <n v="13"/>
    <n v="-1778"/>
    <n v="5334"/>
  </r>
  <r>
    <x v="244"/>
    <x v="0"/>
    <x v="3"/>
    <x v="0"/>
    <n v="2318"/>
    <n v="4.4400000000000004"/>
    <n v="10291.92"/>
    <x v="0"/>
    <n v="6"/>
    <m/>
    <n v="2318"/>
    <n v="-10291.92"/>
  </r>
  <r>
    <x v="244"/>
    <x v="3"/>
    <x v="4"/>
    <x v="1"/>
    <n v="1533"/>
    <n v="3"/>
    <n v="4599"/>
    <x v="1"/>
    <m/>
    <n v="3"/>
    <n v="-1533"/>
    <n v="4599"/>
  </r>
  <r>
    <x v="245"/>
    <x v="4"/>
    <x v="2"/>
    <x v="0"/>
    <n v="1475"/>
    <n v="1.74"/>
    <n v="2566.5"/>
    <x v="0"/>
    <n v="2"/>
    <m/>
    <n v="1475"/>
    <n v="-2566.5"/>
  </r>
  <r>
    <x v="245"/>
    <x v="0"/>
    <x v="3"/>
    <x v="1"/>
    <n v="2932"/>
    <n v="8"/>
    <n v="23456"/>
    <x v="1"/>
    <m/>
    <n v="2"/>
    <n v="-2932"/>
    <n v="23456"/>
  </r>
  <r>
    <x v="246"/>
    <x v="1"/>
    <x v="4"/>
    <x v="0"/>
    <n v="1995"/>
    <n v="1.1399999999999999"/>
    <n v="2274.2999999999997"/>
    <x v="0"/>
    <n v="13"/>
    <m/>
    <n v="1995"/>
    <n v="-2274.2999999999997"/>
  </r>
  <r>
    <x v="246"/>
    <x v="1"/>
    <x v="2"/>
    <x v="1"/>
    <n v="2989"/>
    <n v="3"/>
    <n v="8967"/>
    <x v="1"/>
    <m/>
    <n v="20"/>
    <n v="-2989"/>
    <n v="8967"/>
  </r>
  <r>
    <x v="247"/>
    <x v="0"/>
    <x v="4"/>
    <x v="0"/>
    <n v="515"/>
    <n v="3.78"/>
    <n v="1946.6999999999998"/>
    <x v="0"/>
    <n v="3"/>
    <m/>
    <n v="515"/>
    <n v="-1946.6999999999998"/>
  </r>
  <r>
    <x v="247"/>
    <x v="0"/>
    <x v="0"/>
    <x v="1"/>
    <n v="2200"/>
    <n v="4"/>
    <n v="8800"/>
    <x v="1"/>
    <m/>
    <n v="9"/>
    <n v="-2200"/>
    <n v="8800"/>
  </r>
  <r>
    <x v="248"/>
    <x v="5"/>
    <x v="4"/>
    <x v="0"/>
    <n v="2269"/>
    <n v="2.04"/>
    <n v="4628.76"/>
    <x v="0"/>
    <n v="10"/>
    <m/>
    <n v="2269"/>
    <n v="-4628.76"/>
  </r>
  <r>
    <x v="248"/>
    <x v="0"/>
    <x v="0"/>
    <x v="1"/>
    <n v="2355"/>
    <n v="4"/>
    <n v="9420"/>
    <x v="1"/>
    <m/>
    <n v="1"/>
    <n v="-2355"/>
    <n v="9420"/>
  </r>
  <r>
    <x v="249"/>
    <x v="1"/>
    <x v="4"/>
    <x v="0"/>
    <n v="689"/>
    <n v="1.3299999999999998"/>
    <n v="916.36999999999989"/>
    <x v="0"/>
    <n v="7"/>
    <m/>
    <n v="689"/>
    <n v="-916.36999999999989"/>
  </r>
  <r>
    <x v="249"/>
    <x v="2"/>
    <x v="1"/>
    <x v="1"/>
    <n v="636"/>
    <n v="6"/>
    <n v="3816"/>
    <x v="1"/>
    <m/>
    <n v="3"/>
    <n v="-636"/>
    <n v="3816"/>
  </r>
  <r>
    <x v="250"/>
    <x v="3"/>
    <x v="2"/>
    <x v="0"/>
    <n v="504"/>
    <n v="2.0299999999999998"/>
    <n v="1023.1199999999999"/>
    <x v="0"/>
    <n v="2"/>
    <m/>
    <n v="504"/>
    <n v="-1023.1199999999999"/>
  </r>
  <r>
    <x v="250"/>
    <x v="3"/>
    <x v="4"/>
    <x v="1"/>
    <n v="2212"/>
    <n v="3"/>
    <n v="6636"/>
    <x v="1"/>
    <m/>
    <n v="4"/>
    <n v="-2212"/>
    <n v="6636"/>
  </r>
  <r>
    <x v="251"/>
    <x v="0"/>
    <x v="3"/>
    <x v="0"/>
    <n v="568"/>
    <n v="5.18"/>
    <n v="2942.24"/>
    <x v="0"/>
    <n v="10"/>
    <m/>
    <n v="568"/>
    <n v="-2942.24"/>
  </r>
  <r>
    <x v="251"/>
    <x v="4"/>
    <x v="2"/>
    <x v="1"/>
    <n v="1942"/>
    <n v="3.5"/>
    <n v="6797"/>
    <x v="1"/>
    <m/>
    <n v="4"/>
    <n v="-1942"/>
    <n v="6797"/>
  </r>
  <r>
    <x v="252"/>
    <x v="5"/>
    <x v="4"/>
    <x v="0"/>
    <n v="1879"/>
    <n v="2.04"/>
    <n v="3833.16"/>
    <x v="0"/>
    <n v="13"/>
    <m/>
    <n v="1879"/>
    <n v="-3833.16"/>
  </r>
  <r>
    <x v="252"/>
    <x v="0"/>
    <x v="4"/>
    <x v="1"/>
    <n v="388"/>
    <n v="6"/>
    <n v="2328"/>
    <x v="1"/>
    <m/>
    <n v="17"/>
    <n v="-388"/>
    <n v="2328"/>
  </r>
  <r>
    <x v="253"/>
    <x v="5"/>
    <x v="5"/>
    <x v="0"/>
    <n v="1786"/>
    <n v="3.24"/>
    <n v="5786.64"/>
    <x v="0"/>
    <n v="10"/>
    <m/>
    <n v="1786"/>
    <n v="-5786.64"/>
  </r>
  <r>
    <x v="253"/>
    <x v="5"/>
    <x v="2"/>
    <x v="1"/>
    <n v="2608"/>
    <n v="5"/>
    <n v="13040"/>
    <x v="1"/>
    <m/>
    <n v="16"/>
    <n v="-2608"/>
    <n v="13040"/>
  </r>
  <r>
    <x v="254"/>
    <x v="1"/>
    <x v="4"/>
    <x v="0"/>
    <n v="916"/>
    <n v="1.3299999999999998"/>
    <n v="1218.28"/>
    <x v="0"/>
    <n v="1"/>
    <m/>
    <n v="916"/>
    <n v="-1218.28"/>
  </r>
  <r>
    <x v="254"/>
    <x v="1"/>
    <x v="2"/>
    <x v="1"/>
    <n v="430"/>
    <n v="3"/>
    <n v="1290"/>
    <x v="1"/>
    <m/>
    <n v="6"/>
    <n v="-430"/>
    <n v="1290"/>
  </r>
  <r>
    <x v="255"/>
    <x v="2"/>
    <x v="1"/>
    <x v="0"/>
    <n v="3165"/>
    <n v="3.24"/>
    <n v="10254.6"/>
    <x v="0"/>
    <n v="8"/>
    <m/>
    <n v="3165"/>
    <n v="-10254.6"/>
  </r>
  <r>
    <x v="255"/>
    <x v="3"/>
    <x v="4"/>
    <x v="1"/>
    <n v="2061"/>
    <n v="3"/>
    <n v="6183"/>
    <x v="1"/>
    <m/>
    <n v="17"/>
    <n v="-2061"/>
    <n v="6183"/>
  </r>
  <r>
    <x v="256"/>
    <x v="0"/>
    <x v="4"/>
    <x v="0"/>
    <n v="570"/>
    <n v="3.78"/>
    <n v="2154.6"/>
    <x v="0"/>
    <n v="0"/>
    <m/>
    <n v="570"/>
    <n v="-2154.6"/>
  </r>
  <r>
    <x v="256"/>
    <x v="5"/>
    <x v="4"/>
    <x v="1"/>
    <n v="519"/>
    <n v="4"/>
    <n v="2076"/>
    <x v="1"/>
    <m/>
    <n v="8"/>
    <n v="-519"/>
    <n v="2076"/>
  </r>
  <r>
    <x v="257"/>
    <x v="5"/>
    <x v="2"/>
    <x v="0"/>
    <n v="1313"/>
    <n v="2.64"/>
    <n v="3466.32"/>
    <x v="0"/>
    <n v="9"/>
    <m/>
    <n v="1313"/>
    <n v="-3466.32"/>
  </r>
  <r>
    <x v="257"/>
    <x v="4"/>
    <x v="1"/>
    <x v="1"/>
    <n v="2537"/>
    <n v="8"/>
    <n v="20296"/>
    <x v="1"/>
    <m/>
    <n v="8"/>
    <n v="-2537"/>
    <n v="20296"/>
  </r>
  <r>
    <x v="258"/>
    <x v="0"/>
    <x v="4"/>
    <x v="0"/>
    <n v="1320"/>
    <n v="3.24"/>
    <n v="4276.8"/>
    <x v="0"/>
    <n v="6"/>
    <m/>
    <n v="1320"/>
    <n v="-4276.8"/>
  </r>
  <r>
    <x v="258"/>
    <x v="1"/>
    <x v="2"/>
    <x v="1"/>
    <n v="701"/>
    <n v="3"/>
    <n v="2103"/>
    <x v="1"/>
    <m/>
    <n v="12"/>
    <n v="-701"/>
    <n v="2103"/>
  </r>
  <r>
    <x v="259"/>
    <x v="1"/>
    <x v="4"/>
    <x v="0"/>
    <n v="2845"/>
    <n v="1.1399999999999999"/>
    <n v="3243.2999999999997"/>
    <x v="0"/>
    <n v="2"/>
    <m/>
    <n v="2845"/>
    <n v="-3243.2999999999997"/>
  </r>
  <r>
    <x v="259"/>
    <x v="2"/>
    <x v="2"/>
    <x v="1"/>
    <n v="1239"/>
    <n v="3"/>
    <n v="3717"/>
    <x v="1"/>
    <m/>
    <n v="10"/>
    <n v="-1239"/>
    <n v="3717"/>
  </r>
  <r>
    <x v="260"/>
    <x v="5"/>
    <x v="2"/>
    <x v="0"/>
    <n v="587"/>
    <n v="3.08"/>
    <n v="1807.96"/>
    <x v="0"/>
    <n v="12"/>
    <m/>
    <n v="587"/>
    <n v="-1807.96"/>
  </r>
  <r>
    <x v="260"/>
    <x v="4"/>
    <x v="1"/>
    <x v="1"/>
    <n v="1084"/>
    <n v="8"/>
    <n v="8672"/>
    <x v="1"/>
    <m/>
    <n v="16"/>
    <n v="-1084"/>
    <n v="8672"/>
  </r>
  <r>
    <x v="261"/>
    <x v="4"/>
    <x v="2"/>
    <x v="0"/>
    <n v="1832"/>
    <n v="1.74"/>
    <n v="3187.68"/>
    <x v="0"/>
    <n v="9"/>
    <m/>
    <n v="1832"/>
    <n v="-3187.68"/>
  </r>
  <r>
    <x v="261"/>
    <x v="5"/>
    <x v="5"/>
    <x v="1"/>
    <n v="1992"/>
    <n v="6"/>
    <n v="11952"/>
    <x v="1"/>
    <m/>
    <n v="12"/>
    <n v="-1992"/>
    <n v="11952"/>
  </r>
  <r>
    <x v="262"/>
    <x v="2"/>
    <x v="4"/>
    <x v="0"/>
    <n v="1837"/>
    <n v="1.1399999999999999"/>
    <n v="2094.1799999999998"/>
    <x v="0"/>
    <n v="3"/>
    <m/>
    <n v="1837"/>
    <n v="-2094.1799999999998"/>
  </r>
  <r>
    <x v="262"/>
    <x v="4"/>
    <x v="2"/>
    <x v="1"/>
    <n v="1534"/>
    <n v="3.5"/>
    <n v="5369"/>
    <x v="1"/>
    <m/>
    <n v="18"/>
    <n v="-1534"/>
    <n v="5369"/>
  </r>
  <r>
    <x v="263"/>
    <x v="0"/>
    <x v="0"/>
    <x v="0"/>
    <n v="2519"/>
    <n v="2.04"/>
    <n v="5138.76"/>
    <x v="0"/>
    <n v="5"/>
    <m/>
    <n v="2519"/>
    <n v="-5138.76"/>
  </r>
  <r>
    <x v="263"/>
    <x v="1"/>
    <x v="4"/>
    <x v="1"/>
    <n v="1126"/>
    <n v="2.5"/>
    <n v="2815"/>
    <x v="1"/>
    <m/>
    <n v="17"/>
    <n v="-1126"/>
    <n v="2815"/>
  </r>
  <r>
    <x v="264"/>
    <x v="4"/>
    <x v="2"/>
    <x v="0"/>
    <n v="2631"/>
    <n v="1.74"/>
    <n v="4577.9399999999996"/>
    <x v="0"/>
    <n v="0"/>
    <m/>
    <n v="2631"/>
    <n v="-4577.9399999999996"/>
  </r>
  <r>
    <x v="264"/>
    <x v="3"/>
    <x v="2"/>
    <x v="1"/>
    <n v="307"/>
    <n v="3.5"/>
    <n v="1074.5"/>
    <x v="1"/>
    <m/>
    <n v="19"/>
    <n v="-307"/>
    <n v="1074.5"/>
  </r>
  <r>
    <x v="265"/>
    <x v="0"/>
    <x v="3"/>
    <x v="0"/>
    <n v="1248"/>
    <n v="4.4400000000000004"/>
    <n v="5541.1200000000008"/>
    <x v="0"/>
    <n v="15"/>
    <m/>
    <n v="1248"/>
    <n v="-5541.1200000000008"/>
  </r>
  <r>
    <x v="265"/>
    <x v="0"/>
    <x v="3"/>
    <x v="1"/>
    <n v="963"/>
    <n v="8"/>
    <n v="7704"/>
    <x v="1"/>
    <m/>
    <n v="18"/>
    <n v="-963"/>
    <n v="7704"/>
  </r>
  <r>
    <x v="266"/>
    <x v="3"/>
    <x v="2"/>
    <x v="0"/>
    <n v="2012"/>
    <n v="1.74"/>
    <n v="3500.88"/>
    <x v="0"/>
    <n v="3"/>
    <m/>
    <n v="2012"/>
    <n v="-3500.88"/>
  </r>
  <r>
    <x v="266"/>
    <x v="2"/>
    <x v="1"/>
    <x v="1"/>
    <n v="2588"/>
    <n v="6"/>
    <n v="15528"/>
    <x v="1"/>
    <m/>
    <n v="7"/>
    <n v="-2588"/>
    <n v="15528"/>
  </r>
  <r>
    <x v="267"/>
    <x v="0"/>
    <x v="4"/>
    <x v="0"/>
    <n v="1197"/>
    <n v="3.24"/>
    <n v="3878.28"/>
    <x v="0"/>
    <n v="1"/>
    <m/>
    <n v="1197"/>
    <n v="-3878.28"/>
  </r>
  <r>
    <x v="267"/>
    <x v="2"/>
    <x v="2"/>
    <x v="1"/>
    <n v="918"/>
    <n v="3"/>
    <n v="2754"/>
    <x v="1"/>
    <m/>
    <n v="16"/>
    <n v="-918"/>
    <n v="2754"/>
  </r>
  <r>
    <x v="268"/>
    <x v="2"/>
    <x v="1"/>
    <x v="0"/>
    <n v="2837"/>
    <n v="3.24"/>
    <n v="9191.880000000001"/>
    <x v="0"/>
    <n v="0"/>
    <m/>
    <n v="2837"/>
    <n v="-9191.880000000001"/>
  </r>
  <r>
    <x v="268"/>
    <x v="5"/>
    <x v="5"/>
    <x v="1"/>
    <n v="1417"/>
    <n v="6"/>
    <n v="8502"/>
    <x v="1"/>
    <m/>
    <n v="3"/>
    <n v="-1417"/>
    <n v="8502"/>
  </r>
  <r>
    <x v="269"/>
    <x v="0"/>
    <x v="0"/>
    <x v="0"/>
    <n v="1009"/>
    <n v="2.04"/>
    <n v="2058.36"/>
    <x v="0"/>
    <n v="3"/>
    <m/>
    <n v="1009"/>
    <n v="-2058.36"/>
  </r>
  <r>
    <x v="269"/>
    <x v="4"/>
    <x v="2"/>
    <x v="1"/>
    <n v="1443"/>
    <n v="3.5"/>
    <n v="5050.5"/>
    <x v="1"/>
    <m/>
    <n v="15"/>
    <n v="-1443"/>
    <n v="5050.5"/>
  </r>
  <r>
    <x v="270"/>
    <x v="1"/>
    <x v="1"/>
    <x v="0"/>
    <n v="2600"/>
    <n v="3.24"/>
    <n v="8424"/>
    <x v="0"/>
    <n v="8"/>
    <m/>
    <n v="2600"/>
    <n v="-8424"/>
  </r>
  <r>
    <x v="270"/>
    <x v="5"/>
    <x v="2"/>
    <x v="1"/>
    <n v="1604"/>
    <n v="5"/>
    <n v="8020"/>
    <x v="1"/>
    <m/>
    <n v="13"/>
    <n v="-1604"/>
    <n v="8020"/>
  </r>
  <r>
    <x v="271"/>
    <x v="0"/>
    <x v="0"/>
    <x v="0"/>
    <n v="2026"/>
    <n v="2.04"/>
    <n v="4133.04"/>
    <x v="0"/>
    <n v="5"/>
    <m/>
    <n v="2026"/>
    <n v="-4133.04"/>
  </r>
  <r>
    <x v="271"/>
    <x v="5"/>
    <x v="5"/>
    <x v="1"/>
    <n v="2145"/>
    <n v="6"/>
    <n v="12870"/>
    <x v="1"/>
    <m/>
    <n v="8"/>
    <n v="-2145"/>
    <n v="12870"/>
  </r>
  <r>
    <x v="272"/>
    <x v="1"/>
    <x v="2"/>
    <x v="0"/>
    <n v="650"/>
    <n v="1.68"/>
    <n v="1092"/>
    <x v="0"/>
    <n v="13"/>
    <m/>
    <n v="650"/>
    <n v="-1092"/>
  </r>
  <r>
    <x v="272"/>
    <x v="3"/>
    <x v="2"/>
    <x v="1"/>
    <n v="374"/>
    <n v="3.5"/>
    <n v="1309"/>
    <x v="1"/>
    <m/>
    <n v="20"/>
    <n v="-374"/>
    <n v="1309"/>
  </r>
  <r>
    <x v="273"/>
    <x v="2"/>
    <x v="1"/>
    <x v="0"/>
    <n v="4300"/>
    <n v="3.24"/>
    <n v="13932.000000000002"/>
    <x v="0"/>
    <n v="11"/>
    <m/>
    <n v="4300"/>
    <n v="-13932.000000000002"/>
  </r>
  <r>
    <x v="273"/>
    <x v="3"/>
    <x v="2"/>
    <x v="1"/>
    <n v="1123"/>
    <n v="3.5"/>
    <n v="3930.5"/>
    <x v="1"/>
    <m/>
    <n v="18"/>
    <n v="-1123"/>
    <n v="3930.5"/>
  </r>
  <r>
    <x v="274"/>
    <x v="2"/>
    <x v="2"/>
    <x v="0"/>
    <n v="2993"/>
    <n v="1.44"/>
    <n v="4309.92"/>
    <x v="0"/>
    <n v="12"/>
    <m/>
    <n v="2993"/>
    <n v="-4309.92"/>
  </r>
  <r>
    <x v="274"/>
    <x v="5"/>
    <x v="5"/>
    <x v="1"/>
    <n v="2933"/>
    <n v="6"/>
    <n v="17598"/>
    <x v="1"/>
    <m/>
    <n v="16"/>
    <n v="-2933"/>
    <n v="17598"/>
  </r>
  <r>
    <x v="275"/>
    <x v="1"/>
    <x v="4"/>
    <x v="0"/>
    <n v="2041"/>
    <n v="1.1399999999999999"/>
    <n v="2326.7399999999998"/>
    <x v="0"/>
    <n v="6"/>
    <m/>
    <n v="2041"/>
    <n v="-2326.7399999999998"/>
  </r>
  <r>
    <x v="275"/>
    <x v="2"/>
    <x v="2"/>
    <x v="1"/>
    <n v="1585"/>
    <n v="3"/>
    <n v="4755"/>
    <x v="1"/>
    <m/>
    <n v="3"/>
    <n v="-1585"/>
    <n v="4755"/>
  </r>
  <r>
    <x v="276"/>
    <x v="1"/>
    <x v="2"/>
    <x v="0"/>
    <n v="1921"/>
    <n v="1.44"/>
    <n v="2766.24"/>
    <x v="0"/>
    <n v="0"/>
    <m/>
    <n v="1921"/>
    <n v="-2766.24"/>
  </r>
  <r>
    <x v="276"/>
    <x v="5"/>
    <x v="4"/>
    <x v="1"/>
    <n v="382"/>
    <n v="4"/>
    <n v="1528"/>
    <x v="1"/>
    <m/>
    <n v="13"/>
    <n v="-382"/>
    <n v="1528"/>
  </r>
  <r>
    <x v="277"/>
    <x v="1"/>
    <x v="4"/>
    <x v="0"/>
    <n v="2205"/>
    <n v="1.1399999999999999"/>
    <n v="2513.6999999999998"/>
    <x v="0"/>
    <n v="0"/>
    <m/>
    <n v="2205"/>
    <n v="-2513.6999999999998"/>
  </r>
  <r>
    <x v="277"/>
    <x v="2"/>
    <x v="4"/>
    <x v="1"/>
    <n v="2609"/>
    <n v="2.5"/>
    <n v="6522.5"/>
    <x v="1"/>
    <m/>
    <n v="0"/>
    <n v="-2609"/>
    <n v="6522.5"/>
  </r>
  <r>
    <x v="278"/>
    <x v="5"/>
    <x v="4"/>
    <x v="0"/>
    <n v="661"/>
    <n v="2.38"/>
    <n v="1573.1799999999998"/>
    <x v="0"/>
    <n v="1"/>
    <m/>
    <n v="661"/>
    <n v="-1573.1799999999998"/>
  </r>
  <r>
    <x v="278"/>
    <x v="2"/>
    <x v="1"/>
    <x v="1"/>
    <n v="774"/>
    <n v="6"/>
    <n v="4644"/>
    <x v="1"/>
    <m/>
    <n v="20"/>
    <n v="-774"/>
    <n v="4644"/>
  </r>
  <r>
    <x v="279"/>
    <x v="5"/>
    <x v="5"/>
    <x v="0"/>
    <n v="2349"/>
    <n v="3.24"/>
    <n v="7610.76"/>
    <x v="0"/>
    <n v="14"/>
    <m/>
    <n v="2349"/>
    <n v="-7610.76"/>
  </r>
  <r>
    <x v="279"/>
    <x v="1"/>
    <x v="4"/>
    <x v="1"/>
    <n v="1474"/>
    <n v="2.5"/>
    <n v="3685"/>
    <x v="1"/>
    <m/>
    <n v="4"/>
    <n v="-1474"/>
    <n v="3685"/>
  </r>
  <r>
    <x v="280"/>
    <x v="1"/>
    <x v="4"/>
    <x v="0"/>
    <n v="2863"/>
    <n v="1.1399999999999999"/>
    <n v="3263.8199999999997"/>
    <x v="0"/>
    <n v="11"/>
    <m/>
    <n v="2863"/>
    <n v="-3263.8199999999997"/>
  </r>
  <r>
    <x v="280"/>
    <x v="2"/>
    <x v="1"/>
    <x v="1"/>
    <n v="1252"/>
    <n v="6"/>
    <n v="7512"/>
    <x v="1"/>
    <m/>
    <n v="5"/>
    <n v="-1252"/>
    <n v="7512"/>
  </r>
  <r>
    <x v="281"/>
    <x v="3"/>
    <x v="4"/>
    <x v="0"/>
    <n v="2549"/>
    <n v="1.44"/>
    <n v="3670.56"/>
    <x v="0"/>
    <n v="7"/>
    <m/>
    <n v="2549"/>
    <n v="-3670.56"/>
  </r>
  <r>
    <x v="281"/>
    <x v="5"/>
    <x v="4"/>
    <x v="1"/>
    <n v="2010"/>
    <n v="4"/>
    <n v="8040"/>
    <x v="1"/>
    <m/>
    <n v="4"/>
    <n v="-2010"/>
    <n v="8040"/>
  </r>
  <r>
    <x v="282"/>
    <x v="1"/>
    <x v="4"/>
    <x v="0"/>
    <n v="1210"/>
    <n v="1.1399999999999999"/>
    <n v="1379.3999999999999"/>
    <x v="0"/>
    <n v="7"/>
    <m/>
    <n v="1210"/>
    <n v="-1379.3999999999999"/>
  </r>
  <r>
    <x v="282"/>
    <x v="4"/>
    <x v="2"/>
    <x v="1"/>
    <n v="2915"/>
    <n v="3.5"/>
    <n v="10202.5"/>
    <x v="1"/>
    <m/>
    <n v="11"/>
    <n v="-2915"/>
    <n v="10202.5"/>
  </r>
  <r>
    <x v="283"/>
    <x v="2"/>
    <x v="1"/>
    <x v="0"/>
    <n v="4318"/>
    <n v="3.24"/>
    <n v="13990.320000000002"/>
    <x v="0"/>
    <n v="6"/>
    <m/>
    <n v="4318"/>
    <n v="-13990.320000000002"/>
  </r>
  <r>
    <x v="283"/>
    <x v="5"/>
    <x v="4"/>
    <x v="1"/>
    <n v="122"/>
    <n v="4"/>
    <n v="488"/>
    <x v="1"/>
    <m/>
    <n v="9"/>
    <n v="-122"/>
    <n v="488"/>
  </r>
  <r>
    <x v="284"/>
    <x v="0"/>
    <x v="4"/>
    <x v="0"/>
    <n v="546"/>
    <n v="3.78"/>
    <n v="2063.88"/>
    <x v="0"/>
    <n v="1"/>
    <m/>
    <n v="546"/>
    <n v="-2063.88"/>
  </r>
  <r>
    <x v="284"/>
    <x v="0"/>
    <x v="4"/>
    <x v="1"/>
    <n v="1123"/>
    <n v="6"/>
    <n v="6738"/>
    <x v="1"/>
    <m/>
    <n v="17"/>
    <n v="-1123"/>
    <n v="6738"/>
  </r>
  <r>
    <x v="285"/>
    <x v="2"/>
    <x v="4"/>
    <x v="0"/>
    <n v="2811"/>
    <n v="1.1399999999999999"/>
    <n v="3204.5399999999995"/>
    <x v="0"/>
    <n v="6"/>
    <m/>
    <n v="2811"/>
    <n v="-3204.5399999999995"/>
  </r>
  <r>
    <x v="285"/>
    <x v="4"/>
    <x v="2"/>
    <x v="1"/>
    <n v="1759"/>
    <n v="3.5"/>
    <n v="6156.5"/>
    <x v="1"/>
    <m/>
    <n v="12"/>
    <n v="-1759"/>
    <n v="6156.5"/>
  </r>
  <r>
    <x v="286"/>
    <x v="1"/>
    <x v="4"/>
    <x v="0"/>
    <n v="667"/>
    <n v="1.3299999999999998"/>
    <n v="887.1099999999999"/>
    <x v="0"/>
    <n v="12"/>
    <m/>
    <n v="667"/>
    <n v="-887.1099999999999"/>
  </r>
  <r>
    <x v="286"/>
    <x v="2"/>
    <x v="4"/>
    <x v="1"/>
    <n v="1283"/>
    <n v="2.5"/>
    <n v="3207.5"/>
    <x v="1"/>
    <m/>
    <n v="1"/>
    <n v="-1283"/>
    <n v="3207.5"/>
  </r>
  <r>
    <x v="287"/>
    <x v="3"/>
    <x v="2"/>
    <x v="0"/>
    <n v="1453"/>
    <n v="1.74"/>
    <n v="2528.2199999999998"/>
    <x v="0"/>
    <n v="9"/>
    <m/>
    <n v="1453"/>
    <n v="-2528.2199999999998"/>
  </r>
  <r>
    <x v="287"/>
    <x v="5"/>
    <x v="4"/>
    <x v="1"/>
    <n v="1923"/>
    <n v="4"/>
    <n v="7692"/>
    <x v="1"/>
    <m/>
    <n v="6"/>
    <n v="-1923"/>
    <n v="7692"/>
  </r>
  <r>
    <x v="288"/>
    <x v="2"/>
    <x v="4"/>
    <x v="0"/>
    <n v="2017"/>
    <n v="1.1399999999999999"/>
    <n v="2299.3799999999997"/>
    <x v="0"/>
    <n v="14"/>
    <m/>
    <n v="2017"/>
    <n v="-2299.3799999999997"/>
  </r>
  <r>
    <x v="288"/>
    <x v="4"/>
    <x v="2"/>
    <x v="1"/>
    <n v="1817"/>
    <n v="3.5"/>
    <n v="6359.5"/>
    <x v="1"/>
    <m/>
    <n v="12"/>
    <n v="-1817"/>
    <n v="6359.5"/>
  </r>
  <r>
    <x v="289"/>
    <x v="4"/>
    <x v="2"/>
    <x v="0"/>
    <n v="2237"/>
    <n v="1.74"/>
    <n v="3892.38"/>
    <x v="0"/>
    <n v="14"/>
    <m/>
    <n v="2237"/>
    <n v="-3892.38"/>
  </r>
  <r>
    <x v="289"/>
    <x v="5"/>
    <x v="5"/>
    <x v="1"/>
    <n v="354"/>
    <n v="6"/>
    <n v="2124"/>
    <x v="1"/>
    <m/>
    <n v="20"/>
    <n v="-354"/>
    <n v="2124"/>
  </r>
  <r>
    <x v="290"/>
    <x v="2"/>
    <x v="1"/>
    <x v="0"/>
    <n v="4071"/>
    <n v="3.24"/>
    <n v="13190.04"/>
    <x v="0"/>
    <n v="14"/>
    <m/>
    <n v="4071"/>
    <n v="-13190.04"/>
  </r>
  <r>
    <x v="290"/>
    <x v="1"/>
    <x v="2"/>
    <x v="1"/>
    <n v="760"/>
    <n v="3"/>
    <n v="2280"/>
    <x v="1"/>
    <m/>
    <n v="0"/>
    <n v="-760"/>
    <n v="2280"/>
  </r>
  <r>
    <x v="291"/>
    <x v="2"/>
    <x v="4"/>
    <x v="0"/>
    <n v="2434"/>
    <n v="1.1399999999999999"/>
    <n v="2774.7599999999998"/>
    <x v="0"/>
    <n v="5"/>
    <m/>
    <n v="2434"/>
    <n v="-2774.7599999999998"/>
  </r>
  <r>
    <x v="291"/>
    <x v="4"/>
    <x v="2"/>
    <x v="1"/>
    <n v="2450"/>
    <n v="3.5"/>
    <n v="8575"/>
    <x v="1"/>
    <m/>
    <n v="14"/>
    <n v="-2450"/>
    <n v="8575"/>
  </r>
  <r>
    <x v="292"/>
    <x v="1"/>
    <x v="2"/>
    <x v="0"/>
    <n v="517"/>
    <n v="1.68"/>
    <n v="868.56"/>
    <x v="0"/>
    <n v="9"/>
    <m/>
    <n v="517"/>
    <n v="-868.56"/>
  </r>
  <r>
    <x v="292"/>
    <x v="0"/>
    <x v="3"/>
    <x v="1"/>
    <n v="620"/>
    <n v="8"/>
    <n v="4960"/>
    <x v="1"/>
    <m/>
    <n v="5"/>
    <n v="-620"/>
    <n v="4960"/>
  </r>
  <r>
    <x v="293"/>
    <x v="1"/>
    <x v="4"/>
    <x v="0"/>
    <n v="658"/>
    <n v="1.3299999999999998"/>
    <n v="875.13999999999987"/>
    <x v="0"/>
    <n v="5"/>
    <m/>
    <n v="658"/>
    <n v="-875.13999999999987"/>
  </r>
  <r>
    <x v="293"/>
    <x v="5"/>
    <x v="2"/>
    <x v="1"/>
    <n v="1807"/>
    <n v="5"/>
    <n v="9035"/>
    <x v="1"/>
    <m/>
    <n v="17"/>
    <n v="-1807"/>
    <n v="9035"/>
  </r>
  <r>
    <x v="294"/>
    <x v="4"/>
    <x v="2"/>
    <x v="0"/>
    <n v="1408"/>
    <n v="1.74"/>
    <n v="2449.92"/>
    <x v="0"/>
    <n v="13"/>
    <m/>
    <n v="1408"/>
    <n v="-2449.92"/>
  </r>
  <r>
    <x v="294"/>
    <x v="5"/>
    <x v="5"/>
    <x v="1"/>
    <n v="2238"/>
    <n v="6"/>
    <n v="13428"/>
    <x v="1"/>
    <m/>
    <n v="2"/>
    <n v="-2238"/>
    <n v="13428"/>
  </r>
  <r>
    <x v="295"/>
    <x v="1"/>
    <x v="4"/>
    <x v="0"/>
    <n v="579"/>
    <n v="1.3299999999999998"/>
    <n v="770.06999999999994"/>
    <x v="0"/>
    <n v="15"/>
    <m/>
    <n v="579"/>
    <n v="-770.06999999999994"/>
  </r>
  <r>
    <x v="295"/>
    <x v="2"/>
    <x v="2"/>
    <x v="1"/>
    <n v="857"/>
    <n v="3"/>
    <n v="2571"/>
    <x v="1"/>
    <m/>
    <n v="10"/>
    <n v="-857"/>
    <n v="2571"/>
  </r>
  <r>
    <x v="296"/>
    <x v="2"/>
    <x v="1"/>
    <x v="0"/>
    <n v="3619"/>
    <n v="3.24"/>
    <n v="11725.560000000001"/>
    <x v="0"/>
    <n v="10"/>
    <m/>
    <n v="3619"/>
    <n v="-11725.560000000001"/>
  </r>
  <r>
    <x v="296"/>
    <x v="2"/>
    <x v="1"/>
    <x v="1"/>
    <n v="1765"/>
    <n v="6"/>
    <n v="10590"/>
    <x v="1"/>
    <m/>
    <n v="19"/>
    <n v="-1765"/>
    <n v="10590"/>
  </r>
  <r>
    <x v="297"/>
    <x v="4"/>
    <x v="1"/>
    <x v="0"/>
    <n v="2220"/>
    <n v="4.4400000000000004"/>
    <n v="9856.8000000000011"/>
    <x v="0"/>
    <n v="3"/>
    <m/>
    <n v="2220"/>
    <n v="-9856.8000000000011"/>
  </r>
  <r>
    <x v="297"/>
    <x v="0"/>
    <x v="3"/>
    <x v="1"/>
    <n v="632"/>
    <n v="8"/>
    <n v="5056"/>
    <x v="1"/>
    <m/>
    <n v="12"/>
    <n v="-632"/>
    <n v="5056"/>
  </r>
  <r>
    <x v="298"/>
    <x v="1"/>
    <x v="2"/>
    <x v="0"/>
    <n v="1145"/>
    <n v="1.44"/>
    <n v="1648.8"/>
    <x v="0"/>
    <n v="10"/>
    <m/>
    <n v="1145"/>
    <n v="-1648.8"/>
  </r>
  <r>
    <x v="298"/>
    <x v="5"/>
    <x v="4"/>
    <x v="1"/>
    <n v="2304"/>
    <n v="4"/>
    <n v="9216"/>
    <x v="1"/>
    <m/>
    <n v="6"/>
    <n v="-2304"/>
    <n v="9216"/>
  </r>
  <r>
    <x v="299"/>
    <x v="1"/>
    <x v="4"/>
    <x v="0"/>
    <n v="2880"/>
    <n v="1.1399999999999999"/>
    <n v="3283.2"/>
    <x v="0"/>
    <n v="13"/>
    <m/>
    <n v="2880"/>
    <n v="-3283.2"/>
  </r>
  <r>
    <x v="299"/>
    <x v="3"/>
    <x v="2"/>
    <x v="1"/>
    <n v="2573"/>
    <n v="3.5"/>
    <n v="9005.5"/>
    <x v="1"/>
    <m/>
    <n v="19"/>
    <n v="-2573"/>
    <n v="9005.5"/>
  </r>
  <r>
    <x v="300"/>
    <x v="0"/>
    <x v="4"/>
    <x v="0"/>
    <n v="2379"/>
    <n v="3.24"/>
    <n v="7707.9600000000009"/>
    <x v="0"/>
    <n v="8"/>
    <m/>
    <n v="2379"/>
    <n v="-7707.9600000000009"/>
  </r>
  <r>
    <x v="300"/>
    <x v="4"/>
    <x v="1"/>
    <x v="1"/>
    <n v="2674"/>
    <n v="8"/>
    <n v="21392"/>
    <x v="1"/>
    <m/>
    <n v="12"/>
    <n v="-2674"/>
    <n v="21392"/>
  </r>
  <r>
    <x v="301"/>
    <x v="5"/>
    <x v="4"/>
    <x v="0"/>
    <n v="2154"/>
    <n v="2.04"/>
    <n v="4394.16"/>
    <x v="0"/>
    <n v="13"/>
    <m/>
    <n v="2154"/>
    <n v="-4394.16"/>
  </r>
  <r>
    <x v="301"/>
    <x v="4"/>
    <x v="1"/>
    <x v="1"/>
    <n v="179"/>
    <n v="8"/>
    <n v="1432"/>
    <x v="1"/>
    <m/>
    <n v="14"/>
    <n v="-179"/>
    <n v="1432"/>
  </r>
  <r>
    <x v="302"/>
    <x v="1"/>
    <x v="2"/>
    <x v="0"/>
    <n v="2194"/>
    <n v="1.44"/>
    <n v="3159.3599999999997"/>
    <x v="0"/>
    <n v="7"/>
    <m/>
    <n v="2194"/>
    <n v="-3159.3599999999997"/>
  </r>
  <r>
    <x v="302"/>
    <x v="1"/>
    <x v="4"/>
    <x v="1"/>
    <n v="1695"/>
    <n v="2.5"/>
    <n v="4237.5"/>
    <x v="1"/>
    <m/>
    <n v="7"/>
    <n v="-1695"/>
    <n v="4237.5"/>
  </r>
  <r>
    <x v="303"/>
    <x v="1"/>
    <x v="1"/>
    <x v="0"/>
    <n v="1598"/>
    <n v="3.24"/>
    <n v="5177.5200000000004"/>
    <x v="0"/>
    <n v="3"/>
    <m/>
    <n v="1598"/>
    <n v="-5177.5200000000004"/>
  </r>
  <r>
    <x v="303"/>
    <x v="5"/>
    <x v="4"/>
    <x v="1"/>
    <n v="1789"/>
    <n v="4"/>
    <n v="7156"/>
    <x v="1"/>
    <m/>
    <n v="1"/>
    <n v="-1789"/>
    <n v="7156"/>
  </r>
  <r>
    <x v="304"/>
    <x v="2"/>
    <x v="2"/>
    <x v="0"/>
    <n v="562"/>
    <n v="1.68"/>
    <n v="944.16"/>
    <x v="0"/>
    <n v="15"/>
    <m/>
    <n v="562"/>
    <n v="-944.16"/>
  </r>
  <r>
    <x v="304"/>
    <x v="0"/>
    <x v="3"/>
    <x v="1"/>
    <n v="2068"/>
    <n v="8"/>
    <n v="16544"/>
    <x v="1"/>
    <m/>
    <n v="0"/>
    <n v="-2068"/>
    <n v="16544"/>
  </r>
  <r>
    <x v="305"/>
    <x v="0"/>
    <x v="4"/>
    <x v="0"/>
    <n v="2967"/>
    <n v="3.24"/>
    <n v="9613.08"/>
    <x v="0"/>
    <n v="6"/>
    <m/>
    <n v="2967"/>
    <n v="-9613.08"/>
  </r>
  <r>
    <x v="305"/>
    <x v="2"/>
    <x v="4"/>
    <x v="1"/>
    <n v="1272"/>
    <n v="2.5"/>
    <n v="3180"/>
    <x v="1"/>
    <m/>
    <n v="13"/>
    <n v="-1272"/>
    <n v="3180"/>
  </r>
  <r>
    <x v="306"/>
    <x v="1"/>
    <x v="1"/>
    <x v="0"/>
    <n v="1987"/>
    <n v="3.24"/>
    <n v="6437.88"/>
    <x v="0"/>
    <n v="2"/>
    <m/>
    <n v="1987"/>
    <n v="-6437.88"/>
  </r>
  <r>
    <x v="306"/>
    <x v="3"/>
    <x v="4"/>
    <x v="1"/>
    <n v="391"/>
    <n v="3"/>
    <n v="1173"/>
    <x v="1"/>
    <m/>
    <n v="0"/>
    <n v="-391"/>
    <n v="1173"/>
  </r>
  <r>
    <x v="307"/>
    <x v="0"/>
    <x v="3"/>
    <x v="0"/>
    <n v="1356"/>
    <n v="4.4400000000000004"/>
    <n v="6020.64"/>
    <x v="0"/>
    <n v="15"/>
    <m/>
    <n v="1356"/>
    <n v="-6020.64"/>
  </r>
  <r>
    <x v="307"/>
    <x v="3"/>
    <x v="4"/>
    <x v="1"/>
    <n v="1581"/>
    <n v="3"/>
    <n v="4743"/>
    <x v="1"/>
    <m/>
    <n v="10"/>
    <n v="-1581"/>
    <n v="4743"/>
  </r>
  <r>
    <x v="308"/>
    <x v="2"/>
    <x v="2"/>
    <x v="0"/>
    <n v="2100"/>
    <n v="1.44"/>
    <n v="3024"/>
    <x v="0"/>
    <n v="7"/>
    <m/>
    <n v="2100"/>
    <n v="-3024"/>
  </r>
  <r>
    <x v="308"/>
    <x v="5"/>
    <x v="4"/>
    <x v="1"/>
    <n v="2359"/>
    <n v="4"/>
    <n v="9436"/>
    <x v="1"/>
    <m/>
    <n v="2"/>
    <n v="-2359"/>
    <n v="9436"/>
  </r>
  <r>
    <x v="309"/>
    <x v="0"/>
    <x v="0"/>
    <x v="0"/>
    <n v="3197"/>
    <n v="2.04"/>
    <n v="6521.88"/>
    <x v="0"/>
    <n v="0"/>
    <m/>
    <n v="3197"/>
    <n v="-6521.88"/>
  </r>
  <r>
    <x v="309"/>
    <x v="0"/>
    <x v="3"/>
    <x v="1"/>
    <n v="2116"/>
    <n v="8"/>
    <n v="16928"/>
    <x v="1"/>
    <m/>
    <n v="10"/>
    <n v="-2116"/>
    <n v="16928"/>
  </r>
  <r>
    <x v="310"/>
    <x v="4"/>
    <x v="1"/>
    <x v="0"/>
    <n v="1864"/>
    <n v="4.4400000000000004"/>
    <n v="8276.16"/>
    <x v="0"/>
    <n v="2"/>
    <m/>
    <n v="1864"/>
    <n v="-8276.16"/>
  </r>
  <r>
    <x v="310"/>
    <x v="5"/>
    <x v="5"/>
    <x v="1"/>
    <n v="2808"/>
    <n v="6"/>
    <n v="16848"/>
    <x v="1"/>
    <m/>
    <n v="2"/>
    <n v="-2808"/>
    <n v="16848"/>
  </r>
  <r>
    <x v="311"/>
    <x v="5"/>
    <x v="5"/>
    <x v="0"/>
    <n v="1146"/>
    <n v="3.24"/>
    <n v="3713.0400000000004"/>
    <x v="0"/>
    <n v="3"/>
    <m/>
    <n v="1146"/>
    <n v="-3713.0400000000004"/>
  </r>
  <r>
    <x v="311"/>
    <x v="3"/>
    <x v="2"/>
    <x v="1"/>
    <n v="2142"/>
    <n v="3.5"/>
    <n v="7497"/>
    <x v="1"/>
    <m/>
    <n v="10"/>
    <n v="-2142"/>
    <n v="7497"/>
  </r>
  <r>
    <x v="312"/>
    <x v="0"/>
    <x v="0"/>
    <x v="0"/>
    <n v="1052"/>
    <n v="2.04"/>
    <n v="2146.08"/>
    <x v="0"/>
    <n v="2"/>
    <m/>
    <n v="1052"/>
    <n v="-2146.08"/>
  </r>
  <r>
    <x v="312"/>
    <x v="0"/>
    <x v="4"/>
    <x v="1"/>
    <n v="2773"/>
    <n v="6"/>
    <n v="16638"/>
    <x v="1"/>
    <m/>
    <n v="7"/>
    <n v="-2773"/>
    <n v="16638"/>
  </r>
  <r>
    <x v="313"/>
    <x v="3"/>
    <x v="4"/>
    <x v="0"/>
    <n v="3618"/>
    <n v="1.44"/>
    <n v="5209.92"/>
    <x v="0"/>
    <n v="15"/>
    <m/>
    <n v="3618"/>
    <n v="-5209.92"/>
  </r>
  <r>
    <x v="313"/>
    <x v="0"/>
    <x v="0"/>
    <x v="1"/>
    <n v="1418"/>
    <n v="4"/>
    <n v="5672"/>
    <x v="1"/>
    <m/>
    <n v="0"/>
    <n v="-1418"/>
    <n v="5672"/>
  </r>
  <r>
    <x v="314"/>
    <x v="0"/>
    <x v="3"/>
    <x v="0"/>
    <n v="2968"/>
    <n v="4.4400000000000004"/>
    <n v="13177.920000000002"/>
    <x v="0"/>
    <n v="3"/>
    <m/>
    <n v="2968"/>
    <n v="-13177.920000000002"/>
  </r>
  <r>
    <x v="314"/>
    <x v="2"/>
    <x v="1"/>
    <x v="1"/>
    <n v="1607"/>
    <n v="6"/>
    <n v="9642"/>
    <x v="1"/>
    <m/>
    <n v="13"/>
    <n v="-1607"/>
    <n v="9642"/>
  </r>
  <r>
    <x v="315"/>
    <x v="1"/>
    <x v="1"/>
    <x v="0"/>
    <n v="1546"/>
    <n v="3.24"/>
    <n v="5009.04"/>
    <x v="0"/>
    <n v="7"/>
    <m/>
    <n v="1546"/>
    <n v="-5009.04"/>
  </r>
  <r>
    <x v="315"/>
    <x v="0"/>
    <x v="0"/>
    <x v="1"/>
    <n v="1227"/>
    <n v="4"/>
    <n v="4908"/>
    <x v="1"/>
    <m/>
    <n v="3"/>
    <n v="-1227"/>
    <n v="4908"/>
  </r>
  <r>
    <x v="316"/>
    <x v="0"/>
    <x v="4"/>
    <x v="0"/>
    <n v="2861"/>
    <n v="3.24"/>
    <n v="9269.6400000000012"/>
    <x v="0"/>
    <n v="13"/>
    <m/>
    <n v="2861"/>
    <n v="-9269.6400000000012"/>
  </r>
  <r>
    <x v="316"/>
    <x v="5"/>
    <x v="2"/>
    <x v="1"/>
    <n v="2354"/>
    <n v="5"/>
    <n v="11770"/>
    <x v="1"/>
    <m/>
    <n v="17"/>
    <n v="-2354"/>
    <n v="11770"/>
  </r>
  <r>
    <x v="317"/>
    <x v="4"/>
    <x v="2"/>
    <x v="0"/>
    <n v="1921"/>
    <n v="1.74"/>
    <n v="3342.54"/>
    <x v="0"/>
    <n v="14"/>
    <m/>
    <n v="1921"/>
    <n v="-3342.54"/>
  </r>
  <r>
    <x v="317"/>
    <x v="2"/>
    <x v="2"/>
    <x v="1"/>
    <n v="1381"/>
    <n v="3"/>
    <n v="4143"/>
    <x v="1"/>
    <m/>
    <n v="17"/>
    <n v="-1381"/>
    <n v="4143"/>
  </r>
  <r>
    <x v="318"/>
    <x v="0"/>
    <x v="0"/>
    <x v="0"/>
    <n v="2997"/>
    <n v="2.04"/>
    <n v="6113.88"/>
    <x v="0"/>
    <n v="8"/>
    <m/>
    <n v="2997"/>
    <n v="-6113.88"/>
  </r>
  <r>
    <x v="318"/>
    <x v="3"/>
    <x v="4"/>
    <x v="1"/>
    <n v="2858"/>
    <n v="3"/>
    <n v="8574"/>
    <x v="1"/>
    <m/>
    <n v="3"/>
    <n v="-2858"/>
    <n v="8574"/>
  </r>
  <r>
    <x v="319"/>
    <x v="1"/>
    <x v="1"/>
    <x v="0"/>
    <n v="794"/>
    <n v="3.78"/>
    <n v="3001.3199999999997"/>
    <x v="0"/>
    <n v="4"/>
    <m/>
    <n v="794"/>
    <n v="-3001.3199999999997"/>
  </r>
  <r>
    <x v="319"/>
    <x v="5"/>
    <x v="5"/>
    <x v="1"/>
    <n v="1241"/>
    <n v="6"/>
    <n v="7446"/>
    <x v="1"/>
    <m/>
    <n v="2"/>
    <n v="-1241"/>
    <n v="7446"/>
  </r>
  <r>
    <x v="320"/>
    <x v="1"/>
    <x v="1"/>
    <x v="0"/>
    <n v="2477"/>
    <n v="3.24"/>
    <n v="8025.4800000000005"/>
    <x v="0"/>
    <n v="13"/>
    <m/>
    <n v="2477"/>
    <n v="-8025.4800000000005"/>
  </r>
  <r>
    <x v="320"/>
    <x v="2"/>
    <x v="2"/>
    <x v="1"/>
    <n v="353"/>
    <n v="3"/>
    <n v="1059"/>
    <x v="1"/>
    <m/>
    <n v="0"/>
    <n v="-353"/>
    <n v="1059"/>
  </r>
  <r>
    <x v="321"/>
    <x v="3"/>
    <x v="2"/>
    <x v="0"/>
    <n v="2623"/>
    <n v="1.74"/>
    <n v="4564.0199999999995"/>
    <x v="0"/>
    <n v="8"/>
    <m/>
    <n v="2623"/>
    <n v="-4564.0199999999995"/>
  </r>
  <r>
    <x v="321"/>
    <x v="2"/>
    <x v="4"/>
    <x v="1"/>
    <n v="175"/>
    <n v="2.5"/>
    <n v="437.5"/>
    <x v="1"/>
    <m/>
    <n v="18"/>
    <n v="-175"/>
    <n v="437.5"/>
  </r>
  <r>
    <x v="322"/>
    <x v="1"/>
    <x v="2"/>
    <x v="0"/>
    <n v="1557"/>
    <n v="1.44"/>
    <n v="2242.08"/>
    <x v="0"/>
    <n v="1"/>
    <m/>
    <n v="1557"/>
    <n v="-2242.08"/>
  </r>
  <r>
    <x v="322"/>
    <x v="4"/>
    <x v="2"/>
    <x v="1"/>
    <n v="2293"/>
    <n v="3.5"/>
    <n v="8025.5"/>
    <x v="1"/>
    <m/>
    <n v="17"/>
    <n v="-2293"/>
    <n v="8025.5"/>
  </r>
  <r>
    <x v="323"/>
    <x v="0"/>
    <x v="0"/>
    <x v="0"/>
    <n v="3144"/>
    <n v="2.04"/>
    <n v="6413.76"/>
    <x v="0"/>
    <n v="14"/>
    <m/>
    <n v="3144"/>
    <n v="-6413.76"/>
  </r>
  <r>
    <x v="323"/>
    <x v="2"/>
    <x v="4"/>
    <x v="1"/>
    <n v="1300"/>
    <n v="2.5"/>
    <n v="3250"/>
    <x v="1"/>
    <m/>
    <n v="4"/>
    <n v="-1300"/>
    <n v="3250"/>
  </r>
  <r>
    <x v="324"/>
    <x v="1"/>
    <x v="1"/>
    <x v="0"/>
    <n v="1936"/>
    <n v="3.24"/>
    <n v="6272.64"/>
    <x v="0"/>
    <n v="14"/>
    <m/>
    <n v="1936"/>
    <n v="-6272.64"/>
  </r>
  <r>
    <x v="324"/>
    <x v="2"/>
    <x v="1"/>
    <x v="1"/>
    <n v="2811"/>
    <n v="6"/>
    <n v="16866"/>
    <x v="1"/>
    <m/>
    <n v="11"/>
    <n v="-2811"/>
    <n v="16866"/>
  </r>
  <r>
    <x v="325"/>
    <x v="3"/>
    <x v="2"/>
    <x v="0"/>
    <n v="1579"/>
    <n v="1.74"/>
    <n v="2747.46"/>
    <x v="0"/>
    <n v="2"/>
    <m/>
    <n v="1579"/>
    <n v="-2747.46"/>
  </r>
  <r>
    <x v="325"/>
    <x v="3"/>
    <x v="2"/>
    <x v="1"/>
    <n v="1961"/>
    <n v="3.5"/>
    <n v="6863.5"/>
    <x v="1"/>
    <m/>
    <n v="1"/>
    <n v="-1961"/>
    <n v="6863.5"/>
  </r>
  <r>
    <x v="326"/>
    <x v="2"/>
    <x v="4"/>
    <x v="0"/>
    <n v="2300"/>
    <n v="1.1399999999999999"/>
    <n v="2622"/>
    <x v="0"/>
    <n v="13"/>
    <m/>
    <n v="2300"/>
    <n v="-2622"/>
  </r>
  <r>
    <x v="326"/>
    <x v="1"/>
    <x v="1"/>
    <x v="1"/>
    <n v="2373"/>
    <n v="6"/>
    <n v="14238"/>
    <x v="1"/>
    <m/>
    <n v="15"/>
    <n v="-2373"/>
    <n v="14238"/>
  </r>
  <r>
    <x v="327"/>
    <x v="5"/>
    <x v="5"/>
    <x v="0"/>
    <n v="890"/>
    <n v="3.78"/>
    <n v="3364.2"/>
    <x v="0"/>
    <n v="4"/>
    <m/>
    <n v="890"/>
    <n v="-3364.2"/>
  </r>
  <r>
    <x v="327"/>
    <x v="5"/>
    <x v="4"/>
    <x v="1"/>
    <n v="1732"/>
    <n v="4"/>
    <n v="6928"/>
    <x v="1"/>
    <m/>
    <n v="0"/>
    <n v="-1732"/>
    <n v="6928"/>
  </r>
  <r>
    <x v="328"/>
    <x v="3"/>
    <x v="2"/>
    <x v="0"/>
    <n v="2547"/>
    <n v="1.74"/>
    <n v="4431.78"/>
    <x v="0"/>
    <n v="5"/>
    <m/>
    <n v="2547"/>
    <n v="-4431.78"/>
  </r>
  <r>
    <x v="328"/>
    <x v="5"/>
    <x v="2"/>
    <x v="1"/>
    <n v="2935"/>
    <n v="5"/>
    <n v="14675"/>
    <x v="1"/>
    <m/>
    <n v="12"/>
    <n v="-2935"/>
    <n v="14675"/>
  </r>
  <r>
    <x v="329"/>
    <x v="4"/>
    <x v="2"/>
    <x v="0"/>
    <n v="1487"/>
    <n v="1.74"/>
    <n v="2587.38"/>
    <x v="0"/>
    <n v="2"/>
    <m/>
    <n v="1487"/>
    <n v="-2587.38"/>
  </r>
  <r>
    <x v="329"/>
    <x v="3"/>
    <x v="4"/>
    <x v="1"/>
    <n v="419"/>
    <n v="3"/>
    <n v="1257"/>
    <x v="1"/>
    <m/>
    <n v="5"/>
    <n v="-419"/>
    <n v="1257"/>
  </r>
  <r>
    <x v="330"/>
    <x v="3"/>
    <x v="4"/>
    <x v="0"/>
    <n v="1709"/>
    <n v="1.44"/>
    <n v="2460.96"/>
    <x v="0"/>
    <n v="13"/>
    <m/>
    <n v="1709"/>
    <n v="-2460.96"/>
  </r>
  <r>
    <x v="330"/>
    <x v="0"/>
    <x v="0"/>
    <x v="1"/>
    <n v="2959"/>
    <n v="4"/>
    <n v="11836"/>
    <x v="1"/>
    <m/>
    <n v="19"/>
    <n v="-2959"/>
    <n v="11836"/>
  </r>
  <r>
    <x v="331"/>
    <x v="5"/>
    <x v="5"/>
    <x v="0"/>
    <n v="1608"/>
    <n v="3.24"/>
    <n v="5209.92"/>
    <x v="0"/>
    <n v="10"/>
    <m/>
    <n v="1608"/>
    <n v="-5209.92"/>
  </r>
  <r>
    <x v="331"/>
    <x v="3"/>
    <x v="2"/>
    <x v="1"/>
    <n v="2617"/>
    <n v="3.5"/>
    <n v="9159.5"/>
    <x v="1"/>
    <m/>
    <n v="17"/>
    <n v="-2617"/>
    <n v="9159.5"/>
  </r>
  <r>
    <x v="332"/>
    <x v="0"/>
    <x v="4"/>
    <x v="0"/>
    <n v="1252"/>
    <n v="3.24"/>
    <n v="4056.4800000000005"/>
    <x v="0"/>
    <n v="15"/>
    <m/>
    <n v="1252"/>
    <n v="-4056.4800000000005"/>
  </r>
  <r>
    <x v="332"/>
    <x v="5"/>
    <x v="2"/>
    <x v="1"/>
    <n v="1018"/>
    <n v="5"/>
    <n v="5090"/>
    <x v="1"/>
    <m/>
    <n v="11"/>
    <n v="-1018"/>
    <n v="5090"/>
  </r>
  <r>
    <x v="333"/>
    <x v="1"/>
    <x v="1"/>
    <x v="0"/>
    <n v="987"/>
    <n v="3.78"/>
    <n v="3730.8599999999997"/>
    <x v="0"/>
    <n v="5"/>
    <m/>
    <n v="987"/>
    <n v="-3730.8599999999997"/>
  </r>
  <r>
    <x v="333"/>
    <x v="4"/>
    <x v="2"/>
    <x v="1"/>
    <n v="496"/>
    <n v="3.5"/>
    <n v="1736"/>
    <x v="1"/>
    <m/>
    <n v="18"/>
    <n v="-496"/>
    <n v="1736"/>
  </r>
  <r>
    <x v="334"/>
    <x v="4"/>
    <x v="2"/>
    <x v="0"/>
    <n v="2669"/>
    <n v="1.74"/>
    <n v="4644.0600000000004"/>
    <x v="0"/>
    <n v="8"/>
    <m/>
    <n v="2669"/>
    <n v="-4644.0600000000004"/>
  </r>
  <r>
    <x v="334"/>
    <x v="4"/>
    <x v="1"/>
    <x v="1"/>
    <n v="1192"/>
    <n v="8"/>
    <n v="9536"/>
    <x v="1"/>
    <m/>
    <n v="0"/>
    <n v="-1192"/>
    <n v="9536"/>
  </r>
  <r>
    <x v="335"/>
    <x v="0"/>
    <x v="0"/>
    <x v="0"/>
    <n v="3410"/>
    <n v="2.04"/>
    <n v="6956.4000000000005"/>
    <x v="0"/>
    <n v="14"/>
    <m/>
    <n v="3410"/>
    <n v="-6956.4000000000005"/>
  </r>
  <r>
    <x v="335"/>
    <x v="4"/>
    <x v="2"/>
    <x v="1"/>
    <n v="1376"/>
    <n v="3.5"/>
    <n v="4816"/>
    <x v="1"/>
    <m/>
    <n v="8"/>
    <n v="-1376"/>
    <n v="4816"/>
  </r>
  <r>
    <x v="336"/>
    <x v="4"/>
    <x v="1"/>
    <x v="0"/>
    <n v="1802"/>
    <n v="4.4400000000000004"/>
    <n v="8000.880000000001"/>
    <x v="0"/>
    <n v="9"/>
    <m/>
    <n v="1802"/>
    <n v="-8000.880000000001"/>
  </r>
  <r>
    <x v="336"/>
    <x v="4"/>
    <x v="1"/>
    <x v="1"/>
    <n v="1102"/>
    <n v="8"/>
    <n v="8816"/>
    <x v="1"/>
    <m/>
    <n v="3"/>
    <n v="-1102"/>
    <n v="8816"/>
  </r>
  <r>
    <x v="337"/>
    <x v="2"/>
    <x v="2"/>
    <x v="0"/>
    <n v="1873"/>
    <n v="1.44"/>
    <n v="2697.12"/>
    <x v="0"/>
    <n v="5"/>
    <m/>
    <n v="1873"/>
    <n v="-2697.12"/>
  </r>
  <r>
    <x v="337"/>
    <x v="0"/>
    <x v="0"/>
    <x v="1"/>
    <n v="793"/>
    <n v="4"/>
    <n v="3172"/>
    <x v="1"/>
    <m/>
    <n v="0"/>
    <n v="-793"/>
    <n v="3172"/>
  </r>
  <r>
    <x v="338"/>
    <x v="1"/>
    <x v="4"/>
    <x v="0"/>
    <n v="2133"/>
    <n v="1.1399999999999999"/>
    <n v="2431.62"/>
    <x v="0"/>
    <n v="3"/>
    <m/>
    <n v="2133"/>
    <n v="-2431.62"/>
  </r>
  <r>
    <x v="338"/>
    <x v="0"/>
    <x v="4"/>
    <x v="1"/>
    <n v="309"/>
    <n v="6"/>
    <n v="1854"/>
    <x v="1"/>
    <m/>
    <n v="5"/>
    <n v="-309"/>
    <n v="1854"/>
  </r>
  <r>
    <x v="339"/>
    <x v="2"/>
    <x v="1"/>
    <x v="0"/>
    <n v="3616"/>
    <n v="3.24"/>
    <n v="11715.84"/>
    <x v="0"/>
    <n v="6"/>
    <m/>
    <n v="3616"/>
    <n v="-11715.84"/>
  </r>
  <r>
    <x v="339"/>
    <x v="4"/>
    <x v="2"/>
    <x v="1"/>
    <n v="1277"/>
    <n v="3.5"/>
    <n v="4469.5"/>
    <x v="1"/>
    <m/>
    <n v="13"/>
    <n v="-1277"/>
    <n v="4469.5"/>
  </r>
  <r>
    <x v="340"/>
    <x v="0"/>
    <x v="4"/>
    <x v="0"/>
    <n v="1932"/>
    <n v="3.24"/>
    <n v="6259.68"/>
    <x v="0"/>
    <n v="12"/>
    <m/>
    <n v="1932"/>
    <n v="-6259.68"/>
  </r>
  <r>
    <x v="340"/>
    <x v="0"/>
    <x v="4"/>
    <x v="1"/>
    <n v="1020"/>
    <n v="6"/>
    <n v="6120"/>
    <x v="1"/>
    <m/>
    <n v="0"/>
    <n v="-1020"/>
    <n v="6120"/>
  </r>
  <r>
    <x v="341"/>
    <x v="1"/>
    <x v="1"/>
    <x v="0"/>
    <n v="1200"/>
    <n v="3.24"/>
    <n v="3888.0000000000005"/>
    <x v="0"/>
    <n v="5"/>
    <m/>
    <n v="1200"/>
    <n v="-3888.0000000000005"/>
  </r>
  <r>
    <x v="341"/>
    <x v="2"/>
    <x v="1"/>
    <x v="1"/>
    <n v="1847"/>
    <n v="6"/>
    <n v="11082"/>
    <x v="1"/>
    <m/>
    <n v="12"/>
    <n v="-1847"/>
    <n v="11082"/>
  </r>
  <r>
    <x v="342"/>
    <x v="4"/>
    <x v="1"/>
    <x v="0"/>
    <n v="2186"/>
    <n v="4.4400000000000004"/>
    <n v="9705.84"/>
    <x v="0"/>
    <n v="4"/>
    <m/>
    <n v="2186"/>
    <n v="-9705.84"/>
  </r>
  <r>
    <x v="342"/>
    <x v="4"/>
    <x v="2"/>
    <x v="1"/>
    <n v="101"/>
    <n v="3.5"/>
    <n v="353.5"/>
    <x v="1"/>
    <m/>
    <n v="4"/>
    <n v="-101"/>
    <n v="353.5"/>
  </r>
  <r>
    <x v="343"/>
    <x v="5"/>
    <x v="4"/>
    <x v="0"/>
    <n v="1770"/>
    <n v="2.04"/>
    <n v="3610.8"/>
    <x v="0"/>
    <n v="6"/>
    <m/>
    <n v="1770"/>
    <n v="-3610.8"/>
  </r>
  <r>
    <x v="343"/>
    <x v="1"/>
    <x v="4"/>
    <x v="1"/>
    <n v="1002"/>
    <n v="2.5"/>
    <n v="2505"/>
    <x v="1"/>
    <m/>
    <n v="12"/>
    <n v="-1002"/>
    <n v="2505"/>
  </r>
  <r>
    <x v="344"/>
    <x v="5"/>
    <x v="2"/>
    <x v="0"/>
    <n v="2339"/>
    <n v="2.64"/>
    <n v="6174.96"/>
    <x v="0"/>
    <n v="1"/>
    <m/>
    <n v="2339"/>
    <n v="-6174.96"/>
  </r>
  <r>
    <x v="344"/>
    <x v="2"/>
    <x v="2"/>
    <x v="1"/>
    <n v="294"/>
    <n v="3"/>
    <n v="882"/>
    <x v="1"/>
    <m/>
    <n v="0"/>
    <n v="-294"/>
    <n v="882"/>
  </r>
  <r>
    <x v="345"/>
    <x v="2"/>
    <x v="2"/>
    <x v="0"/>
    <n v="1066"/>
    <n v="1.44"/>
    <n v="1535.04"/>
    <x v="0"/>
    <n v="15"/>
    <m/>
    <n v="1066"/>
    <n v="-1535.04"/>
  </r>
  <r>
    <x v="345"/>
    <x v="2"/>
    <x v="2"/>
    <x v="1"/>
    <n v="2831"/>
    <n v="3"/>
    <n v="8493"/>
    <x v="1"/>
    <m/>
    <n v="6"/>
    <n v="-2831"/>
    <n v="8493"/>
  </r>
  <r>
    <x v="346"/>
    <x v="4"/>
    <x v="1"/>
    <x v="0"/>
    <n v="1915"/>
    <n v="4.4400000000000004"/>
    <n v="8502.6"/>
    <x v="0"/>
    <n v="6"/>
    <m/>
    <n v="1915"/>
    <n v="-8502.6"/>
  </r>
  <r>
    <x v="346"/>
    <x v="4"/>
    <x v="2"/>
    <x v="1"/>
    <n v="2280"/>
    <n v="3.5"/>
    <n v="7980"/>
    <x v="1"/>
    <m/>
    <n v="19"/>
    <n v="-2280"/>
    <n v="7980"/>
  </r>
  <r>
    <x v="347"/>
    <x v="2"/>
    <x v="4"/>
    <x v="0"/>
    <n v="923"/>
    <n v="1.3299999999999998"/>
    <n v="1227.5899999999999"/>
    <x v="0"/>
    <n v="5"/>
    <m/>
    <n v="923"/>
    <n v="-1227.5899999999999"/>
  </r>
  <r>
    <x v="347"/>
    <x v="1"/>
    <x v="2"/>
    <x v="1"/>
    <n v="1610"/>
    <n v="3"/>
    <n v="4830"/>
    <x v="1"/>
    <m/>
    <n v="12"/>
    <n v="-1610"/>
    <n v="4830"/>
  </r>
  <r>
    <x v="348"/>
    <x v="2"/>
    <x v="2"/>
    <x v="0"/>
    <n v="2953"/>
    <n v="1.44"/>
    <n v="4252.32"/>
    <x v="0"/>
    <n v="12"/>
    <m/>
    <n v="2953"/>
    <n v="-4252.32"/>
  </r>
  <r>
    <x v="348"/>
    <x v="0"/>
    <x v="3"/>
    <x v="1"/>
    <n v="916"/>
    <n v="8"/>
    <n v="7328"/>
    <x v="1"/>
    <m/>
    <n v="18"/>
    <n v="-916"/>
    <n v="7328"/>
  </r>
  <r>
    <x v="349"/>
    <x v="5"/>
    <x v="2"/>
    <x v="0"/>
    <n v="586"/>
    <n v="3.08"/>
    <n v="1804.88"/>
    <x v="0"/>
    <n v="9"/>
    <m/>
    <n v="586"/>
    <n v="-1804.88"/>
  </r>
  <r>
    <x v="349"/>
    <x v="4"/>
    <x v="1"/>
    <x v="1"/>
    <n v="914"/>
    <n v="8"/>
    <n v="7312"/>
    <x v="1"/>
    <m/>
    <n v="6"/>
    <n v="-914"/>
    <n v="7312"/>
  </r>
  <r>
    <x v="350"/>
    <x v="1"/>
    <x v="4"/>
    <x v="0"/>
    <n v="2087"/>
    <n v="1.1399999999999999"/>
    <n v="2379.1799999999998"/>
    <x v="0"/>
    <n v="15"/>
    <m/>
    <n v="2087"/>
    <n v="-2379.1799999999998"/>
  </r>
  <r>
    <x v="350"/>
    <x v="0"/>
    <x v="0"/>
    <x v="1"/>
    <n v="1580"/>
    <n v="4"/>
    <n v="6320"/>
    <x v="1"/>
    <m/>
    <n v="2"/>
    <n v="-1580"/>
    <n v="6320"/>
  </r>
  <r>
    <x v="351"/>
    <x v="3"/>
    <x v="4"/>
    <x v="0"/>
    <n v="3307"/>
    <n v="1.44"/>
    <n v="4762.08"/>
    <x v="0"/>
    <n v="10"/>
    <m/>
    <n v="3307"/>
    <n v="-4762.08"/>
  </r>
  <r>
    <x v="351"/>
    <x v="4"/>
    <x v="1"/>
    <x v="1"/>
    <n v="222"/>
    <n v="8"/>
    <n v="1776"/>
    <x v="1"/>
    <m/>
    <n v="2"/>
    <n v="-222"/>
    <n v="1776"/>
  </r>
  <r>
    <x v="352"/>
    <x v="1"/>
    <x v="4"/>
    <x v="0"/>
    <n v="2492"/>
    <n v="1.1399999999999999"/>
    <n v="2840.8799999999997"/>
    <x v="0"/>
    <n v="12"/>
    <m/>
    <n v="2492"/>
    <n v="-2840.8799999999997"/>
  </r>
  <r>
    <x v="352"/>
    <x v="2"/>
    <x v="2"/>
    <x v="1"/>
    <n v="2421"/>
    <n v="3"/>
    <n v="7263"/>
    <x v="1"/>
    <m/>
    <n v="6"/>
    <n v="-2421"/>
    <n v="7263"/>
  </r>
  <r>
    <x v="353"/>
    <x v="2"/>
    <x v="1"/>
    <x v="0"/>
    <n v="4734"/>
    <n v="3.24"/>
    <n v="15338.160000000002"/>
    <x v="0"/>
    <n v="3"/>
    <m/>
    <n v="4734"/>
    <n v="-15338.160000000002"/>
  </r>
  <r>
    <x v="353"/>
    <x v="4"/>
    <x v="1"/>
    <x v="1"/>
    <n v="130"/>
    <n v="8"/>
    <n v="1040"/>
    <x v="1"/>
    <m/>
    <n v="18"/>
    <n v="-130"/>
    <n v="1040"/>
  </r>
  <r>
    <x v="354"/>
    <x v="4"/>
    <x v="1"/>
    <x v="0"/>
    <n v="1471"/>
    <n v="4.4400000000000004"/>
    <n v="6531.2400000000007"/>
    <x v="0"/>
    <n v="4"/>
    <m/>
    <n v="1471"/>
    <n v="-6531.2400000000007"/>
  </r>
  <r>
    <x v="354"/>
    <x v="2"/>
    <x v="2"/>
    <x v="1"/>
    <n v="2338"/>
    <n v="3"/>
    <n v="7014"/>
    <x v="1"/>
    <m/>
    <n v="18"/>
    <n v="-2338"/>
    <n v="7014"/>
  </r>
  <r>
    <x v="355"/>
    <x v="5"/>
    <x v="4"/>
    <x v="0"/>
    <n v="1076"/>
    <n v="2.04"/>
    <n v="2195.04"/>
    <x v="0"/>
    <n v="12"/>
    <m/>
    <n v="1076"/>
    <n v="-2195.04"/>
  </r>
  <r>
    <x v="355"/>
    <x v="0"/>
    <x v="4"/>
    <x v="1"/>
    <n v="2203"/>
    <n v="6"/>
    <n v="13218"/>
    <x v="1"/>
    <m/>
    <n v="4"/>
    <n v="-2203"/>
    <n v="13218"/>
  </r>
  <r>
    <x v="356"/>
    <x v="3"/>
    <x v="2"/>
    <x v="0"/>
    <n v="2471"/>
    <n v="1.74"/>
    <n v="4299.54"/>
    <x v="0"/>
    <n v="2"/>
    <m/>
    <n v="2471"/>
    <n v="-4299.54"/>
  </r>
  <r>
    <x v="356"/>
    <x v="2"/>
    <x v="4"/>
    <x v="1"/>
    <n v="587"/>
    <n v="2.5"/>
    <n v="1467.5"/>
    <x v="1"/>
    <m/>
    <n v="18"/>
    <n v="-587"/>
    <n v="1467.5"/>
  </r>
  <r>
    <x v="357"/>
    <x v="0"/>
    <x v="0"/>
    <x v="0"/>
    <n v="2805"/>
    <n v="2.04"/>
    <n v="5722.2"/>
    <x v="0"/>
    <n v="4"/>
    <m/>
    <n v="2805"/>
    <n v="-5722.2"/>
  </r>
  <r>
    <x v="357"/>
    <x v="5"/>
    <x v="5"/>
    <x v="1"/>
    <n v="117"/>
    <n v="6"/>
    <n v="702"/>
    <x v="1"/>
    <m/>
    <n v="5"/>
    <n v="-117"/>
    <n v="702"/>
  </r>
  <r>
    <x v="358"/>
    <x v="0"/>
    <x v="4"/>
    <x v="0"/>
    <n v="883"/>
    <n v="3.78"/>
    <n v="3337.74"/>
    <x v="0"/>
    <n v="0"/>
    <m/>
    <n v="883"/>
    <n v="-3337.74"/>
  </r>
  <r>
    <x v="358"/>
    <x v="3"/>
    <x v="2"/>
    <x v="1"/>
    <n v="2950"/>
    <n v="3.5"/>
    <n v="10325"/>
    <x v="1"/>
    <m/>
    <n v="1"/>
    <n v="-2950"/>
    <n v="10325"/>
  </r>
  <r>
    <x v="359"/>
    <x v="3"/>
    <x v="2"/>
    <x v="0"/>
    <n v="2302"/>
    <n v="1.74"/>
    <n v="4005.48"/>
    <x v="0"/>
    <n v="10"/>
    <m/>
    <n v="2302"/>
    <n v="-4005.48"/>
  </r>
  <r>
    <x v="359"/>
    <x v="0"/>
    <x v="3"/>
    <x v="1"/>
    <n v="111"/>
    <n v="8"/>
    <n v="888"/>
    <x v="1"/>
    <m/>
    <n v="3"/>
    <n v="-111"/>
    <n v="888"/>
  </r>
  <r>
    <x v="360"/>
    <x v="0"/>
    <x v="4"/>
    <x v="0"/>
    <n v="1969"/>
    <n v="3.24"/>
    <n v="6379.56"/>
    <x v="0"/>
    <n v="8"/>
    <m/>
    <n v="1969"/>
    <n v="-6379.56"/>
  </r>
  <r>
    <x v="360"/>
    <x v="1"/>
    <x v="4"/>
    <x v="1"/>
    <n v="2536"/>
    <n v="2.5"/>
    <n v="6340"/>
    <x v="1"/>
    <m/>
    <n v="11"/>
    <n v="-2536"/>
    <n v="6340"/>
  </r>
  <r>
    <x v="361"/>
    <x v="1"/>
    <x v="4"/>
    <x v="0"/>
    <n v="1316"/>
    <n v="1.1399999999999999"/>
    <n v="1500.2399999999998"/>
    <x v="0"/>
    <n v="8"/>
    <m/>
    <n v="1316"/>
    <n v="-1500.2399999999998"/>
  </r>
  <r>
    <x v="361"/>
    <x v="0"/>
    <x v="0"/>
    <x v="1"/>
    <n v="2250"/>
    <n v="4"/>
    <n v="9000"/>
    <x v="1"/>
    <m/>
    <n v="13"/>
    <n v="-2250"/>
    <n v="9000"/>
  </r>
  <r>
    <x v="362"/>
    <x v="1"/>
    <x v="1"/>
    <x v="0"/>
    <n v="677"/>
    <n v="3.78"/>
    <n v="2559.06"/>
    <x v="0"/>
    <n v="12"/>
    <m/>
    <n v="677"/>
    <n v="-2559.06"/>
  </r>
  <r>
    <x v="362"/>
    <x v="2"/>
    <x v="4"/>
    <x v="1"/>
    <n v="2321"/>
    <n v="2.5"/>
    <n v="5802.5"/>
    <x v="1"/>
    <m/>
    <n v="8"/>
    <n v="-2321"/>
    <n v="5802.5"/>
  </r>
  <r>
    <x v="363"/>
    <x v="1"/>
    <x v="4"/>
    <x v="0"/>
    <n v="2729"/>
    <n v="1.1399999999999999"/>
    <n v="3111.06"/>
    <x v="0"/>
    <n v="10"/>
    <m/>
    <n v="2729"/>
    <n v="-3111.06"/>
  </r>
  <r>
    <x v="363"/>
    <x v="1"/>
    <x v="2"/>
    <x v="1"/>
    <n v="2524"/>
    <n v="3"/>
    <n v="7572"/>
    <x v="1"/>
    <m/>
    <n v="12"/>
    <n v="-2524"/>
    <n v="7572"/>
  </r>
  <r>
    <x v="364"/>
    <x v="0"/>
    <x v="3"/>
    <x v="0"/>
    <n v="1953"/>
    <n v="4.4400000000000004"/>
    <n v="8671.3200000000015"/>
    <x v="0"/>
    <n v="5"/>
    <m/>
    <n v="1953"/>
    <n v="-8671.3200000000015"/>
  </r>
  <r>
    <x v="364"/>
    <x v="3"/>
    <x v="4"/>
    <x v="1"/>
    <n v="282"/>
    <n v="3"/>
    <n v="846"/>
    <x v="1"/>
    <m/>
    <n v="16"/>
    <n v="-282"/>
    <n v="846"/>
  </r>
  <r>
    <x v="365"/>
    <x v="4"/>
    <x v="1"/>
    <x v="0"/>
    <n v="1363"/>
    <n v="4.4400000000000004"/>
    <n v="6051.72"/>
    <x v="0"/>
    <n v="11"/>
    <m/>
    <n v="1363"/>
    <n v="-6051.72"/>
  </r>
  <r>
    <x v="365"/>
    <x v="5"/>
    <x v="2"/>
    <x v="1"/>
    <n v="1666"/>
    <n v="5"/>
    <n v="8330"/>
    <x v="1"/>
    <m/>
    <n v="9"/>
    <n v="-1666"/>
    <n v="8330"/>
  </r>
  <r>
    <x v="366"/>
    <x v="4"/>
    <x v="1"/>
    <x v="0"/>
    <n v="2626"/>
    <n v="4.4400000000000004"/>
    <n v="11659.44"/>
    <x v="0"/>
    <n v="7"/>
    <m/>
    <n v="2626"/>
    <n v="-11659.44"/>
  </r>
  <r>
    <x v="366"/>
    <x v="0"/>
    <x v="0"/>
    <x v="1"/>
    <n v="2892"/>
    <n v="4"/>
    <n v="11568"/>
    <x v="1"/>
    <m/>
    <n v="5"/>
    <n v="-2892"/>
    <n v="11568"/>
  </r>
  <r>
    <x v="367"/>
    <x v="3"/>
    <x v="4"/>
    <x v="0"/>
    <n v="3103"/>
    <n v="1.44"/>
    <n v="4468.32"/>
    <x v="0"/>
    <n v="4"/>
    <m/>
    <n v="3103"/>
    <n v="-4468.32"/>
  </r>
  <r>
    <x v="367"/>
    <x v="5"/>
    <x v="4"/>
    <x v="1"/>
    <n v="890"/>
    <n v="4"/>
    <n v="3560"/>
    <x v="1"/>
    <m/>
    <n v="7"/>
    <n v="-890"/>
    <n v="3560"/>
  </r>
  <r>
    <x v="368"/>
    <x v="4"/>
    <x v="2"/>
    <x v="0"/>
    <n v="1825"/>
    <n v="1.74"/>
    <n v="3175.5"/>
    <x v="0"/>
    <n v="2"/>
    <m/>
    <n v="1825"/>
    <n v="-3175.5"/>
  </r>
  <r>
    <x v="368"/>
    <x v="5"/>
    <x v="2"/>
    <x v="1"/>
    <n v="902"/>
    <n v="5"/>
    <n v="4510"/>
    <x v="1"/>
    <m/>
    <n v="16"/>
    <n v="-902"/>
    <n v="4510"/>
  </r>
  <r>
    <x v="369"/>
    <x v="0"/>
    <x v="4"/>
    <x v="0"/>
    <n v="630"/>
    <n v="3.78"/>
    <n v="2381.4"/>
    <x v="0"/>
    <n v="14"/>
    <m/>
    <n v="630"/>
    <n v="-2381.4"/>
  </r>
  <r>
    <x v="369"/>
    <x v="5"/>
    <x v="4"/>
    <x v="1"/>
    <n v="2852"/>
    <n v="4"/>
    <n v="11408"/>
    <x v="1"/>
    <m/>
    <n v="11"/>
    <n v="-2852"/>
    <n v="11408"/>
  </r>
  <r>
    <x v="370"/>
    <x v="0"/>
    <x v="4"/>
    <x v="0"/>
    <n v="1370"/>
    <n v="3.24"/>
    <n v="4438.8"/>
    <x v="0"/>
    <n v="12"/>
    <m/>
    <n v="1370"/>
    <n v="-4438.8"/>
  </r>
  <r>
    <x v="370"/>
    <x v="4"/>
    <x v="2"/>
    <x v="1"/>
    <n v="544"/>
    <n v="3.5"/>
    <n v="1904"/>
    <x v="1"/>
    <m/>
    <n v="11"/>
    <n v="-544"/>
    <n v="1904"/>
  </r>
  <r>
    <x v="371"/>
    <x v="5"/>
    <x v="5"/>
    <x v="0"/>
    <n v="2717"/>
    <n v="3.24"/>
    <n v="8803.08"/>
    <x v="0"/>
    <n v="6"/>
    <m/>
    <n v="2717"/>
    <n v="-8803.08"/>
  </r>
  <r>
    <x v="371"/>
    <x v="3"/>
    <x v="4"/>
    <x v="1"/>
    <n v="2105"/>
    <n v="3"/>
    <n v="6315"/>
    <x v="1"/>
    <m/>
    <n v="11"/>
    <n v="-2105"/>
    <n v="6315"/>
  </r>
  <r>
    <x v="372"/>
    <x v="2"/>
    <x v="4"/>
    <x v="0"/>
    <n v="1113"/>
    <n v="1.1399999999999999"/>
    <n v="1268.82"/>
    <x v="0"/>
    <n v="6"/>
    <m/>
    <n v="1113"/>
    <n v="-1268.82"/>
  </r>
  <r>
    <x v="372"/>
    <x v="3"/>
    <x v="4"/>
    <x v="1"/>
    <n v="1147"/>
    <n v="3"/>
    <n v="3441"/>
    <x v="1"/>
    <m/>
    <n v="5"/>
    <n v="-1147"/>
    <n v="3441"/>
  </r>
  <r>
    <x v="373"/>
    <x v="3"/>
    <x v="2"/>
    <x v="0"/>
    <n v="2760"/>
    <n v="1.74"/>
    <n v="4802.3999999999996"/>
    <x v="0"/>
    <n v="6"/>
    <m/>
    <n v="2760"/>
    <n v="-4802.3999999999996"/>
  </r>
  <r>
    <x v="373"/>
    <x v="0"/>
    <x v="3"/>
    <x v="1"/>
    <n v="611"/>
    <n v="8"/>
    <n v="4888"/>
    <x v="1"/>
    <m/>
    <n v="11"/>
    <n v="-611"/>
    <n v="4888"/>
  </r>
  <r>
    <x v="374"/>
    <x v="2"/>
    <x v="2"/>
    <x v="0"/>
    <n v="2311"/>
    <n v="1.44"/>
    <n v="3327.8399999999997"/>
    <x v="0"/>
    <n v="14"/>
    <m/>
    <n v="2311"/>
    <n v="-3327.8399999999997"/>
  </r>
  <r>
    <x v="374"/>
    <x v="5"/>
    <x v="5"/>
    <x v="1"/>
    <n v="2168"/>
    <n v="6"/>
    <n v="13008"/>
    <x v="1"/>
    <m/>
    <n v="1"/>
    <n v="-2168"/>
    <n v="13008"/>
  </r>
  <r>
    <x v="375"/>
    <x v="5"/>
    <x v="2"/>
    <x v="0"/>
    <n v="2669"/>
    <n v="2.64"/>
    <n v="7046.1600000000008"/>
    <x v="0"/>
    <n v="4"/>
    <m/>
    <n v="2669"/>
    <n v="-7046.1600000000008"/>
  </r>
  <r>
    <x v="375"/>
    <x v="5"/>
    <x v="5"/>
    <x v="1"/>
    <n v="2652"/>
    <n v="6"/>
    <n v="15912"/>
    <x v="1"/>
    <m/>
    <n v="17"/>
    <n v="-2652"/>
    <n v="15912"/>
  </r>
  <r>
    <x v="376"/>
    <x v="5"/>
    <x v="4"/>
    <x v="0"/>
    <n v="2808"/>
    <n v="2.04"/>
    <n v="5728.32"/>
    <x v="0"/>
    <n v="1"/>
    <m/>
    <n v="2808"/>
    <n v="-5728.32"/>
  </r>
  <r>
    <x v="376"/>
    <x v="2"/>
    <x v="1"/>
    <x v="1"/>
    <n v="1444"/>
    <n v="6"/>
    <n v="8664"/>
    <x v="1"/>
    <m/>
    <n v="19"/>
    <n v="-1444"/>
    <n v="8664"/>
  </r>
  <r>
    <x v="377"/>
    <x v="1"/>
    <x v="4"/>
    <x v="0"/>
    <n v="2348"/>
    <n v="1.1399999999999999"/>
    <n v="2676.72"/>
    <x v="0"/>
    <n v="0"/>
    <m/>
    <n v="2348"/>
    <n v="-2676.72"/>
  </r>
  <r>
    <x v="377"/>
    <x v="0"/>
    <x v="3"/>
    <x v="1"/>
    <n v="786"/>
    <n v="8"/>
    <n v="6288"/>
    <x v="1"/>
    <m/>
    <n v="18"/>
    <n v="-786"/>
    <n v="6288"/>
  </r>
  <r>
    <x v="378"/>
    <x v="2"/>
    <x v="4"/>
    <x v="0"/>
    <n v="953"/>
    <n v="1.3299999999999998"/>
    <n v="1267.4899999999998"/>
    <x v="0"/>
    <n v="14"/>
    <m/>
    <n v="953"/>
    <n v="-1267.4899999999998"/>
  </r>
  <r>
    <x v="378"/>
    <x v="2"/>
    <x v="4"/>
    <x v="1"/>
    <n v="2628"/>
    <n v="2.5"/>
    <n v="6570"/>
    <x v="1"/>
    <m/>
    <n v="7"/>
    <n v="-2628"/>
    <n v="6570"/>
  </r>
  <r>
    <x v="379"/>
    <x v="0"/>
    <x v="3"/>
    <x v="0"/>
    <n v="2073"/>
    <n v="4.4400000000000004"/>
    <n v="9204.1200000000008"/>
    <x v="0"/>
    <n v="5"/>
    <m/>
    <n v="2073"/>
    <n v="-9204.1200000000008"/>
  </r>
  <r>
    <x v="379"/>
    <x v="4"/>
    <x v="2"/>
    <x v="1"/>
    <n v="2183"/>
    <n v="3.5"/>
    <n v="7640.5"/>
    <x v="1"/>
    <m/>
    <n v="8"/>
    <n v="-2183"/>
    <n v="7640.5"/>
  </r>
  <r>
    <x v="380"/>
    <x v="2"/>
    <x v="1"/>
    <x v="0"/>
    <n v="4219"/>
    <n v="3.24"/>
    <n v="13669.560000000001"/>
    <x v="0"/>
    <n v="4"/>
    <m/>
    <n v="4219"/>
    <n v="-13669.560000000001"/>
  </r>
  <r>
    <x v="380"/>
    <x v="5"/>
    <x v="4"/>
    <x v="1"/>
    <n v="1002"/>
    <n v="4"/>
    <n v="4008"/>
    <x v="1"/>
    <m/>
    <n v="5"/>
    <n v="-1002"/>
    <n v="4008"/>
  </r>
  <r>
    <x v="381"/>
    <x v="2"/>
    <x v="4"/>
    <x v="0"/>
    <n v="2693"/>
    <n v="1.1399999999999999"/>
    <n v="3070.0199999999995"/>
    <x v="0"/>
    <n v="4"/>
    <m/>
    <n v="2693"/>
    <n v="-3070.0199999999995"/>
  </r>
  <r>
    <x v="381"/>
    <x v="2"/>
    <x v="4"/>
    <x v="1"/>
    <n v="320"/>
    <n v="2.5"/>
    <n v="800"/>
    <x v="1"/>
    <m/>
    <n v="6"/>
    <n v="-320"/>
    <n v="800"/>
  </r>
  <r>
    <x v="382"/>
    <x v="4"/>
    <x v="1"/>
    <x v="0"/>
    <n v="2873"/>
    <n v="4.4400000000000004"/>
    <n v="12756.12"/>
    <x v="0"/>
    <n v="2"/>
    <m/>
    <n v="2873"/>
    <n v="-12756.12"/>
  </r>
  <r>
    <x v="382"/>
    <x v="3"/>
    <x v="2"/>
    <x v="1"/>
    <n v="114"/>
    <n v="3.5"/>
    <n v="399"/>
    <x v="1"/>
    <m/>
    <n v="2"/>
    <n v="-114"/>
    <n v="399"/>
  </r>
  <r>
    <x v="383"/>
    <x v="2"/>
    <x v="4"/>
    <x v="0"/>
    <n v="661"/>
    <n v="1.3299999999999998"/>
    <n v="879.12999999999988"/>
    <x v="0"/>
    <n v="9"/>
    <m/>
    <n v="661"/>
    <n v="-879.12999999999988"/>
  </r>
  <r>
    <x v="383"/>
    <x v="2"/>
    <x v="2"/>
    <x v="1"/>
    <n v="1240"/>
    <n v="3"/>
    <n v="3720"/>
    <x v="1"/>
    <m/>
    <n v="10"/>
    <n v="-1240"/>
    <n v="3720"/>
  </r>
  <r>
    <x v="384"/>
    <x v="0"/>
    <x v="0"/>
    <x v="0"/>
    <n v="1904"/>
    <n v="2.04"/>
    <n v="3884.16"/>
    <x v="0"/>
    <n v="5"/>
    <m/>
    <n v="1904"/>
    <n v="-3884.16"/>
  </r>
  <r>
    <x v="384"/>
    <x v="5"/>
    <x v="5"/>
    <x v="1"/>
    <n v="1047"/>
    <n v="6"/>
    <n v="6282"/>
    <x v="1"/>
    <m/>
    <n v="7"/>
    <n v="-1047"/>
    <n v="6282"/>
  </r>
  <r>
    <x v="385"/>
    <x v="1"/>
    <x v="2"/>
    <x v="0"/>
    <n v="1494"/>
    <n v="1.44"/>
    <n v="2151.36"/>
    <x v="0"/>
    <n v="7"/>
    <m/>
    <n v="1494"/>
    <n v="-2151.36"/>
  </r>
  <r>
    <x v="385"/>
    <x v="2"/>
    <x v="1"/>
    <x v="1"/>
    <n v="1797"/>
    <n v="6"/>
    <n v="10782"/>
    <x v="1"/>
    <m/>
    <n v="9"/>
    <n v="-1797"/>
    <n v="10782"/>
  </r>
  <r>
    <x v="386"/>
    <x v="2"/>
    <x v="2"/>
    <x v="0"/>
    <n v="1257"/>
    <n v="1.44"/>
    <n v="1810.08"/>
    <x v="0"/>
    <n v="10"/>
    <m/>
    <n v="1257"/>
    <n v="-1810.08"/>
  </r>
  <r>
    <x v="386"/>
    <x v="3"/>
    <x v="2"/>
    <x v="1"/>
    <n v="1762"/>
    <n v="3.5"/>
    <n v="6167"/>
    <x v="1"/>
    <m/>
    <n v="3"/>
    <n v="-1762"/>
    <n v="6167"/>
  </r>
  <r>
    <x v="387"/>
    <x v="3"/>
    <x v="2"/>
    <x v="0"/>
    <n v="1051"/>
    <n v="1.74"/>
    <n v="1828.74"/>
    <x v="0"/>
    <n v="1"/>
    <m/>
    <n v="1051"/>
    <n v="-1828.74"/>
  </r>
  <r>
    <x v="387"/>
    <x v="4"/>
    <x v="1"/>
    <x v="1"/>
    <n v="2532"/>
    <n v="8"/>
    <n v="20256"/>
    <x v="1"/>
    <m/>
    <n v="18"/>
    <n v="-2532"/>
    <n v="20256"/>
  </r>
  <r>
    <x v="388"/>
    <x v="2"/>
    <x v="2"/>
    <x v="0"/>
    <n v="2920"/>
    <n v="1.44"/>
    <n v="4204.8"/>
    <x v="0"/>
    <n v="10"/>
    <m/>
    <n v="2920"/>
    <n v="-4204.8"/>
  </r>
  <r>
    <x v="388"/>
    <x v="0"/>
    <x v="3"/>
    <x v="1"/>
    <n v="2985"/>
    <n v="8"/>
    <n v="23880"/>
    <x v="1"/>
    <m/>
    <n v="14"/>
    <n v="-2985"/>
    <n v="23880"/>
  </r>
  <r>
    <x v="389"/>
    <x v="0"/>
    <x v="0"/>
    <x v="0"/>
    <n v="1707"/>
    <n v="2.04"/>
    <n v="3482.28"/>
    <x v="0"/>
    <n v="8"/>
    <m/>
    <n v="1707"/>
    <n v="-3482.28"/>
  </r>
  <r>
    <x v="389"/>
    <x v="0"/>
    <x v="3"/>
    <x v="1"/>
    <n v="1020"/>
    <n v="8"/>
    <n v="8160"/>
    <x v="1"/>
    <m/>
    <n v="3"/>
    <n v="-1020"/>
    <n v="8160"/>
  </r>
  <r>
    <x v="390"/>
    <x v="2"/>
    <x v="1"/>
    <x v="0"/>
    <n v="4625"/>
    <n v="3.24"/>
    <n v="14985.000000000002"/>
    <x v="0"/>
    <n v="1"/>
    <m/>
    <n v="4625"/>
    <n v="-14985.000000000002"/>
  </r>
  <r>
    <x v="390"/>
    <x v="4"/>
    <x v="1"/>
    <x v="1"/>
    <n v="1329"/>
    <n v="8"/>
    <n v="10632"/>
    <x v="1"/>
    <m/>
    <n v="15"/>
    <n v="-1329"/>
    <n v="10632"/>
  </r>
  <r>
    <x v="391"/>
    <x v="4"/>
    <x v="1"/>
    <x v="0"/>
    <n v="2977"/>
    <n v="4.4400000000000004"/>
    <n v="13217.880000000001"/>
    <x v="0"/>
    <n v="4"/>
    <m/>
    <n v="2977"/>
    <n v="-13217.880000000001"/>
  </r>
  <r>
    <x v="391"/>
    <x v="0"/>
    <x v="0"/>
    <x v="1"/>
    <n v="1688"/>
    <n v="4"/>
    <n v="6752"/>
    <x v="1"/>
    <m/>
    <n v="6"/>
    <n v="-1688"/>
    <n v="6752"/>
  </r>
  <r>
    <x v="392"/>
    <x v="5"/>
    <x v="4"/>
    <x v="0"/>
    <n v="2600"/>
    <n v="2.04"/>
    <n v="5304"/>
    <x v="0"/>
    <n v="12"/>
    <m/>
    <n v="2600"/>
    <n v="-5304"/>
  </r>
  <r>
    <x v="392"/>
    <x v="4"/>
    <x v="2"/>
    <x v="1"/>
    <n v="1639"/>
    <n v="3.5"/>
    <n v="5736.5"/>
    <x v="1"/>
    <m/>
    <n v="19"/>
    <n v="-1639"/>
    <n v="5736.5"/>
  </r>
  <r>
    <x v="393"/>
    <x v="5"/>
    <x v="2"/>
    <x v="0"/>
    <n v="1108"/>
    <n v="2.64"/>
    <n v="2925.1200000000003"/>
    <x v="0"/>
    <n v="12"/>
    <m/>
    <n v="1108"/>
    <n v="-2925.1200000000003"/>
  </r>
  <r>
    <x v="393"/>
    <x v="2"/>
    <x v="2"/>
    <x v="1"/>
    <n v="429"/>
    <n v="3"/>
    <n v="1287"/>
    <x v="1"/>
    <m/>
    <n v="16"/>
    <n v="-429"/>
    <n v="1287"/>
  </r>
  <r>
    <x v="394"/>
    <x v="2"/>
    <x v="2"/>
    <x v="0"/>
    <n v="1865"/>
    <n v="1.44"/>
    <n v="2685.6"/>
    <x v="0"/>
    <n v="10"/>
    <m/>
    <n v="1865"/>
    <n v="-2685.6"/>
  </r>
  <r>
    <x v="394"/>
    <x v="5"/>
    <x v="5"/>
    <x v="1"/>
    <n v="444"/>
    <n v="6"/>
    <n v="2664"/>
    <x v="1"/>
    <m/>
    <n v="19"/>
    <n v="-444"/>
    <n v="2664"/>
  </r>
  <r>
    <x v="395"/>
    <x v="0"/>
    <x v="3"/>
    <x v="0"/>
    <n v="2020"/>
    <n v="4.4400000000000004"/>
    <n v="8968.8000000000011"/>
    <x v="0"/>
    <n v="1"/>
    <m/>
    <n v="2020"/>
    <n v="-8968.8000000000011"/>
  </r>
  <r>
    <x v="395"/>
    <x v="0"/>
    <x v="3"/>
    <x v="1"/>
    <n v="2562"/>
    <n v="8"/>
    <n v="20496"/>
    <x v="1"/>
    <m/>
    <n v="13"/>
    <n v="-2562"/>
    <n v="20496"/>
  </r>
  <r>
    <x v="396"/>
    <x v="3"/>
    <x v="4"/>
    <x v="0"/>
    <n v="3308"/>
    <n v="1.44"/>
    <n v="4763.5199999999995"/>
    <x v="0"/>
    <n v="10"/>
    <m/>
    <n v="3308"/>
    <n v="-4763.5199999999995"/>
  </r>
  <r>
    <x v="396"/>
    <x v="4"/>
    <x v="2"/>
    <x v="1"/>
    <n v="1014"/>
    <n v="3.5"/>
    <n v="3549"/>
    <x v="1"/>
    <m/>
    <n v="7"/>
    <n v="-1014"/>
    <n v="3549"/>
  </r>
  <r>
    <x v="397"/>
    <x v="2"/>
    <x v="4"/>
    <x v="0"/>
    <n v="2578"/>
    <n v="1.1399999999999999"/>
    <n v="2938.9199999999996"/>
    <x v="0"/>
    <n v="4"/>
    <m/>
    <n v="2578"/>
    <n v="-2938.9199999999996"/>
  </r>
  <r>
    <x v="397"/>
    <x v="1"/>
    <x v="4"/>
    <x v="1"/>
    <n v="2813"/>
    <n v="2.5"/>
    <n v="7032.5"/>
    <x v="1"/>
    <m/>
    <n v="16"/>
    <n v="-2813"/>
    <n v="7032.5"/>
  </r>
  <r>
    <x v="398"/>
    <x v="4"/>
    <x v="1"/>
    <x v="0"/>
    <n v="1100"/>
    <n v="4.4400000000000004"/>
    <n v="4884"/>
    <x v="0"/>
    <n v="10"/>
    <m/>
    <n v="1100"/>
    <n v="-4884"/>
  </r>
  <r>
    <x v="398"/>
    <x v="0"/>
    <x v="0"/>
    <x v="1"/>
    <n v="528"/>
    <n v="4"/>
    <n v="2112"/>
    <x v="1"/>
    <m/>
    <n v="2"/>
    <n v="-528"/>
    <n v="2112"/>
  </r>
  <r>
    <x v="399"/>
    <x v="2"/>
    <x v="4"/>
    <x v="0"/>
    <n v="882"/>
    <n v="1.3299999999999998"/>
    <n v="1173.06"/>
    <x v="0"/>
    <n v="9"/>
    <m/>
    <n v="882"/>
    <n v="-1173.06"/>
  </r>
  <r>
    <x v="399"/>
    <x v="2"/>
    <x v="1"/>
    <x v="1"/>
    <n v="2753"/>
    <n v="6"/>
    <n v="16518"/>
    <x v="1"/>
    <m/>
    <n v="1"/>
    <n v="-2753"/>
    <n v="16518"/>
  </r>
  <r>
    <x v="400"/>
    <x v="0"/>
    <x v="0"/>
    <x v="0"/>
    <n v="3326"/>
    <n v="2.04"/>
    <n v="6785.04"/>
    <x v="0"/>
    <n v="3"/>
    <m/>
    <n v="3326"/>
    <n v="-6785.04"/>
  </r>
  <r>
    <x v="400"/>
    <x v="0"/>
    <x v="0"/>
    <x v="1"/>
    <n v="2169"/>
    <n v="4"/>
    <n v="8676"/>
    <x v="1"/>
    <m/>
    <n v="19"/>
    <n v="-2169"/>
    <n v="8676"/>
  </r>
  <r>
    <x v="401"/>
    <x v="5"/>
    <x v="2"/>
    <x v="0"/>
    <n v="1108"/>
    <n v="2.64"/>
    <n v="2925.1200000000003"/>
    <x v="0"/>
    <n v="11"/>
    <m/>
    <n v="1108"/>
    <n v="-2925.1200000000003"/>
  </r>
  <r>
    <x v="401"/>
    <x v="4"/>
    <x v="2"/>
    <x v="1"/>
    <n v="665"/>
    <n v="3.5"/>
    <n v="2327.5"/>
    <x v="1"/>
    <m/>
    <n v="8"/>
    <n v="-665"/>
    <n v="2327.5"/>
  </r>
  <r>
    <x v="402"/>
    <x v="1"/>
    <x v="1"/>
    <x v="0"/>
    <n v="1286"/>
    <n v="3.24"/>
    <n v="4166.6400000000003"/>
    <x v="0"/>
    <n v="4"/>
    <m/>
    <n v="1286"/>
    <n v="-4166.6400000000003"/>
  </r>
  <r>
    <x v="402"/>
    <x v="4"/>
    <x v="2"/>
    <x v="1"/>
    <n v="2457"/>
    <n v="3.5"/>
    <n v="8599.5"/>
    <x v="1"/>
    <m/>
    <n v="16"/>
    <n v="-2457"/>
    <n v="8599.5"/>
  </r>
  <r>
    <x v="403"/>
    <x v="3"/>
    <x v="2"/>
    <x v="0"/>
    <n v="1182"/>
    <n v="1.74"/>
    <n v="2056.6799999999998"/>
    <x v="0"/>
    <n v="4"/>
    <m/>
    <n v="1182"/>
    <n v="-2056.6799999999998"/>
  </r>
  <r>
    <x v="403"/>
    <x v="2"/>
    <x v="2"/>
    <x v="1"/>
    <n v="1721"/>
    <n v="3"/>
    <n v="5163"/>
    <x v="1"/>
    <m/>
    <n v="3"/>
    <n v="-1721"/>
    <n v="5163"/>
  </r>
  <r>
    <x v="404"/>
    <x v="0"/>
    <x v="0"/>
    <x v="0"/>
    <n v="2187"/>
    <n v="2.04"/>
    <n v="4461.4800000000005"/>
    <x v="0"/>
    <n v="12"/>
    <m/>
    <n v="2187"/>
    <n v="-4461.4800000000005"/>
  </r>
  <r>
    <x v="404"/>
    <x v="2"/>
    <x v="2"/>
    <x v="1"/>
    <n v="2043"/>
    <n v="3"/>
    <n v="6129"/>
    <x v="1"/>
    <m/>
    <n v="14"/>
    <n v="-2043"/>
    <n v="6129"/>
  </r>
  <r>
    <x v="405"/>
    <x v="1"/>
    <x v="2"/>
    <x v="0"/>
    <n v="2612"/>
    <n v="1.44"/>
    <n v="3761.2799999999997"/>
    <x v="0"/>
    <n v="3"/>
    <m/>
    <n v="2612"/>
    <n v="-3761.2799999999997"/>
  </r>
  <r>
    <x v="405"/>
    <x v="4"/>
    <x v="2"/>
    <x v="1"/>
    <n v="1221"/>
    <n v="3.5"/>
    <n v="4273.5"/>
    <x v="1"/>
    <m/>
    <n v="10"/>
    <n v="-1221"/>
    <n v="4273.5"/>
  </r>
  <r>
    <x v="406"/>
    <x v="0"/>
    <x v="0"/>
    <x v="0"/>
    <n v="1607"/>
    <n v="2.04"/>
    <n v="3278.28"/>
    <x v="0"/>
    <n v="7"/>
    <m/>
    <n v="1607"/>
    <n v="-3278.28"/>
  </r>
  <r>
    <x v="406"/>
    <x v="5"/>
    <x v="4"/>
    <x v="1"/>
    <n v="1500"/>
    <n v="4"/>
    <n v="6000"/>
    <x v="1"/>
    <m/>
    <n v="4"/>
    <n v="-1500"/>
    <n v="6000"/>
  </r>
  <r>
    <x v="407"/>
    <x v="5"/>
    <x v="5"/>
    <x v="0"/>
    <n v="2987"/>
    <n v="3.24"/>
    <n v="9677.880000000001"/>
    <x v="0"/>
    <n v="0"/>
    <m/>
    <n v="2987"/>
    <n v="-9677.880000000001"/>
  </r>
  <r>
    <x v="407"/>
    <x v="1"/>
    <x v="4"/>
    <x v="1"/>
    <n v="435"/>
    <n v="2.5"/>
    <n v="1087.5"/>
    <x v="1"/>
    <m/>
    <n v="1"/>
    <n v="-435"/>
    <n v="1087.5"/>
  </r>
  <r>
    <x v="408"/>
    <x v="2"/>
    <x v="1"/>
    <x v="0"/>
    <n v="3148"/>
    <n v="3.24"/>
    <n v="10199.52"/>
    <x v="0"/>
    <n v="9"/>
    <m/>
    <n v="3148"/>
    <n v="-10199.52"/>
  </r>
  <r>
    <x v="408"/>
    <x v="2"/>
    <x v="2"/>
    <x v="1"/>
    <n v="2202"/>
    <n v="3"/>
    <n v="6606"/>
    <x v="1"/>
    <m/>
    <n v="13"/>
    <n v="-2202"/>
    <n v="6606"/>
  </r>
  <r>
    <x v="409"/>
    <x v="2"/>
    <x v="2"/>
    <x v="0"/>
    <n v="1373"/>
    <n v="1.44"/>
    <n v="1977.12"/>
    <x v="0"/>
    <n v="12"/>
    <m/>
    <n v="1373"/>
    <n v="-1977.12"/>
  </r>
  <r>
    <x v="409"/>
    <x v="2"/>
    <x v="4"/>
    <x v="1"/>
    <n v="656"/>
    <n v="2.5"/>
    <n v="1640"/>
    <x v="1"/>
    <m/>
    <n v="1"/>
    <n v="-656"/>
    <n v="1640"/>
  </r>
  <r>
    <x v="410"/>
    <x v="3"/>
    <x v="4"/>
    <x v="0"/>
    <n v="2791"/>
    <n v="1.44"/>
    <n v="4019.04"/>
    <x v="0"/>
    <n v="9"/>
    <m/>
    <n v="2791"/>
    <n v="-4019.04"/>
  </r>
  <r>
    <x v="410"/>
    <x v="0"/>
    <x v="0"/>
    <x v="1"/>
    <n v="2727"/>
    <n v="4"/>
    <n v="10908"/>
    <x v="1"/>
    <m/>
    <n v="18"/>
    <n v="-2727"/>
    <n v="10908"/>
  </r>
  <r>
    <x v="411"/>
    <x v="2"/>
    <x v="1"/>
    <x v="0"/>
    <n v="3506"/>
    <n v="3.24"/>
    <n v="11359.44"/>
    <x v="0"/>
    <n v="1"/>
    <m/>
    <n v="3506"/>
    <n v="-11359.44"/>
  </r>
  <r>
    <x v="411"/>
    <x v="0"/>
    <x v="3"/>
    <x v="1"/>
    <n v="368"/>
    <n v="8"/>
    <n v="2944"/>
    <x v="1"/>
    <m/>
    <n v="19"/>
    <n v="-368"/>
    <n v="2944"/>
  </r>
  <r>
    <x v="412"/>
    <x v="5"/>
    <x v="5"/>
    <x v="0"/>
    <n v="2193"/>
    <n v="3.24"/>
    <n v="7105.3200000000006"/>
    <x v="0"/>
    <n v="8"/>
    <m/>
    <n v="2193"/>
    <n v="-7105.3200000000006"/>
  </r>
  <r>
    <x v="412"/>
    <x v="2"/>
    <x v="2"/>
    <x v="1"/>
    <n v="1998"/>
    <n v="3"/>
    <n v="5994"/>
    <x v="1"/>
    <m/>
    <n v="15"/>
    <n v="-1998"/>
    <n v="5994"/>
  </r>
  <r>
    <x v="413"/>
    <x v="4"/>
    <x v="2"/>
    <x v="0"/>
    <n v="2423"/>
    <n v="1.74"/>
    <n v="4216.0199999999995"/>
    <x v="0"/>
    <n v="14"/>
    <m/>
    <n v="2423"/>
    <n v="-4216.0199999999995"/>
  </r>
  <r>
    <x v="413"/>
    <x v="3"/>
    <x v="4"/>
    <x v="1"/>
    <n v="2412"/>
    <n v="3"/>
    <n v="7236"/>
    <x v="1"/>
    <m/>
    <n v="19"/>
    <n v="-2412"/>
    <n v="7236"/>
  </r>
  <r>
    <x v="414"/>
    <x v="1"/>
    <x v="1"/>
    <x v="0"/>
    <n v="2335"/>
    <n v="3.24"/>
    <n v="7565.4000000000005"/>
    <x v="0"/>
    <n v="13"/>
    <m/>
    <n v="2335"/>
    <n v="-7565.4000000000005"/>
  </r>
  <r>
    <x v="414"/>
    <x v="1"/>
    <x v="1"/>
    <x v="1"/>
    <n v="630"/>
    <n v="6"/>
    <n v="3780"/>
    <x v="1"/>
    <m/>
    <n v="5"/>
    <n v="-630"/>
    <n v="3780"/>
  </r>
  <r>
    <x v="415"/>
    <x v="2"/>
    <x v="4"/>
    <x v="0"/>
    <n v="767"/>
    <n v="1.3299999999999998"/>
    <n v="1020.1099999999999"/>
    <x v="0"/>
    <n v="8"/>
    <m/>
    <n v="767"/>
    <n v="-1020.1099999999999"/>
  </r>
  <r>
    <x v="415"/>
    <x v="0"/>
    <x v="0"/>
    <x v="1"/>
    <n v="2188"/>
    <n v="4"/>
    <n v="8752"/>
    <x v="1"/>
    <m/>
    <n v="19"/>
    <n v="-2188"/>
    <n v="8752"/>
  </r>
  <r>
    <x v="416"/>
    <x v="5"/>
    <x v="4"/>
    <x v="0"/>
    <n v="612"/>
    <n v="2.38"/>
    <n v="1456.56"/>
    <x v="0"/>
    <n v="6"/>
    <m/>
    <n v="612"/>
    <n v="-1456.56"/>
  </r>
  <r>
    <x v="416"/>
    <x v="1"/>
    <x v="4"/>
    <x v="1"/>
    <n v="1703"/>
    <n v="2.5"/>
    <n v="4257.5"/>
    <x v="1"/>
    <m/>
    <n v="0"/>
    <n v="-1703"/>
    <n v="4257.5"/>
  </r>
  <r>
    <x v="417"/>
    <x v="2"/>
    <x v="4"/>
    <x v="0"/>
    <n v="808"/>
    <n v="1.3299999999999998"/>
    <n v="1074.6399999999999"/>
    <x v="0"/>
    <n v="5"/>
    <m/>
    <n v="808"/>
    <n v="-1074.6399999999999"/>
  </r>
  <r>
    <x v="417"/>
    <x v="2"/>
    <x v="4"/>
    <x v="1"/>
    <n v="1101"/>
    <n v="2.5"/>
    <n v="2752.5"/>
    <x v="1"/>
    <m/>
    <n v="17"/>
    <n v="-1101"/>
    <n v="2752.5"/>
  </r>
  <r>
    <x v="418"/>
    <x v="4"/>
    <x v="1"/>
    <x v="0"/>
    <n v="1075"/>
    <n v="4.4400000000000004"/>
    <n v="4773"/>
    <x v="0"/>
    <n v="0"/>
    <m/>
    <n v="1075"/>
    <n v="-4773"/>
  </r>
  <r>
    <x v="418"/>
    <x v="0"/>
    <x v="3"/>
    <x v="1"/>
    <n v="2224"/>
    <n v="8"/>
    <n v="17792"/>
    <x v="1"/>
    <m/>
    <n v="0"/>
    <n v="-2224"/>
    <n v="17792"/>
  </r>
  <r>
    <x v="419"/>
    <x v="4"/>
    <x v="2"/>
    <x v="0"/>
    <n v="1154"/>
    <n v="1.74"/>
    <n v="2007.96"/>
    <x v="0"/>
    <n v="0"/>
    <m/>
    <n v="1154"/>
    <n v="-2007.96"/>
  </r>
  <r>
    <x v="419"/>
    <x v="2"/>
    <x v="1"/>
    <x v="1"/>
    <n v="2824"/>
    <n v="6"/>
    <n v="16944"/>
    <x v="1"/>
    <m/>
    <n v="19"/>
    <n v="-2824"/>
    <n v="16944"/>
  </r>
  <r>
    <x v="420"/>
    <x v="5"/>
    <x v="5"/>
    <x v="0"/>
    <n v="2176"/>
    <n v="3.24"/>
    <n v="7050.2400000000007"/>
    <x v="0"/>
    <n v="0"/>
    <m/>
    <n v="2176"/>
    <n v="-7050.2400000000007"/>
  </r>
  <r>
    <x v="420"/>
    <x v="0"/>
    <x v="0"/>
    <x v="1"/>
    <n v="2070"/>
    <n v="4"/>
    <n v="8280"/>
    <x v="1"/>
    <m/>
    <n v="2"/>
    <n v="-2070"/>
    <n v="8280"/>
  </r>
  <r>
    <x v="421"/>
    <x v="2"/>
    <x v="2"/>
    <x v="0"/>
    <n v="819"/>
    <n v="1.68"/>
    <n v="1375.9199999999998"/>
    <x v="0"/>
    <n v="2"/>
    <m/>
    <n v="819"/>
    <n v="-1375.9199999999998"/>
  </r>
  <r>
    <x v="421"/>
    <x v="0"/>
    <x v="0"/>
    <x v="1"/>
    <n v="2163"/>
    <n v="4"/>
    <n v="8652"/>
    <x v="1"/>
    <m/>
    <n v="2"/>
    <n v="-2163"/>
    <n v="8652"/>
  </r>
  <r>
    <x v="422"/>
    <x v="0"/>
    <x v="4"/>
    <x v="0"/>
    <n v="1263"/>
    <n v="3.24"/>
    <n v="4092.1200000000003"/>
    <x v="0"/>
    <n v="8"/>
    <m/>
    <n v="1263"/>
    <n v="-4092.1200000000003"/>
  </r>
  <r>
    <x v="422"/>
    <x v="2"/>
    <x v="1"/>
    <x v="1"/>
    <n v="846"/>
    <n v="6"/>
    <n v="5076"/>
    <x v="1"/>
    <m/>
    <n v="0"/>
    <n v="-846"/>
    <n v="5076"/>
  </r>
  <r>
    <x v="423"/>
    <x v="2"/>
    <x v="1"/>
    <x v="0"/>
    <n v="3196"/>
    <n v="3.24"/>
    <n v="10355.040000000001"/>
    <x v="0"/>
    <n v="1"/>
    <m/>
    <n v="3196"/>
    <n v="-10355.040000000001"/>
  </r>
  <r>
    <x v="423"/>
    <x v="2"/>
    <x v="2"/>
    <x v="1"/>
    <n v="512"/>
    <n v="3"/>
    <n v="1536"/>
    <x v="1"/>
    <m/>
    <n v="15"/>
    <n v="-512"/>
    <n v="1536"/>
  </r>
  <r>
    <x v="424"/>
    <x v="5"/>
    <x v="2"/>
    <x v="0"/>
    <n v="834"/>
    <n v="3.08"/>
    <n v="2568.7200000000003"/>
    <x v="0"/>
    <n v="9"/>
    <m/>
    <n v="834"/>
    <n v="-2568.7200000000003"/>
  </r>
  <r>
    <x v="424"/>
    <x v="1"/>
    <x v="1"/>
    <x v="1"/>
    <n v="734"/>
    <n v="6"/>
    <n v="4404"/>
    <x v="1"/>
    <m/>
    <n v="6"/>
    <n v="-734"/>
    <n v="4404"/>
  </r>
  <r>
    <x v="425"/>
    <x v="0"/>
    <x v="3"/>
    <x v="0"/>
    <n v="832"/>
    <n v="5.18"/>
    <n v="4309.76"/>
    <x v="0"/>
    <n v="6"/>
    <m/>
    <n v="832"/>
    <n v="-4309.76"/>
  </r>
  <r>
    <x v="425"/>
    <x v="2"/>
    <x v="1"/>
    <x v="1"/>
    <n v="949"/>
    <n v="6"/>
    <n v="5694"/>
    <x v="1"/>
    <m/>
    <n v="4"/>
    <n v="-949"/>
    <n v="5694"/>
  </r>
  <r>
    <x v="426"/>
    <x v="0"/>
    <x v="3"/>
    <x v="0"/>
    <n v="819"/>
    <n v="5.18"/>
    <n v="4242.42"/>
    <x v="0"/>
    <n v="13"/>
    <m/>
    <n v="819"/>
    <n v="-4242.42"/>
  </r>
  <r>
    <x v="426"/>
    <x v="5"/>
    <x v="2"/>
    <x v="1"/>
    <n v="1674"/>
    <n v="5"/>
    <n v="8370"/>
    <x v="1"/>
    <m/>
    <n v="13"/>
    <n v="-1674"/>
    <n v="8370"/>
  </r>
  <r>
    <x v="427"/>
    <x v="3"/>
    <x v="2"/>
    <x v="0"/>
    <n v="2119"/>
    <n v="1.74"/>
    <n v="3687.06"/>
    <x v="0"/>
    <n v="10"/>
    <m/>
    <n v="2119"/>
    <n v="-3687.06"/>
  </r>
  <r>
    <x v="427"/>
    <x v="5"/>
    <x v="4"/>
    <x v="1"/>
    <n v="556"/>
    <n v="4"/>
    <n v="2224"/>
    <x v="1"/>
    <m/>
    <n v="7"/>
    <n v="-556"/>
    <n v="2224"/>
  </r>
  <r>
    <x v="428"/>
    <x v="3"/>
    <x v="4"/>
    <x v="0"/>
    <n v="2471"/>
    <n v="1.44"/>
    <n v="3558.24"/>
    <x v="0"/>
    <n v="11"/>
    <m/>
    <n v="2471"/>
    <n v="-3558.24"/>
  </r>
  <r>
    <x v="428"/>
    <x v="2"/>
    <x v="1"/>
    <x v="1"/>
    <n v="2418"/>
    <n v="6"/>
    <n v="14508"/>
    <x v="1"/>
    <m/>
    <n v="2"/>
    <n v="-2418"/>
    <n v="14508"/>
  </r>
  <r>
    <x v="429"/>
    <x v="1"/>
    <x v="1"/>
    <x v="0"/>
    <n v="2009"/>
    <n v="3.24"/>
    <n v="6509.1600000000008"/>
    <x v="0"/>
    <n v="13"/>
    <m/>
    <n v="2009"/>
    <n v="-6509.1600000000008"/>
  </r>
  <r>
    <x v="429"/>
    <x v="3"/>
    <x v="4"/>
    <x v="1"/>
    <n v="1508"/>
    <n v="3"/>
    <n v="4524"/>
    <x v="1"/>
    <m/>
    <n v="3"/>
    <n v="-1508"/>
    <n v="4524"/>
  </r>
  <r>
    <x v="430"/>
    <x v="5"/>
    <x v="5"/>
    <x v="0"/>
    <n v="2362"/>
    <n v="3.24"/>
    <n v="7652.88"/>
    <x v="0"/>
    <n v="6"/>
    <m/>
    <n v="2362"/>
    <n v="-7652.88"/>
  </r>
  <r>
    <x v="430"/>
    <x v="0"/>
    <x v="4"/>
    <x v="1"/>
    <n v="2737"/>
    <n v="6"/>
    <n v="16422"/>
    <x v="1"/>
    <m/>
    <n v="0"/>
    <n v="-2737"/>
    <n v="16422"/>
  </r>
  <r>
    <x v="431"/>
    <x v="2"/>
    <x v="2"/>
    <x v="0"/>
    <n v="2522"/>
    <n v="1.44"/>
    <n v="3631.68"/>
    <x v="0"/>
    <n v="9"/>
    <m/>
    <n v="2522"/>
    <n v="-3631.68"/>
  </r>
  <r>
    <x v="431"/>
    <x v="1"/>
    <x v="4"/>
    <x v="1"/>
    <n v="1309"/>
    <n v="2.5"/>
    <n v="3272.5"/>
    <x v="1"/>
    <m/>
    <n v="17"/>
    <n v="-1309"/>
    <n v="3272.5"/>
  </r>
  <r>
    <x v="432"/>
    <x v="1"/>
    <x v="1"/>
    <x v="0"/>
    <n v="2500"/>
    <n v="3.24"/>
    <n v="8100.0000000000009"/>
    <x v="0"/>
    <n v="7"/>
    <m/>
    <n v="2500"/>
    <n v="-8100.0000000000009"/>
  </r>
  <r>
    <x v="432"/>
    <x v="5"/>
    <x v="5"/>
    <x v="1"/>
    <n v="1312"/>
    <n v="6"/>
    <n v="7872"/>
    <x v="1"/>
    <m/>
    <n v="0"/>
    <n v="-1312"/>
    <n v="7872"/>
  </r>
  <r>
    <x v="433"/>
    <x v="0"/>
    <x v="4"/>
    <x v="0"/>
    <n v="1466"/>
    <n v="3.24"/>
    <n v="4749.84"/>
    <x v="0"/>
    <n v="3"/>
    <m/>
    <n v="1466"/>
    <n v="-4749.84"/>
  </r>
  <r>
    <x v="433"/>
    <x v="0"/>
    <x v="0"/>
    <x v="1"/>
    <n v="2845"/>
    <n v="4"/>
    <n v="11380"/>
    <x v="1"/>
    <m/>
    <n v="10"/>
    <n v="-2845"/>
    <n v="11380"/>
  </r>
  <r>
    <x v="434"/>
    <x v="5"/>
    <x v="2"/>
    <x v="0"/>
    <n v="2780"/>
    <n v="2.64"/>
    <n v="7339.2000000000007"/>
    <x v="0"/>
    <n v="10"/>
    <m/>
    <n v="2780"/>
    <n v="-7339.2000000000007"/>
  </r>
  <r>
    <x v="434"/>
    <x v="0"/>
    <x v="4"/>
    <x v="1"/>
    <n v="2843"/>
    <n v="6"/>
    <n v="17058"/>
    <x v="1"/>
    <m/>
    <n v="15"/>
    <n v="-2843"/>
    <n v="17058"/>
  </r>
  <r>
    <x v="435"/>
    <x v="2"/>
    <x v="1"/>
    <x v="0"/>
    <n v="4194"/>
    <n v="3.24"/>
    <n v="13588.560000000001"/>
    <x v="0"/>
    <n v="13"/>
    <m/>
    <n v="4194"/>
    <n v="-13588.560000000001"/>
  </r>
  <r>
    <x v="435"/>
    <x v="0"/>
    <x v="4"/>
    <x v="1"/>
    <n v="994"/>
    <n v="6"/>
    <n v="5964"/>
    <x v="1"/>
    <m/>
    <n v="5"/>
    <n v="-994"/>
    <n v="5964"/>
  </r>
  <r>
    <x v="436"/>
    <x v="0"/>
    <x v="4"/>
    <x v="0"/>
    <n v="1514"/>
    <n v="3.24"/>
    <n v="4905.3600000000006"/>
    <x v="0"/>
    <n v="4"/>
    <m/>
    <n v="1514"/>
    <n v="-4905.3600000000006"/>
  </r>
  <r>
    <x v="436"/>
    <x v="2"/>
    <x v="1"/>
    <x v="1"/>
    <n v="629"/>
    <n v="6"/>
    <n v="3774"/>
    <x v="1"/>
    <m/>
    <n v="8"/>
    <n v="-629"/>
    <n v="3774"/>
  </r>
  <r>
    <x v="437"/>
    <x v="1"/>
    <x v="4"/>
    <x v="0"/>
    <n v="2233"/>
    <n v="1.1399999999999999"/>
    <n v="2545.62"/>
    <x v="0"/>
    <n v="12"/>
    <m/>
    <n v="2233"/>
    <n v="-2545.62"/>
  </r>
  <r>
    <x v="437"/>
    <x v="5"/>
    <x v="4"/>
    <x v="1"/>
    <n v="1053"/>
    <n v="4"/>
    <n v="4212"/>
    <x v="1"/>
    <m/>
    <n v="20"/>
    <n v="-1053"/>
    <n v="4212"/>
  </r>
  <r>
    <x v="438"/>
    <x v="5"/>
    <x v="2"/>
    <x v="0"/>
    <n v="1994"/>
    <n v="2.64"/>
    <n v="5264.16"/>
    <x v="0"/>
    <n v="11"/>
    <m/>
    <n v="1994"/>
    <n v="-5264.16"/>
  </r>
  <r>
    <x v="438"/>
    <x v="5"/>
    <x v="5"/>
    <x v="1"/>
    <n v="2372"/>
    <n v="6"/>
    <n v="14232"/>
    <x v="1"/>
    <m/>
    <n v="3"/>
    <n v="-2372"/>
    <n v="14232"/>
  </r>
  <r>
    <x v="439"/>
    <x v="1"/>
    <x v="4"/>
    <x v="0"/>
    <n v="2713"/>
    <n v="1.1399999999999999"/>
    <n v="3092.8199999999997"/>
    <x v="0"/>
    <n v="1"/>
    <m/>
    <n v="2713"/>
    <n v="-3092.8199999999997"/>
  </r>
  <r>
    <x v="439"/>
    <x v="0"/>
    <x v="0"/>
    <x v="1"/>
    <n v="967"/>
    <n v="4"/>
    <n v="3868"/>
    <x v="1"/>
    <m/>
    <n v="8"/>
    <n v="-967"/>
    <n v="3868"/>
  </r>
  <r>
    <x v="440"/>
    <x v="1"/>
    <x v="4"/>
    <x v="0"/>
    <n v="1115"/>
    <n v="1.1399999999999999"/>
    <n v="1271.0999999999999"/>
    <x v="0"/>
    <n v="15"/>
    <m/>
    <n v="1115"/>
    <n v="-1271.0999999999999"/>
  </r>
  <r>
    <x v="440"/>
    <x v="5"/>
    <x v="5"/>
    <x v="1"/>
    <n v="373"/>
    <n v="6"/>
    <n v="2238"/>
    <x v="1"/>
    <m/>
    <n v="10"/>
    <n v="-373"/>
    <n v="2238"/>
  </r>
  <r>
    <x v="441"/>
    <x v="5"/>
    <x v="4"/>
    <x v="0"/>
    <n v="2876"/>
    <n v="2.04"/>
    <n v="5867.04"/>
    <x v="0"/>
    <n v="9"/>
    <m/>
    <n v="2876"/>
    <n v="-5867.04"/>
  </r>
  <r>
    <x v="441"/>
    <x v="0"/>
    <x v="4"/>
    <x v="1"/>
    <n v="312"/>
    <n v="6"/>
    <n v="1872"/>
    <x v="1"/>
    <m/>
    <n v="13"/>
    <n v="-312"/>
    <n v="1872"/>
  </r>
  <r>
    <x v="442"/>
    <x v="3"/>
    <x v="2"/>
    <x v="0"/>
    <n v="814"/>
    <n v="2.0299999999999998"/>
    <n v="1652.4199999999998"/>
    <x v="0"/>
    <n v="2"/>
    <m/>
    <n v="814"/>
    <n v="-1652.4199999999998"/>
  </r>
  <r>
    <x v="442"/>
    <x v="0"/>
    <x v="0"/>
    <x v="1"/>
    <n v="908"/>
    <n v="4"/>
    <n v="3632"/>
    <x v="1"/>
    <m/>
    <n v="8"/>
    <n v="-908"/>
    <n v="3632"/>
  </r>
  <r>
    <x v="443"/>
    <x v="0"/>
    <x v="4"/>
    <x v="0"/>
    <n v="2517"/>
    <n v="3.24"/>
    <n v="8155.0800000000008"/>
    <x v="0"/>
    <n v="0"/>
    <m/>
    <n v="2517"/>
    <n v="-8155.0800000000008"/>
  </r>
  <r>
    <x v="443"/>
    <x v="3"/>
    <x v="4"/>
    <x v="1"/>
    <n v="1197"/>
    <n v="3"/>
    <n v="3591"/>
    <x v="1"/>
    <m/>
    <n v="1"/>
    <n v="-1197"/>
    <n v="3591"/>
  </r>
  <r>
    <x v="444"/>
    <x v="4"/>
    <x v="2"/>
    <x v="0"/>
    <n v="2715"/>
    <n v="1.74"/>
    <n v="4724.1000000000004"/>
    <x v="0"/>
    <n v="0"/>
    <m/>
    <n v="2715"/>
    <n v="-4724.1000000000004"/>
  </r>
  <r>
    <x v="444"/>
    <x v="2"/>
    <x v="2"/>
    <x v="1"/>
    <n v="225"/>
    <n v="3"/>
    <n v="675"/>
    <x v="1"/>
    <m/>
    <n v="1"/>
    <n v="-225"/>
    <n v="675"/>
  </r>
  <r>
    <x v="445"/>
    <x v="4"/>
    <x v="2"/>
    <x v="0"/>
    <n v="963"/>
    <n v="2.0299999999999998"/>
    <n v="1954.8899999999999"/>
    <x v="0"/>
    <n v="6"/>
    <m/>
    <n v="963"/>
    <n v="-1954.8899999999999"/>
  </r>
  <r>
    <x v="445"/>
    <x v="3"/>
    <x v="2"/>
    <x v="1"/>
    <n v="547"/>
    <n v="3.5"/>
    <n v="1914.5"/>
    <x v="1"/>
    <m/>
    <n v="18"/>
    <n v="-547"/>
    <n v="1914.5"/>
  </r>
  <r>
    <x v="446"/>
    <x v="2"/>
    <x v="4"/>
    <x v="0"/>
    <n v="2656"/>
    <n v="1.1399999999999999"/>
    <n v="3027.8399999999997"/>
    <x v="0"/>
    <n v="11"/>
    <m/>
    <n v="2656"/>
    <n v="-3027.8399999999997"/>
  </r>
  <r>
    <x v="446"/>
    <x v="5"/>
    <x v="2"/>
    <x v="1"/>
    <n v="559"/>
    <n v="5"/>
    <n v="2795"/>
    <x v="1"/>
    <m/>
    <n v="8"/>
    <n v="-559"/>
    <n v="2795"/>
  </r>
  <r>
    <x v="447"/>
    <x v="2"/>
    <x v="4"/>
    <x v="0"/>
    <n v="2870"/>
    <n v="1.1399999999999999"/>
    <n v="3271.7999999999997"/>
    <x v="0"/>
    <n v="12"/>
    <m/>
    <n v="2870"/>
    <n v="-3271.7999999999997"/>
  </r>
  <r>
    <x v="447"/>
    <x v="3"/>
    <x v="4"/>
    <x v="1"/>
    <n v="503"/>
    <n v="3"/>
    <n v="1509"/>
    <x v="1"/>
    <m/>
    <n v="17"/>
    <n v="-503"/>
    <n v="1509"/>
  </r>
  <r>
    <x v="448"/>
    <x v="3"/>
    <x v="4"/>
    <x v="0"/>
    <n v="3778"/>
    <n v="1.44"/>
    <n v="5440.32"/>
    <x v="0"/>
    <n v="14"/>
    <m/>
    <n v="3778"/>
    <n v="-5440.32"/>
  </r>
  <r>
    <x v="448"/>
    <x v="2"/>
    <x v="1"/>
    <x v="1"/>
    <n v="663"/>
    <n v="6"/>
    <n v="3978"/>
    <x v="1"/>
    <m/>
    <n v="3"/>
    <n v="-663"/>
    <n v="3978"/>
  </r>
  <r>
    <x v="449"/>
    <x v="3"/>
    <x v="4"/>
    <x v="0"/>
    <n v="2230"/>
    <n v="1.44"/>
    <n v="3211.2"/>
    <x v="0"/>
    <n v="15"/>
    <m/>
    <n v="2230"/>
    <n v="-3211.2"/>
  </r>
  <r>
    <x v="449"/>
    <x v="4"/>
    <x v="1"/>
    <x v="1"/>
    <n v="438"/>
    <n v="8"/>
    <n v="3504"/>
    <x v="1"/>
    <m/>
    <n v="13"/>
    <n v="-438"/>
    <n v="3504"/>
  </r>
  <r>
    <x v="450"/>
    <x v="0"/>
    <x v="0"/>
    <x v="0"/>
    <n v="3232"/>
    <n v="2.04"/>
    <n v="6593.28"/>
    <x v="0"/>
    <n v="13"/>
    <m/>
    <n v="3232"/>
    <n v="-6593.28"/>
  </r>
  <r>
    <x v="450"/>
    <x v="3"/>
    <x v="2"/>
    <x v="1"/>
    <n v="2927"/>
    <n v="3.5"/>
    <n v="10244.5"/>
    <x v="1"/>
    <m/>
    <n v="20"/>
    <n v="-2927"/>
    <n v="10244.5"/>
  </r>
  <r>
    <x v="451"/>
    <x v="3"/>
    <x v="2"/>
    <x v="0"/>
    <n v="1039"/>
    <n v="1.74"/>
    <n v="1807.86"/>
    <x v="0"/>
    <n v="7"/>
    <m/>
    <n v="1039"/>
    <n v="-1807.86"/>
  </r>
  <r>
    <x v="451"/>
    <x v="4"/>
    <x v="2"/>
    <x v="1"/>
    <n v="974"/>
    <n v="3.5"/>
    <n v="3409"/>
    <x v="1"/>
    <m/>
    <n v="19"/>
    <n v="-974"/>
    <n v="3409"/>
  </r>
  <r>
    <x v="452"/>
    <x v="5"/>
    <x v="5"/>
    <x v="0"/>
    <n v="2489"/>
    <n v="3.24"/>
    <n v="8064.3600000000006"/>
    <x v="0"/>
    <n v="0"/>
    <m/>
    <n v="2489"/>
    <n v="-8064.3600000000006"/>
  </r>
  <r>
    <x v="452"/>
    <x v="2"/>
    <x v="1"/>
    <x v="1"/>
    <n v="2832"/>
    <n v="6"/>
    <n v="16992"/>
    <x v="1"/>
    <m/>
    <n v="20"/>
    <n v="-2832"/>
    <n v="16992"/>
  </r>
  <r>
    <x v="453"/>
    <x v="2"/>
    <x v="2"/>
    <x v="0"/>
    <n v="1169"/>
    <n v="1.44"/>
    <n v="1683.36"/>
    <x v="0"/>
    <n v="10"/>
    <m/>
    <n v="1169"/>
    <n v="-1683.36"/>
  </r>
  <r>
    <x v="453"/>
    <x v="1"/>
    <x v="1"/>
    <x v="1"/>
    <n v="528"/>
    <n v="6"/>
    <n v="3168"/>
    <x v="1"/>
    <m/>
    <n v="4"/>
    <n v="-528"/>
    <n v="3168"/>
  </r>
  <r>
    <x v="454"/>
    <x v="2"/>
    <x v="2"/>
    <x v="0"/>
    <n v="1469"/>
    <n v="1.44"/>
    <n v="2115.36"/>
    <x v="0"/>
    <n v="14"/>
    <m/>
    <n v="1469"/>
    <n v="-2115.36"/>
  </r>
  <r>
    <x v="454"/>
    <x v="3"/>
    <x v="2"/>
    <x v="1"/>
    <n v="2217"/>
    <n v="3.5"/>
    <n v="7759.5"/>
    <x v="1"/>
    <m/>
    <n v="17"/>
    <n v="-2217"/>
    <n v="7759.5"/>
  </r>
  <r>
    <x v="455"/>
    <x v="3"/>
    <x v="4"/>
    <x v="0"/>
    <n v="3646"/>
    <n v="1.44"/>
    <n v="5250.24"/>
    <x v="0"/>
    <n v="0"/>
    <m/>
    <n v="3646"/>
    <n v="-5250.24"/>
  </r>
  <r>
    <x v="455"/>
    <x v="1"/>
    <x v="1"/>
    <x v="1"/>
    <n v="363"/>
    <n v="6"/>
    <n v="2178"/>
    <x v="1"/>
    <m/>
    <n v="0"/>
    <n v="-363"/>
    <n v="2178"/>
  </r>
  <r>
    <x v="456"/>
    <x v="0"/>
    <x v="0"/>
    <x v="0"/>
    <n v="1699"/>
    <n v="2.04"/>
    <n v="3465.96"/>
    <x v="0"/>
    <n v="4"/>
    <m/>
    <n v="1699"/>
    <n v="-3465.96"/>
  </r>
  <r>
    <x v="456"/>
    <x v="2"/>
    <x v="1"/>
    <x v="1"/>
    <n v="1593"/>
    <n v="6"/>
    <n v="9558"/>
    <x v="1"/>
    <m/>
    <n v="7"/>
    <n v="-1593"/>
    <n v="9558"/>
  </r>
  <r>
    <x v="457"/>
    <x v="3"/>
    <x v="4"/>
    <x v="0"/>
    <n v="3755"/>
    <n v="1.44"/>
    <n v="5407.2"/>
    <x v="0"/>
    <n v="11"/>
    <m/>
    <n v="3755"/>
    <n v="-5407.2"/>
  </r>
  <r>
    <x v="457"/>
    <x v="4"/>
    <x v="2"/>
    <x v="1"/>
    <n v="1938"/>
    <n v="3.5"/>
    <n v="6783"/>
    <x v="1"/>
    <m/>
    <n v="9"/>
    <n v="-1938"/>
    <n v="6783"/>
  </r>
  <r>
    <x v="458"/>
    <x v="5"/>
    <x v="5"/>
    <x v="0"/>
    <n v="1403"/>
    <n v="3.24"/>
    <n v="4545.72"/>
    <x v="0"/>
    <n v="12"/>
    <m/>
    <n v="1403"/>
    <n v="-4545.72"/>
  </r>
  <r>
    <x v="458"/>
    <x v="1"/>
    <x v="1"/>
    <x v="1"/>
    <n v="2449"/>
    <n v="6"/>
    <n v="14694"/>
    <x v="1"/>
    <m/>
    <n v="13"/>
    <n v="-2449"/>
    <n v="14694"/>
  </r>
  <r>
    <x v="459"/>
    <x v="5"/>
    <x v="2"/>
    <x v="0"/>
    <n v="2312"/>
    <n v="2.64"/>
    <n v="6103.68"/>
    <x v="0"/>
    <n v="2"/>
    <m/>
    <n v="2312"/>
    <n v="-6103.68"/>
  </r>
  <r>
    <x v="459"/>
    <x v="4"/>
    <x v="1"/>
    <x v="1"/>
    <n v="999"/>
    <n v="8"/>
    <n v="7992"/>
    <x v="1"/>
    <m/>
    <n v="15"/>
    <n v="-999"/>
    <n v="7992"/>
  </r>
  <r>
    <x v="460"/>
    <x v="1"/>
    <x v="2"/>
    <x v="0"/>
    <n v="1432"/>
    <n v="1.44"/>
    <n v="2062.08"/>
    <x v="0"/>
    <n v="9"/>
    <m/>
    <n v="1432"/>
    <n v="-2062.08"/>
  </r>
  <r>
    <x v="460"/>
    <x v="0"/>
    <x v="0"/>
    <x v="1"/>
    <n v="985"/>
    <n v="4"/>
    <n v="3940"/>
    <x v="1"/>
    <m/>
    <n v="2"/>
    <n v="-985"/>
    <n v="3940"/>
  </r>
  <r>
    <x v="461"/>
    <x v="1"/>
    <x v="4"/>
    <x v="0"/>
    <n v="2018"/>
    <n v="1.1399999999999999"/>
    <n v="2300.52"/>
    <x v="0"/>
    <n v="12"/>
    <m/>
    <n v="2018"/>
    <n v="-2300.52"/>
  </r>
  <r>
    <x v="461"/>
    <x v="2"/>
    <x v="4"/>
    <x v="1"/>
    <n v="1379"/>
    <n v="2.5"/>
    <n v="3447.5"/>
    <x v="1"/>
    <m/>
    <n v="2"/>
    <n v="-1379"/>
    <n v="3447.5"/>
  </r>
  <r>
    <x v="462"/>
    <x v="3"/>
    <x v="2"/>
    <x v="0"/>
    <n v="1871"/>
    <n v="1.74"/>
    <n v="3255.54"/>
    <x v="0"/>
    <n v="13"/>
    <m/>
    <n v="1871"/>
    <n v="-3255.54"/>
  </r>
  <r>
    <x v="462"/>
    <x v="5"/>
    <x v="4"/>
    <x v="1"/>
    <n v="2769"/>
    <n v="4"/>
    <n v="11076"/>
    <x v="1"/>
    <m/>
    <n v="4"/>
    <n v="-2769"/>
    <n v="11076"/>
  </r>
  <r>
    <x v="463"/>
    <x v="1"/>
    <x v="2"/>
    <x v="0"/>
    <n v="1032"/>
    <n v="1.44"/>
    <n v="1486.08"/>
    <x v="0"/>
    <n v="10"/>
    <m/>
    <n v="1032"/>
    <n v="-1486.08"/>
  </r>
  <r>
    <x v="463"/>
    <x v="2"/>
    <x v="4"/>
    <x v="1"/>
    <n v="1291"/>
    <n v="2.5"/>
    <n v="3227.5"/>
    <x v="1"/>
    <m/>
    <n v="15"/>
    <n v="-1291"/>
    <n v="3227.5"/>
  </r>
  <r>
    <x v="464"/>
    <x v="3"/>
    <x v="4"/>
    <x v="0"/>
    <n v="2266"/>
    <n v="1.44"/>
    <n v="3263.04"/>
    <x v="0"/>
    <n v="5"/>
    <m/>
    <n v="2266"/>
    <n v="-3263.04"/>
  </r>
  <r>
    <x v="464"/>
    <x v="2"/>
    <x v="4"/>
    <x v="1"/>
    <n v="2176"/>
    <n v="2.5"/>
    <n v="5440"/>
    <x v="1"/>
    <m/>
    <n v="8"/>
    <n v="-2176"/>
    <n v="5440"/>
  </r>
  <r>
    <x v="465"/>
    <x v="1"/>
    <x v="1"/>
    <x v="0"/>
    <n v="701"/>
    <n v="3.78"/>
    <n v="2649.7799999999997"/>
    <x v="0"/>
    <n v="8"/>
    <m/>
    <n v="701"/>
    <n v="-2649.7799999999997"/>
  </r>
  <r>
    <x v="465"/>
    <x v="3"/>
    <x v="4"/>
    <x v="1"/>
    <n v="2949"/>
    <n v="3"/>
    <n v="8847"/>
    <x v="1"/>
    <m/>
    <n v="20"/>
    <n v="-2949"/>
    <n v="8847"/>
  </r>
  <r>
    <x v="466"/>
    <x v="2"/>
    <x v="2"/>
    <x v="0"/>
    <n v="660"/>
    <n v="1.68"/>
    <n v="1108.8"/>
    <x v="0"/>
    <n v="3"/>
    <m/>
    <n v="660"/>
    <n v="-1108.8"/>
  </r>
  <r>
    <x v="466"/>
    <x v="2"/>
    <x v="1"/>
    <x v="1"/>
    <n v="641"/>
    <n v="6"/>
    <n v="3846"/>
    <x v="1"/>
    <m/>
    <n v="15"/>
    <n v="-641"/>
    <n v="3846"/>
  </r>
  <r>
    <x v="467"/>
    <x v="1"/>
    <x v="2"/>
    <x v="0"/>
    <n v="2811"/>
    <n v="1.44"/>
    <n v="4047.8399999999997"/>
    <x v="0"/>
    <n v="13"/>
    <m/>
    <n v="2811"/>
    <n v="-4047.8399999999997"/>
  </r>
  <r>
    <x v="467"/>
    <x v="5"/>
    <x v="5"/>
    <x v="1"/>
    <n v="2974"/>
    <n v="6"/>
    <n v="17844"/>
    <x v="1"/>
    <m/>
    <n v="11"/>
    <n v="-2974"/>
    <n v="17844"/>
  </r>
  <r>
    <x v="468"/>
    <x v="0"/>
    <x v="0"/>
    <x v="0"/>
    <n v="1427"/>
    <n v="2.04"/>
    <n v="2911.08"/>
    <x v="0"/>
    <n v="7"/>
    <m/>
    <n v="1427"/>
    <n v="-2911.08"/>
  </r>
  <r>
    <x v="468"/>
    <x v="3"/>
    <x v="2"/>
    <x v="1"/>
    <n v="2128"/>
    <n v="3.5"/>
    <n v="7448"/>
    <x v="1"/>
    <m/>
    <n v="14"/>
    <n v="-2128"/>
    <n v="7448"/>
  </r>
  <r>
    <x v="469"/>
    <x v="1"/>
    <x v="4"/>
    <x v="0"/>
    <n v="2520"/>
    <n v="1.1399999999999999"/>
    <n v="2872.7999999999997"/>
    <x v="0"/>
    <n v="10"/>
    <m/>
    <n v="2520"/>
    <n v="-2872.7999999999997"/>
  </r>
  <r>
    <x v="469"/>
    <x v="2"/>
    <x v="2"/>
    <x v="1"/>
    <n v="2995"/>
    <n v="3"/>
    <n v="8985"/>
    <x v="1"/>
    <m/>
    <n v="15"/>
    <n v="-2995"/>
    <n v="8985"/>
  </r>
  <r>
    <x v="470"/>
    <x v="2"/>
    <x v="4"/>
    <x v="0"/>
    <n v="2008"/>
    <n v="1.1399999999999999"/>
    <n v="2289.12"/>
    <x v="0"/>
    <n v="1"/>
    <m/>
    <n v="2008"/>
    <n v="-2289.12"/>
  </r>
  <r>
    <x v="470"/>
    <x v="3"/>
    <x v="4"/>
    <x v="1"/>
    <n v="2639"/>
    <n v="3"/>
    <n v="7917"/>
    <x v="1"/>
    <m/>
    <n v="14"/>
    <n v="-2639"/>
    <n v="7917"/>
  </r>
  <r>
    <x v="471"/>
    <x v="3"/>
    <x v="2"/>
    <x v="0"/>
    <n v="1260"/>
    <n v="1.74"/>
    <n v="2192.4"/>
    <x v="0"/>
    <n v="13"/>
    <m/>
    <n v="1260"/>
    <n v="-2192.4"/>
  </r>
  <r>
    <x v="471"/>
    <x v="2"/>
    <x v="4"/>
    <x v="1"/>
    <n v="1145"/>
    <n v="2.5"/>
    <n v="2862.5"/>
    <x v="1"/>
    <m/>
    <n v="4"/>
    <n v="-1145"/>
    <n v="2862.5"/>
  </r>
  <r>
    <x v="472"/>
    <x v="4"/>
    <x v="2"/>
    <x v="0"/>
    <n v="1928"/>
    <n v="1.74"/>
    <n v="3354.72"/>
    <x v="0"/>
    <n v="6"/>
    <m/>
    <n v="1928"/>
    <n v="-3354.72"/>
  </r>
  <r>
    <x v="472"/>
    <x v="0"/>
    <x v="4"/>
    <x v="1"/>
    <n v="2415"/>
    <n v="6"/>
    <n v="14490"/>
    <x v="1"/>
    <m/>
    <n v="0"/>
    <n v="-2415"/>
    <n v="14490"/>
  </r>
  <r>
    <x v="473"/>
    <x v="5"/>
    <x v="2"/>
    <x v="0"/>
    <n v="2440"/>
    <n v="2.64"/>
    <n v="6441.6"/>
    <x v="0"/>
    <n v="0"/>
    <m/>
    <n v="2440"/>
    <n v="-6441.6"/>
  </r>
  <r>
    <x v="473"/>
    <x v="0"/>
    <x v="0"/>
    <x v="1"/>
    <n v="395"/>
    <n v="4"/>
    <n v="1580"/>
    <x v="1"/>
    <m/>
    <n v="6"/>
    <n v="-395"/>
    <n v="1580"/>
  </r>
  <r>
    <x v="474"/>
    <x v="4"/>
    <x v="1"/>
    <x v="0"/>
    <n v="2337"/>
    <n v="4.4400000000000004"/>
    <n v="10376.280000000001"/>
    <x v="0"/>
    <n v="14"/>
    <m/>
    <n v="2337"/>
    <n v="-10376.280000000001"/>
  </r>
  <r>
    <x v="474"/>
    <x v="0"/>
    <x v="3"/>
    <x v="1"/>
    <n v="2642"/>
    <n v="8"/>
    <n v="21136"/>
    <x v="1"/>
    <m/>
    <n v="12"/>
    <n v="-2642"/>
    <n v="21136"/>
  </r>
  <r>
    <x v="475"/>
    <x v="0"/>
    <x v="0"/>
    <x v="0"/>
    <n v="1977"/>
    <n v="2.04"/>
    <n v="4033.08"/>
    <x v="0"/>
    <n v="11"/>
    <m/>
    <n v="1977"/>
    <n v="-4033.08"/>
  </r>
  <r>
    <x v="475"/>
    <x v="5"/>
    <x v="5"/>
    <x v="1"/>
    <n v="964"/>
    <n v="6"/>
    <n v="5784"/>
    <x v="1"/>
    <m/>
    <n v="12"/>
    <n v="-964"/>
    <n v="5784"/>
  </r>
  <r>
    <x v="476"/>
    <x v="0"/>
    <x v="4"/>
    <x v="0"/>
    <n v="642"/>
    <n v="3.78"/>
    <n v="2426.7599999999998"/>
    <x v="0"/>
    <n v="7"/>
    <m/>
    <n v="642"/>
    <n v="-2426.7599999999998"/>
  </r>
  <r>
    <x v="476"/>
    <x v="3"/>
    <x v="4"/>
    <x v="1"/>
    <n v="1849"/>
    <n v="3"/>
    <n v="5547"/>
    <x v="1"/>
    <m/>
    <n v="19"/>
    <n v="-1849"/>
    <n v="5547"/>
  </r>
  <r>
    <x v="477"/>
    <x v="3"/>
    <x v="2"/>
    <x v="0"/>
    <n v="2451"/>
    <n v="1.74"/>
    <n v="4264.74"/>
    <x v="0"/>
    <n v="4"/>
    <m/>
    <n v="2451"/>
    <n v="-4264.74"/>
  </r>
  <r>
    <x v="477"/>
    <x v="2"/>
    <x v="1"/>
    <x v="1"/>
    <n v="382"/>
    <n v="6"/>
    <n v="2292"/>
    <x v="1"/>
    <m/>
    <n v="13"/>
    <n v="-382"/>
    <n v="2292"/>
  </r>
  <r>
    <x v="478"/>
    <x v="2"/>
    <x v="2"/>
    <x v="0"/>
    <n v="2307"/>
    <n v="1.44"/>
    <n v="3322.08"/>
    <x v="0"/>
    <n v="1"/>
    <m/>
    <n v="2307"/>
    <n v="-3322.08"/>
  </r>
  <r>
    <x v="478"/>
    <x v="2"/>
    <x v="2"/>
    <x v="1"/>
    <n v="464"/>
    <n v="3"/>
    <n v="1392"/>
    <x v="1"/>
    <m/>
    <n v="16"/>
    <n v="-464"/>
    <n v="1392"/>
  </r>
  <r>
    <x v="479"/>
    <x v="2"/>
    <x v="2"/>
    <x v="0"/>
    <n v="2778"/>
    <n v="1.44"/>
    <n v="4000.3199999999997"/>
    <x v="0"/>
    <n v="8"/>
    <m/>
    <n v="2778"/>
    <n v="-4000.3199999999997"/>
  </r>
  <r>
    <x v="479"/>
    <x v="1"/>
    <x v="2"/>
    <x v="1"/>
    <n v="936"/>
    <n v="3"/>
    <n v="2808"/>
    <x v="1"/>
    <m/>
    <n v="19"/>
    <n v="-936"/>
    <n v="2808"/>
  </r>
  <r>
    <x v="480"/>
    <x v="5"/>
    <x v="4"/>
    <x v="0"/>
    <n v="2146"/>
    <n v="2.04"/>
    <n v="4377.84"/>
    <x v="0"/>
    <n v="4"/>
    <m/>
    <n v="2146"/>
    <n v="-4377.84"/>
  </r>
  <r>
    <x v="480"/>
    <x v="2"/>
    <x v="1"/>
    <x v="1"/>
    <n v="1394"/>
    <n v="6"/>
    <n v="8364"/>
    <x v="1"/>
    <m/>
    <n v="7"/>
    <n v="-1394"/>
    <n v="8364"/>
  </r>
  <r>
    <x v="481"/>
    <x v="4"/>
    <x v="2"/>
    <x v="0"/>
    <n v="934"/>
    <n v="2.0299999999999998"/>
    <n v="1896.0199999999998"/>
    <x v="0"/>
    <n v="1"/>
    <m/>
    <n v="934"/>
    <n v="-1896.0199999999998"/>
  </r>
  <r>
    <x v="481"/>
    <x v="4"/>
    <x v="2"/>
    <x v="1"/>
    <n v="788"/>
    <n v="3.5"/>
    <n v="2758"/>
    <x v="1"/>
    <m/>
    <n v="20"/>
    <n v="-788"/>
    <n v="2758"/>
  </r>
  <r>
    <x v="482"/>
    <x v="0"/>
    <x v="3"/>
    <x v="0"/>
    <n v="1856"/>
    <n v="4.4400000000000004"/>
    <n v="8240.6400000000012"/>
    <x v="0"/>
    <n v="9"/>
    <m/>
    <n v="1856"/>
    <n v="-8240.6400000000012"/>
  </r>
  <r>
    <x v="482"/>
    <x v="1"/>
    <x v="1"/>
    <x v="1"/>
    <n v="832"/>
    <n v="6"/>
    <n v="4992"/>
    <x v="1"/>
    <m/>
    <n v="5"/>
    <n v="-832"/>
    <n v="4992"/>
  </r>
  <r>
    <x v="483"/>
    <x v="0"/>
    <x v="0"/>
    <x v="0"/>
    <n v="2359"/>
    <n v="2.04"/>
    <n v="4812.3599999999997"/>
    <x v="0"/>
    <n v="0"/>
    <m/>
    <n v="2359"/>
    <n v="-4812.3599999999997"/>
  </r>
  <r>
    <x v="483"/>
    <x v="0"/>
    <x v="4"/>
    <x v="1"/>
    <n v="810"/>
    <n v="6"/>
    <n v="4860"/>
    <x v="1"/>
    <m/>
    <n v="3"/>
    <n v="-810"/>
    <n v="4860"/>
  </r>
  <r>
    <x v="484"/>
    <x v="5"/>
    <x v="4"/>
    <x v="0"/>
    <n v="1869"/>
    <n v="2.04"/>
    <n v="3812.76"/>
    <x v="0"/>
    <n v="1"/>
    <m/>
    <n v="1869"/>
    <n v="-3812.76"/>
  </r>
  <r>
    <x v="484"/>
    <x v="4"/>
    <x v="1"/>
    <x v="1"/>
    <n v="154"/>
    <n v="8"/>
    <n v="1232"/>
    <x v="1"/>
    <m/>
    <n v="19"/>
    <n v="-154"/>
    <n v="1232"/>
  </r>
  <r>
    <x v="485"/>
    <x v="5"/>
    <x v="4"/>
    <x v="0"/>
    <n v="2898"/>
    <n v="2.04"/>
    <n v="5911.92"/>
    <x v="0"/>
    <n v="0"/>
    <m/>
    <n v="2898"/>
    <n v="-5911.92"/>
  </r>
  <r>
    <x v="485"/>
    <x v="2"/>
    <x v="1"/>
    <x v="1"/>
    <n v="663"/>
    <n v="6"/>
    <n v="3978"/>
    <x v="1"/>
    <m/>
    <n v="11"/>
    <n v="-663"/>
    <n v="3978"/>
  </r>
  <r>
    <x v="486"/>
    <x v="4"/>
    <x v="2"/>
    <x v="0"/>
    <n v="646"/>
    <n v="2.0299999999999998"/>
    <n v="1311.3799999999999"/>
    <x v="0"/>
    <n v="0"/>
    <m/>
    <n v="646"/>
    <n v="-1311.3799999999999"/>
  </r>
  <r>
    <x v="486"/>
    <x v="1"/>
    <x v="4"/>
    <x v="1"/>
    <n v="936"/>
    <n v="2.5"/>
    <n v="2340"/>
    <x v="1"/>
    <m/>
    <n v="17"/>
    <n v="-936"/>
    <n v="2340"/>
  </r>
  <r>
    <x v="487"/>
    <x v="5"/>
    <x v="2"/>
    <x v="0"/>
    <n v="2780"/>
    <n v="2.64"/>
    <n v="7339.2000000000007"/>
    <x v="0"/>
    <n v="12"/>
    <m/>
    <n v="2780"/>
    <n v="-7339.2000000000007"/>
  </r>
  <r>
    <x v="487"/>
    <x v="1"/>
    <x v="2"/>
    <x v="1"/>
    <n v="2597"/>
    <n v="3"/>
    <n v="7791"/>
    <x v="1"/>
    <m/>
    <n v="7"/>
    <n v="-2597"/>
    <n v="7791"/>
  </r>
  <r>
    <x v="488"/>
    <x v="1"/>
    <x v="4"/>
    <x v="0"/>
    <n v="976"/>
    <n v="1.3299999999999998"/>
    <n v="1298.08"/>
    <x v="0"/>
    <n v="13"/>
    <m/>
    <n v="976"/>
    <n v="-1298.08"/>
  </r>
  <r>
    <x v="488"/>
    <x v="2"/>
    <x v="4"/>
    <x v="1"/>
    <n v="306"/>
    <n v="2.5"/>
    <n v="765"/>
    <x v="1"/>
    <m/>
    <n v="9"/>
    <n v="-306"/>
    <n v="765"/>
  </r>
  <r>
    <x v="489"/>
    <x v="5"/>
    <x v="4"/>
    <x v="0"/>
    <n v="709"/>
    <n v="2.38"/>
    <n v="1687.4199999999998"/>
    <x v="0"/>
    <n v="3"/>
    <m/>
    <n v="709"/>
    <n v="-1687.4199999999998"/>
  </r>
  <r>
    <x v="489"/>
    <x v="1"/>
    <x v="2"/>
    <x v="1"/>
    <n v="2602"/>
    <n v="3"/>
    <n v="7806"/>
    <x v="1"/>
    <m/>
    <n v="15"/>
    <n v="-2602"/>
    <n v="7806"/>
  </r>
  <r>
    <x v="490"/>
    <x v="5"/>
    <x v="5"/>
    <x v="0"/>
    <n v="1245"/>
    <n v="3.24"/>
    <n v="4033.8"/>
    <x v="0"/>
    <n v="11"/>
    <m/>
    <n v="1245"/>
    <n v="-4033.8"/>
  </r>
  <r>
    <x v="490"/>
    <x v="0"/>
    <x v="4"/>
    <x v="1"/>
    <n v="2886"/>
    <n v="6"/>
    <n v="17316"/>
    <x v="1"/>
    <m/>
    <n v="11"/>
    <n v="-2886"/>
    <n v="17316"/>
  </r>
  <r>
    <x v="491"/>
    <x v="2"/>
    <x v="4"/>
    <x v="0"/>
    <n v="936"/>
    <n v="1.3299999999999998"/>
    <n v="1244.8799999999999"/>
    <x v="0"/>
    <n v="8"/>
    <m/>
    <n v="936"/>
    <n v="-1244.8799999999999"/>
  </r>
  <r>
    <x v="491"/>
    <x v="0"/>
    <x v="4"/>
    <x v="1"/>
    <n v="1267"/>
    <n v="6"/>
    <n v="7602"/>
    <x v="1"/>
    <m/>
    <n v="11"/>
    <n v="-1267"/>
    <n v="7602"/>
  </r>
  <r>
    <x v="492"/>
    <x v="4"/>
    <x v="2"/>
    <x v="0"/>
    <n v="2046"/>
    <n v="1.74"/>
    <n v="3560.04"/>
    <x v="0"/>
    <n v="14"/>
    <m/>
    <n v="2046"/>
    <n v="-3560.04"/>
  </r>
  <r>
    <x v="492"/>
    <x v="2"/>
    <x v="2"/>
    <x v="1"/>
    <n v="1462"/>
    <n v="3"/>
    <n v="4386"/>
    <x v="1"/>
    <m/>
    <n v="7"/>
    <n v="-1462"/>
    <n v="4386"/>
  </r>
  <r>
    <x v="493"/>
    <x v="0"/>
    <x v="4"/>
    <x v="0"/>
    <n v="639"/>
    <n v="3.78"/>
    <n v="2415.42"/>
    <x v="0"/>
    <n v="15"/>
    <m/>
    <n v="639"/>
    <n v="-2415.42"/>
  </r>
  <r>
    <x v="493"/>
    <x v="5"/>
    <x v="2"/>
    <x v="1"/>
    <n v="1847"/>
    <n v="5"/>
    <n v="9235"/>
    <x v="1"/>
    <m/>
    <n v="5"/>
    <n v="-1847"/>
    <n v="9235"/>
  </r>
  <r>
    <x v="494"/>
    <x v="5"/>
    <x v="4"/>
    <x v="0"/>
    <n v="1368"/>
    <n v="2.04"/>
    <n v="2790.7200000000003"/>
    <x v="0"/>
    <n v="8"/>
    <m/>
    <n v="1368"/>
    <n v="-2790.7200000000003"/>
  </r>
  <r>
    <x v="494"/>
    <x v="5"/>
    <x v="4"/>
    <x v="1"/>
    <n v="151"/>
    <n v="4"/>
    <n v="604"/>
    <x v="1"/>
    <m/>
    <n v="9"/>
    <n v="-151"/>
    <n v="604"/>
  </r>
  <r>
    <x v="495"/>
    <x v="2"/>
    <x v="4"/>
    <x v="0"/>
    <n v="1925"/>
    <n v="1.1399999999999999"/>
    <n v="2194.5"/>
    <x v="0"/>
    <n v="5"/>
    <m/>
    <n v="1925"/>
    <n v="-2194.5"/>
  </r>
  <r>
    <x v="495"/>
    <x v="0"/>
    <x v="3"/>
    <x v="1"/>
    <n v="776"/>
    <n v="8"/>
    <n v="6208"/>
    <x v="1"/>
    <m/>
    <n v="20"/>
    <n v="-776"/>
    <n v="6208"/>
  </r>
  <r>
    <x v="496"/>
    <x v="2"/>
    <x v="1"/>
    <x v="0"/>
    <n v="2943"/>
    <n v="3.24"/>
    <n v="9535.3200000000015"/>
    <x v="0"/>
    <n v="14"/>
    <m/>
    <n v="2943"/>
    <n v="-9535.3200000000015"/>
  </r>
  <r>
    <x v="496"/>
    <x v="3"/>
    <x v="4"/>
    <x v="1"/>
    <n v="2497"/>
    <n v="3"/>
    <n v="7491"/>
    <x v="1"/>
    <m/>
    <n v="1"/>
    <n v="-2497"/>
    <n v="7491"/>
  </r>
  <r>
    <x v="497"/>
    <x v="1"/>
    <x v="2"/>
    <x v="0"/>
    <n v="2257"/>
    <n v="1.44"/>
    <n v="3250.08"/>
    <x v="0"/>
    <n v="4"/>
    <m/>
    <n v="2257"/>
    <n v="-3250.08"/>
  </r>
  <r>
    <x v="497"/>
    <x v="1"/>
    <x v="4"/>
    <x v="1"/>
    <n v="965"/>
    <n v="2.5"/>
    <n v="2412.5"/>
    <x v="1"/>
    <m/>
    <n v="5"/>
    <n v="-965"/>
    <n v="2412.5"/>
  </r>
  <r>
    <x v="498"/>
    <x v="3"/>
    <x v="4"/>
    <x v="0"/>
    <n v="3469"/>
    <n v="1.44"/>
    <n v="4995.3599999999997"/>
    <x v="0"/>
    <n v="8"/>
    <m/>
    <n v="3469"/>
    <n v="-4995.3599999999997"/>
  </r>
  <r>
    <x v="498"/>
    <x v="0"/>
    <x v="0"/>
    <x v="1"/>
    <n v="1544"/>
    <n v="4"/>
    <n v="6176"/>
    <x v="1"/>
    <m/>
    <n v="2"/>
    <n v="-1544"/>
    <n v="6176"/>
  </r>
  <r>
    <x v="499"/>
    <x v="0"/>
    <x v="4"/>
    <x v="0"/>
    <n v="839"/>
    <n v="3.78"/>
    <n v="3171.4199999999996"/>
    <x v="0"/>
    <n v="13"/>
    <m/>
    <n v="839"/>
    <n v="-3171.4199999999996"/>
  </r>
  <r>
    <x v="499"/>
    <x v="2"/>
    <x v="2"/>
    <x v="1"/>
    <n v="265"/>
    <n v="3"/>
    <n v="795"/>
    <x v="1"/>
    <m/>
    <n v="14"/>
    <n v="-265"/>
    <n v="795"/>
  </r>
  <r>
    <x v="500"/>
    <x v="0"/>
    <x v="3"/>
    <x v="0"/>
    <n v="500"/>
    <n v="5.18"/>
    <n v="2590"/>
    <x v="0"/>
    <n v="8"/>
    <m/>
    <n v="500"/>
    <n v="-2590"/>
  </r>
  <r>
    <x v="500"/>
    <x v="0"/>
    <x v="0"/>
    <x v="1"/>
    <n v="2617"/>
    <n v="4"/>
    <n v="10468"/>
    <x v="1"/>
    <m/>
    <n v="12"/>
    <n v="-2617"/>
    <n v="10468"/>
  </r>
  <r>
    <x v="501"/>
    <x v="5"/>
    <x v="2"/>
    <x v="0"/>
    <n v="2026"/>
    <n v="2.64"/>
    <n v="5348.64"/>
    <x v="0"/>
    <n v="6"/>
    <m/>
    <n v="2026"/>
    <n v="-5348.64"/>
  </r>
  <r>
    <x v="501"/>
    <x v="1"/>
    <x v="4"/>
    <x v="1"/>
    <n v="825"/>
    <n v="2.5"/>
    <n v="2062.5"/>
    <x v="1"/>
    <m/>
    <n v="16"/>
    <n v="-825"/>
    <n v="2062.5"/>
  </r>
  <r>
    <x v="502"/>
    <x v="1"/>
    <x v="2"/>
    <x v="0"/>
    <n v="1454"/>
    <n v="1.44"/>
    <n v="2093.7599999999998"/>
    <x v="0"/>
    <n v="7"/>
    <m/>
    <n v="1454"/>
    <n v="-2093.7599999999998"/>
  </r>
  <r>
    <x v="502"/>
    <x v="0"/>
    <x v="0"/>
    <x v="1"/>
    <n v="1095"/>
    <n v="4"/>
    <n v="4380"/>
    <x v="1"/>
    <m/>
    <n v="20"/>
    <n v="-1095"/>
    <n v="4380"/>
  </r>
  <r>
    <x v="503"/>
    <x v="4"/>
    <x v="2"/>
    <x v="0"/>
    <n v="1096"/>
    <n v="1.74"/>
    <n v="1907.04"/>
    <x v="0"/>
    <n v="3"/>
    <m/>
    <n v="1096"/>
    <n v="-1907.04"/>
  </r>
  <r>
    <x v="503"/>
    <x v="2"/>
    <x v="2"/>
    <x v="1"/>
    <n v="107"/>
    <n v="3"/>
    <n v="321"/>
    <x v="1"/>
    <m/>
    <n v="8"/>
    <n v="-107"/>
    <n v="321"/>
  </r>
  <r>
    <x v="504"/>
    <x v="0"/>
    <x v="3"/>
    <x v="0"/>
    <n v="2236"/>
    <n v="4.4400000000000004"/>
    <n v="9927.84"/>
    <x v="0"/>
    <n v="0"/>
    <m/>
    <n v="2236"/>
    <n v="-9927.84"/>
  </r>
  <r>
    <x v="504"/>
    <x v="2"/>
    <x v="4"/>
    <x v="1"/>
    <n v="2013"/>
    <n v="2.5"/>
    <n v="5032.5"/>
    <x v="1"/>
    <m/>
    <n v="0"/>
    <n v="-2013"/>
    <n v="5032.5"/>
  </r>
  <r>
    <x v="505"/>
    <x v="5"/>
    <x v="4"/>
    <x v="0"/>
    <n v="934"/>
    <n v="2.38"/>
    <n v="2222.92"/>
    <x v="0"/>
    <n v="4"/>
    <m/>
    <n v="934"/>
    <n v="-2222.92"/>
  </r>
  <r>
    <x v="505"/>
    <x v="1"/>
    <x v="4"/>
    <x v="1"/>
    <n v="119"/>
    <n v="2.5"/>
    <n v="297.5"/>
    <x v="1"/>
    <m/>
    <n v="20"/>
    <n v="-119"/>
    <n v="297.5"/>
  </r>
  <r>
    <x v="506"/>
    <x v="0"/>
    <x v="3"/>
    <x v="0"/>
    <n v="2041"/>
    <n v="4.4400000000000004"/>
    <n v="9062.0400000000009"/>
    <x v="0"/>
    <n v="11"/>
    <m/>
    <n v="2041"/>
    <n v="-9062.0400000000009"/>
  </r>
  <r>
    <x v="506"/>
    <x v="0"/>
    <x v="4"/>
    <x v="1"/>
    <n v="235"/>
    <n v="6"/>
    <n v="1410"/>
    <x v="1"/>
    <m/>
    <n v="6"/>
    <n v="-235"/>
    <n v="1410"/>
  </r>
  <r>
    <x v="507"/>
    <x v="4"/>
    <x v="2"/>
    <x v="0"/>
    <n v="1499"/>
    <n v="1.74"/>
    <n v="2608.2599999999998"/>
    <x v="0"/>
    <n v="3"/>
    <m/>
    <n v="1499"/>
    <n v="-2608.2599999999998"/>
  </r>
  <r>
    <x v="507"/>
    <x v="5"/>
    <x v="5"/>
    <x v="1"/>
    <n v="128"/>
    <n v="6"/>
    <n v="768"/>
    <x v="1"/>
    <m/>
    <n v="0"/>
    <n v="-128"/>
    <n v="768"/>
  </r>
  <r>
    <x v="508"/>
    <x v="0"/>
    <x v="4"/>
    <x v="0"/>
    <n v="1096"/>
    <n v="3.24"/>
    <n v="3551.0400000000004"/>
    <x v="0"/>
    <n v="9"/>
    <m/>
    <n v="1096"/>
    <n v="-3551.0400000000004"/>
  </r>
  <r>
    <x v="508"/>
    <x v="3"/>
    <x v="4"/>
    <x v="1"/>
    <n v="2731"/>
    <n v="3"/>
    <n v="8193"/>
    <x v="1"/>
    <m/>
    <n v="1"/>
    <n v="-2731"/>
    <n v="8193"/>
  </r>
  <r>
    <x v="509"/>
    <x v="0"/>
    <x v="4"/>
    <x v="0"/>
    <n v="1037"/>
    <n v="3.24"/>
    <n v="3359.88"/>
    <x v="0"/>
    <n v="5"/>
    <m/>
    <n v="1037"/>
    <n v="-3359.88"/>
  </r>
  <r>
    <x v="509"/>
    <x v="4"/>
    <x v="2"/>
    <x v="1"/>
    <n v="2619"/>
    <n v="3.5"/>
    <n v="9166.5"/>
    <x v="1"/>
    <m/>
    <n v="18"/>
    <n v="-2619"/>
    <n v="9166.5"/>
  </r>
  <r>
    <x v="510"/>
    <x v="0"/>
    <x v="4"/>
    <x v="0"/>
    <n v="2110"/>
    <n v="3.24"/>
    <n v="6836.4000000000005"/>
    <x v="0"/>
    <n v="7"/>
    <m/>
    <n v="2110"/>
    <n v="-6836.4000000000005"/>
  </r>
  <r>
    <x v="510"/>
    <x v="1"/>
    <x v="1"/>
    <x v="1"/>
    <n v="174"/>
    <n v="6"/>
    <n v="1044"/>
    <x v="1"/>
    <m/>
    <n v="3"/>
    <n v="-174"/>
    <n v="1044"/>
  </r>
  <r>
    <x v="511"/>
    <x v="1"/>
    <x v="4"/>
    <x v="0"/>
    <n v="1961"/>
    <n v="1.1399999999999999"/>
    <n v="2235.54"/>
    <x v="0"/>
    <n v="15"/>
    <m/>
    <n v="1961"/>
    <n v="-2235.54"/>
  </r>
  <r>
    <x v="511"/>
    <x v="1"/>
    <x v="2"/>
    <x v="1"/>
    <n v="2203"/>
    <n v="3"/>
    <n v="6609"/>
    <x v="1"/>
    <m/>
    <n v="17"/>
    <n v="-2203"/>
    <n v="6609"/>
  </r>
  <r>
    <x v="512"/>
    <x v="1"/>
    <x v="1"/>
    <x v="0"/>
    <n v="2671"/>
    <n v="3.24"/>
    <n v="8654.0400000000009"/>
    <x v="0"/>
    <n v="12"/>
    <m/>
    <n v="2671"/>
    <n v="-8654.0400000000009"/>
  </r>
  <r>
    <x v="512"/>
    <x v="2"/>
    <x v="1"/>
    <x v="1"/>
    <n v="1578"/>
    <n v="6"/>
    <n v="9468"/>
    <x v="1"/>
    <m/>
    <n v="8"/>
    <n v="-1578"/>
    <n v="9468"/>
  </r>
  <r>
    <x v="513"/>
    <x v="4"/>
    <x v="2"/>
    <x v="0"/>
    <n v="1590"/>
    <n v="1.74"/>
    <n v="2766.6"/>
    <x v="0"/>
    <n v="2"/>
    <m/>
    <n v="1590"/>
    <n v="-2766.6"/>
  </r>
  <r>
    <x v="513"/>
    <x v="4"/>
    <x v="1"/>
    <x v="1"/>
    <n v="765"/>
    <n v="8"/>
    <n v="6120"/>
    <x v="1"/>
    <m/>
    <n v="8"/>
    <n v="-765"/>
    <n v="6120"/>
  </r>
  <r>
    <x v="514"/>
    <x v="2"/>
    <x v="2"/>
    <x v="0"/>
    <n v="2123"/>
    <n v="1.44"/>
    <n v="3057.12"/>
    <x v="0"/>
    <n v="9"/>
    <m/>
    <n v="2123"/>
    <n v="-3057.12"/>
  </r>
  <r>
    <x v="514"/>
    <x v="0"/>
    <x v="0"/>
    <x v="1"/>
    <n v="1596"/>
    <n v="4"/>
    <n v="6384"/>
    <x v="1"/>
    <m/>
    <n v="16"/>
    <n v="-1596"/>
    <n v="6384"/>
  </r>
  <r>
    <x v="515"/>
    <x v="0"/>
    <x v="3"/>
    <x v="0"/>
    <n v="899"/>
    <n v="5.18"/>
    <n v="4656.82"/>
    <x v="0"/>
    <n v="6"/>
    <m/>
    <n v="899"/>
    <n v="-4656.82"/>
  </r>
  <r>
    <x v="515"/>
    <x v="2"/>
    <x v="4"/>
    <x v="1"/>
    <n v="501"/>
    <n v="2.5"/>
    <n v="1252.5"/>
    <x v="1"/>
    <m/>
    <n v="5"/>
    <n v="-501"/>
    <n v="1252.5"/>
  </r>
  <r>
    <x v="516"/>
    <x v="1"/>
    <x v="4"/>
    <x v="0"/>
    <n v="2636"/>
    <n v="1.1399999999999999"/>
    <n v="3005.04"/>
    <x v="0"/>
    <n v="11"/>
    <m/>
    <n v="2636"/>
    <n v="-3005.04"/>
  </r>
  <r>
    <x v="516"/>
    <x v="5"/>
    <x v="5"/>
    <x v="1"/>
    <n v="2989"/>
    <n v="6"/>
    <n v="17934"/>
    <x v="1"/>
    <m/>
    <n v="5"/>
    <n v="-2989"/>
    <n v="17934"/>
  </r>
  <r>
    <x v="517"/>
    <x v="0"/>
    <x v="4"/>
    <x v="0"/>
    <n v="1245"/>
    <n v="3.24"/>
    <n v="4033.8"/>
    <x v="0"/>
    <n v="15"/>
    <m/>
    <n v="1245"/>
    <n v="-4033.8"/>
  </r>
  <r>
    <x v="517"/>
    <x v="5"/>
    <x v="5"/>
    <x v="1"/>
    <n v="1336"/>
    <n v="6"/>
    <n v="8016"/>
    <x v="1"/>
    <m/>
    <n v="11"/>
    <n v="-1336"/>
    <n v="8016"/>
  </r>
  <r>
    <x v="518"/>
    <x v="2"/>
    <x v="2"/>
    <x v="0"/>
    <n v="2081"/>
    <n v="1.44"/>
    <n v="2996.64"/>
    <x v="0"/>
    <n v="3"/>
    <m/>
    <n v="2081"/>
    <n v="-2996.64"/>
  </r>
  <r>
    <x v="518"/>
    <x v="3"/>
    <x v="2"/>
    <x v="1"/>
    <n v="2239"/>
    <n v="3.5"/>
    <n v="7836.5"/>
    <x v="1"/>
    <m/>
    <n v="12"/>
    <n v="-2239"/>
    <n v="7836.5"/>
  </r>
  <r>
    <x v="519"/>
    <x v="3"/>
    <x v="4"/>
    <x v="0"/>
    <n v="3256"/>
    <n v="1.44"/>
    <n v="4688.6399999999994"/>
    <x v="0"/>
    <n v="15"/>
    <m/>
    <n v="3256"/>
    <n v="-4688.6399999999994"/>
  </r>
  <r>
    <x v="519"/>
    <x v="1"/>
    <x v="4"/>
    <x v="1"/>
    <n v="1686"/>
    <n v="2.5"/>
    <n v="4215"/>
    <x v="1"/>
    <m/>
    <n v="9"/>
    <n v="-1686"/>
    <n v="4215"/>
  </r>
  <r>
    <x v="520"/>
    <x v="2"/>
    <x v="2"/>
    <x v="0"/>
    <n v="528"/>
    <n v="1.68"/>
    <n v="887.04"/>
    <x v="0"/>
    <n v="8"/>
    <m/>
    <n v="528"/>
    <n v="-887.04"/>
  </r>
  <r>
    <x v="520"/>
    <x v="3"/>
    <x v="4"/>
    <x v="1"/>
    <n v="2377"/>
    <n v="3"/>
    <n v="7131"/>
    <x v="1"/>
    <m/>
    <n v="6"/>
    <n v="-2377"/>
    <n v="7131"/>
  </r>
  <r>
    <x v="521"/>
    <x v="5"/>
    <x v="4"/>
    <x v="0"/>
    <n v="2110"/>
    <n v="2.04"/>
    <n v="4304.3999999999996"/>
    <x v="0"/>
    <n v="8"/>
    <m/>
    <n v="2110"/>
    <n v="-4304.3999999999996"/>
  </r>
  <r>
    <x v="521"/>
    <x v="4"/>
    <x v="1"/>
    <x v="1"/>
    <n v="2389"/>
    <n v="8"/>
    <n v="19112"/>
    <x v="1"/>
    <m/>
    <n v="8"/>
    <n v="-2389"/>
    <n v="19112"/>
  </r>
  <r>
    <x v="522"/>
    <x v="5"/>
    <x v="2"/>
    <x v="0"/>
    <n v="1933"/>
    <n v="2.64"/>
    <n v="5103.12"/>
    <x v="0"/>
    <n v="0"/>
    <m/>
    <n v="1933"/>
    <n v="-5103.12"/>
  </r>
  <r>
    <x v="522"/>
    <x v="0"/>
    <x v="4"/>
    <x v="1"/>
    <n v="2295"/>
    <n v="6"/>
    <n v="13770"/>
    <x v="1"/>
    <m/>
    <n v="2"/>
    <n v="-2295"/>
    <n v="13770"/>
  </r>
  <r>
    <x v="523"/>
    <x v="5"/>
    <x v="5"/>
    <x v="0"/>
    <n v="2776"/>
    <n v="3.24"/>
    <n v="8994.24"/>
    <x v="0"/>
    <n v="12"/>
    <m/>
    <n v="2776"/>
    <n v="-8994.24"/>
  </r>
  <r>
    <x v="523"/>
    <x v="2"/>
    <x v="4"/>
    <x v="1"/>
    <n v="2138"/>
    <n v="2.5"/>
    <n v="5345"/>
    <x v="1"/>
    <m/>
    <n v="20"/>
    <n v="-2138"/>
    <n v="5345"/>
  </r>
  <r>
    <x v="524"/>
    <x v="4"/>
    <x v="2"/>
    <x v="0"/>
    <n v="2864"/>
    <n v="1.74"/>
    <n v="4983.3599999999997"/>
    <x v="0"/>
    <n v="14"/>
    <m/>
    <n v="2864"/>
    <n v="-4983.3599999999997"/>
  </r>
  <r>
    <x v="524"/>
    <x v="4"/>
    <x v="1"/>
    <x v="1"/>
    <n v="2628"/>
    <n v="8"/>
    <n v="21024"/>
    <x v="1"/>
    <m/>
    <n v="14"/>
    <n v="-2628"/>
    <n v="21024"/>
  </r>
  <r>
    <x v="525"/>
    <x v="2"/>
    <x v="2"/>
    <x v="0"/>
    <n v="1430"/>
    <n v="1.44"/>
    <n v="2059.1999999999998"/>
    <x v="0"/>
    <n v="2"/>
    <m/>
    <n v="1430"/>
    <n v="-2059.1999999999998"/>
  </r>
  <r>
    <x v="525"/>
    <x v="1"/>
    <x v="2"/>
    <x v="1"/>
    <n v="1397"/>
    <n v="3"/>
    <n v="4191"/>
    <x v="1"/>
    <m/>
    <n v="8"/>
    <n v="-1397"/>
    <n v="4191"/>
  </r>
  <r>
    <x v="526"/>
    <x v="0"/>
    <x v="0"/>
    <x v="0"/>
    <n v="2100"/>
    <n v="2.04"/>
    <n v="4284"/>
    <x v="0"/>
    <n v="1"/>
    <m/>
    <n v="2100"/>
    <n v="-4284"/>
  </r>
  <r>
    <x v="526"/>
    <x v="1"/>
    <x v="1"/>
    <x v="1"/>
    <n v="1642"/>
    <n v="6"/>
    <n v="9852"/>
    <x v="1"/>
    <m/>
    <n v="19"/>
    <n v="-1642"/>
    <n v="9852"/>
  </r>
  <r>
    <x v="527"/>
    <x v="5"/>
    <x v="2"/>
    <x v="0"/>
    <n v="562"/>
    <n v="3.08"/>
    <n v="1730.96"/>
    <x v="0"/>
    <n v="1"/>
    <m/>
    <n v="562"/>
    <n v="-1730.96"/>
  </r>
  <r>
    <x v="527"/>
    <x v="2"/>
    <x v="4"/>
    <x v="1"/>
    <n v="849"/>
    <n v="2.5"/>
    <n v="2122.5"/>
    <x v="1"/>
    <m/>
    <n v="11"/>
    <n v="-849"/>
    <n v="2122.5"/>
  </r>
  <r>
    <x v="528"/>
    <x v="2"/>
    <x v="4"/>
    <x v="0"/>
    <n v="2461"/>
    <n v="1.1399999999999999"/>
    <n v="2805.54"/>
    <x v="0"/>
    <n v="8"/>
    <m/>
    <n v="2461"/>
    <n v="-2805.54"/>
  </r>
  <r>
    <x v="528"/>
    <x v="4"/>
    <x v="2"/>
    <x v="1"/>
    <n v="2844"/>
    <n v="3.5"/>
    <n v="9954"/>
    <x v="1"/>
    <m/>
    <n v="4"/>
    <n v="-2844"/>
    <n v="9954"/>
  </r>
  <r>
    <x v="529"/>
    <x v="1"/>
    <x v="4"/>
    <x v="0"/>
    <n v="2655"/>
    <n v="1.1399999999999999"/>
    <n v="3026.7"/>
    <x v="0"/>
    <n v="3"/>
    <m/>
    <n v="2655"/>
    <n v="-3026.7"/>
  </r>
  <r>
    <x v="529"/>
    <x v="4"/>
    <x v="2"/>
    <x v="1"/>
    <n v="1755"/>
    <n v="3.5"/>
    <n v="6142.5"/>
    <x v="1"/>
    <m/>
    <n v="11"/>
    <n v="-1755"/>
    <n v="6142.5"/>
  </r>
  <r>
    <x v="530"/>
    <x v="0"/>
    <x v="0"/>
    <x v="0"/>
    <n v="2964"/>
    <n v="2.04"/>
    <n v="6046.56"/>
    <x v="0"/>
    <n v="8"/>
    <m/>
    <n v="2964"/>
    <n v="-6046.56"/>
  </r>
  <r>
    <x v="530"/>
    <x v="1"/>
    <x v="4"/>
    <x v="1"/>
    <n v="1417"/>
    <n v="2.5"/>
    <n v="3542.5"/>
    <x v="1"/>
    <m/>
    <n v="10"/>
    <n v="-1417"/>
    <n v="3542.5"/>
  </r>
  <r>
    <x v="531"/>
    <x v="2"/>
    <x v="2"/>
    <x v="0"/>
    <n v="1254"/>
    <n v="1.44"/>
    <n v="1805.76"/>
    <x v="0"/>
    <n v="3"/>
    <m/>
    <n v="1254"/>
    <n v="-1805.76"/>
  </r>
  <r>
    <x v="531"/>
    <x v="2"/>
    <x v="1"/>
    <x v="1"/>
    <n v="2175"/>
    <n v="6"/>
    <n v="13050"/>
    <x v="1"/>
    <m/>
    <n v="16"/>
    <n v="-2175"/>
    <n v="13050"/>
  </r>
  <r>
    <x v="532"/>
    <x v="5"/>
    <x v="4"/>
    <x v="0"/>
    <n v="2546"/>
    <n v="2.04"/>
    <n v="5193.84"/>
    <x v="0"/>
    <n v="14"/>
    <m/>
    <n v="2546"/>
    <n v="-5193.84"/>
  </r>
  <r>
    <x v="532"/>
    <x v="3"/>
    <x v="2"/>
    <x v="1"/>
    <n v="970"/>
    <n v="3.5"/>
    <n v="3395"/>
    <x v="1"/>
    <m/>
    <n v="18"/>
    <n v="-970"/>
    <n v="3395"/>
  </r>
  <r>
    <x v="533"/>
    <x v="5"/>
    <x v="2"/>
    <x v="0"/>
    <n v="1228"/>
    <n v="2.64"/>
    <n v="3241.92"/>
    <x v="0"/>
    <n v="13"/>
    <m/>
    <n v="1228"/>
    <n v="-3241.92"/>
  </r>
  <r>
    <x v="533"/>
    <x v="3"/>
    <x v="2"/>
    <x v="1"/>
    <n v="800"/>
    <n v="3.5"/>
    <n v="2800"/>
    <x v="1"/>
    <m/>
    <n v="12"/>
    <n v="-800"/>
    <n v="2800"/>
  </r>
  <r>
    <x v="534"/>
    <x v="2"/>
    <x v="4"/>
    <x v="0"/>
    <n v="728"/>
    <n v="1.3299999999999998"/>
    <n v="968.2399999999999"/>
    <x v="0"/>
    <n v="1"/>
    <m/>
    <n v="728"/>
    <n v="-968.2399999999999"/>
  </r>
  <r>
    <x v="534"/>
    <x v="1"/>
    <x v="2"/>
    <x v="1"/>
    <n v="2687"/>
    <n v="3"/>
    <n v="8061"/>
    <x v="1"/>
    <m/>
    <n v="4"/>
    <n v="-2687"/>
    <n v="8061"/>
  </r>
  <r>
    <x v="535"/>
    <x v="2"/>
    <x v="2"/>
    <x v="0"/>
    <n v="2376"/>
    <n v="1.44"/>
    <n v="3421.44"/>
    <x v="0"/>
    <n v="9"/>
    <m/>
    <n v="2376"/>
    <n v="-3421.44"/>
  </r>
  <r>
    <x v="535"/>
    <x v="4"/>
    <x v="1"/>
    <x v="1"/>
    <n v="1344"/>
    <n v="8"/>
    <n v="10752"/>
    <x v="1"/>
    <m/>
    <n v="12"/>
    <n v="-1344"/>
    <n v="10752"/>
  </r>
  <r>
    <x v="536"/>
    <x v="0"/>
    <x v="0"/>
    <x v="0"/>
    <n v="3426"/>
    <n v="2.04"/>
    <n v="6989.04"/>
    <x v="0"/>
    <n v="2"/>
    <m/>
    <n v="3426"/>
    <n v="-6989.04"/>
  </r>
  <r>
    <x v="536"/>
    <x v="2"/>
    <x v="4"/>
    <x v="1"/>
    <n v="1164"/>
    <n v="2.5"/>
    <n v="2910"/>
    <x v="1"/>
    <m/>
    <n v="7"/>
    <n v="-1164"/>
    <n v="2910"/>
  </r>
  <r>
    <x v="537"/>
    <x v="1"/>
    <x v="4"/>
    <x v="0"/>
    <n v="1409"/>
    <n v="1.1399999999999999"/>
    <n v="1606.2599999999998"/>
    <x v="0"/>
    <n v="5"/>
    <m/>
    <n v="1409"/>
    <n v="-1606.2599999999998"/>
  </r>
  <r>
    <x v="537"/>
    <x v="0"/>
    <x v="3"/>
    <x v="1"/>
    <n v="779"/>
    <n v="8"/>
    <n v="6232"/>
    <x v="1"/>
    <m/>
    <n v="0"/>
    <n v="-779"/>
    <n v="6232"/>
  </r>
  <r>
    <x v="538"/>
    <x v="3"/>
    <x v="2"/>
    <x v="0"/>
    <n v="1848"/>
    <n v="1.74"/>
    <n v="3215.52"/>
    <x v="0"/>
    <n v="10"/>
    <m/>
    <n v="1848"/>
    <n v="-3215.52"/>
  </r>
  <r>
    <x v="538"/>
    <x v="2"/>
    <x v="2"/>
    <x v="1"/>
    <n v="1339"/>
    <n v="3"/>
    <n v="4017"/>
    <x v="1"/>
    <m/>
    <n v="2"/>
    <n v="-1339"/>
    <n v="4017"/>
  </r>
  <r>
    <x v="539"/>
    <x v="2"/>
    <x v="4"/>
    <x v="0"/>
    <n v="644"/>
    <n v="1.3299999999999998"/>
    <n v="856.51999999999987"/>
    <x v="0"/>
    <n v="4"/>
    <m/>
    <n v="644"/>
    <n v="-856.51999999999987"/>
  </r>
  <r>
    <x v="539"/>
    <x v="2"/>
    <x v="1"/>
    <x v="1"/>
    <n v="412"/>
    <n v="6"/>
    <n v="2472"/>
    <x v="1"/>
    <m/>
    <n v="19"/>
    <n v="-412"/>
    <n v="2472"/>
  </r>
  <r>
    <x v="540"/>
    <x v="0"/>
    <x v="3"/>
    <x v="0"/>
    <n v="607"/>
    <n v="5.18"/>
    <n v="3144.2599999999998"/>
    <x v="0"/>
    <n v="12"/>
    <m/>
    <n v="607"/>
    <n v="-3144.2599999999998"/>
  </r>
  <r>
    <x v="540"/>
    <x v="4"/>
    <x v="1"/>
    <x v="1"/>
    <n v="953"/>
    <n v="8"/>
    <n v="7624"/>
    <x v="1"/>
    <m/>
    <n v="9"/>
    <n v="-953"/>
    <n v="7624"/>
  </r>
  <r>
    <x v="541"/>
    <x v="2"/>
    <x v="1"/>
    <x v="0"/>
    <n v="4589"/>
    <n v="3.24"/>
    <n v="14868.36"/>
    <x v="0"/>
    <n v="14"/>
    <m/>
    <n v="4589"/>
    <n v="-14868.36"/>
  </r>
  <r>
    <x v="541"/>
    <x v="2"/>
    <x v="1"/>
    <x v="1"/>
    <n v="344"/>
    <n v="6"/>
    <n v="2064"/>
    <x v="1"/>
    <m/>
    <n v="5"/>
    <n v="-344"/>
    <n v="2064"/>
  </r>
  <r>
    <x v="542"/>
    <x v="1"/>
    <x v="4"/>
    <x v="0"/>
    <n v="2900"/>
    <n v="1.1399999999999999"/>
    <n v="3305.9999999999995"/>
    <x v="0"/>
    <n v="4"/>
    <m/>
    <n v="2900"/>
    <n v="-3305.9999999999995"/>
  </r>
  <r>
    <x v="542"/>
    <x v="0"/>
    <x v="0"/>
    <x v="1"/>
    <n v="2507"/>
    <n v="4"/>
    <n v="10028"/>
    <x v="1"/>
    <m/>
    <n v="16"/>
    <n v="-2507"/>
    <n v="10028"/>
  </r>
  <r>
    <x v="543"/>
    <x v="2"/>
    <x v="4"/>
    <x v="0"/>
    <n v="1481"/>
    <n v="1.1399999999999999"/>
    <n v="1688.34"/>
    <x v="0"/>
    <n v="5"/>
    <m/>
    <n v="1481"/>
    <n v="-1688.34"/>
  </r>
  <r>
    <x v="543"/>
    <x v="4"/>
    <x v="2"/>
    <x v="1"/>
    <n v="1165"/>
    <n v="3.5"/>
    <n v="4077.5"/>
    <x v="1"/>
    <m/>
    <n v="7"/>
    <n v="-1165"/>
    <n v="4077.5"/>
  </r>
  <r>
    <x v="544"/>
    <x v="5"/>
    <x v="2"/>
    <x v="0"/>
    <n v="2339"/>
    <n v="2.64"/>
    <n v="6174.96"/>
    <x v="0"/>
    <n v="4"/>
    <m/>
    <n v="2339"/>
    <n v="-6174.96"/>
  </r>
  <r>
    <x v="544"/>
    <x v="0"/>
    <x v="4"/>
    <x v="1"/>
    <n v="714"/>
    <n v="6"/>
    <n v="4284"/>
    <x v="1"/>
    <m/>
    <n v="18"/>
    <n v="-714"/>
    <n v="4284"/>
  </r>
  <r>
    <x v="545"/>
    <x v="5"/>
    <x v="5"/>
    <x v="0"/>
    <n v="2240"/>
    <n v="3.24"/>
    <n v="7257.6"/>
    <x v="0"/>
    <n v="14"/>
    <m/>
    <n v="2240"/>
    <n v="-7257.6"/>
  </r>
  <r>
    <x v="545"/>
    <x v="5"/>
    <x v="5"/>
    <x v="1"/>
    <n v="262"/>
    <n v="6"/>
    <n v="1572"/>
    <x v="1"/>
    <m/>
    <n v="15"/>
    <n v="-262"/>
    <n v="1572"/>
  </r>
  <r>
    <x v="546"/>
    <x v="2"/>
    <x v="4"/>
    <x v="0"/>
    <n v="2143"/>
    <n v="1.1399999999999999"/>
    <n v="2443.02"/>
    <x v="0"/>
    <n v="12"/>
    <m/>
    <n v="2143"/>
    <n v="-2443.02"/>
  </r>
  <r>
    <x v="546"/>
    <x v="0"/>
    <x v="3"/>
    <x v="1"/>
    <n v="2767"/>
    <n v="8"/>
    <n v="22136"/>
    <x v="1"/>
    <m/>
    <n v="16"/>
    <n v="-2767"/>
    <n v="22136"/>
  </r>
  <r>
    <x v="547"/>
    <x v="5"/>
    <x v="2"/>
    <x v="0"/>
    <n v="1313"/>
    <n v="2.64"/>
    <n v="3466.32"/>
    <x v="0"/>
    <n v="1"/>
    <m/>
    <n v="1313"/>
    <n v="-3466.32"/>
  </r>
  <r>
    <x v="547"/>
    <x v="0"/>
    <x v="4"/>
    <x v="1"/>
    <n v="1443"/>
    <n v="6"/>
    <n v="8658"/>
    <x v="1"/>
    <m/>
    <n v="13"/>
    <n v="-1443"/>
    <n v="8658"/>
  </r>
  <r>
    <x v="548"/>
    <x v="4"/>
    <x v="1"/>
    <x v="0"/>
    <n v="1462"/>
    <n v="4.4400000000000004"/>
    <n v="6491.2800000000007"/>
    <x v="0"/>
    <n v="14"/>
    <m/>
    <n v="1462"/>
    <n v="-6491.2800000000007"/>
  </r>
  <r>
    <x v="548"/>
    <x v="2"/>
    <x v="4"/>
    <x v="1"/>
    <n v="1530"/>
    <n v="2.5"/>
    <n v="3825"/>
    <x v="1"/>
    <m/>
    <n v="9"/>
    <n v="-1530"/>
    <n v="3825"/>
  </r>
  <r>
    <x v="549"/>
    <x v="4"/>
    <x v="2"/>
    <x v="0"/>
    <n v="2899"/>
    <n v="1.74"/>
    <n v="5044.26"/>
    <x v="0"/>
    <n v="10"/>
    <m/>
    <n v="2899"/>
    <n v="-5044.26"/>
  </r>
  <r>
    <x v="549"/>
    <x v="4"/>
    <x v="1"/>
    <x v="1"/>
    <n v="2642"/>
    <n v="8"/>
    <n v="21136"/>
    <x v="1"/>
    <m/>
    <n v="17"/>
    <n v="-2642"/>
    <n v="21136"/>
  </r>
  <r>
    <x v="550"/>
    <x v="1"/>
    <x v="2"/>
    <x v="0"/>
    <n v="707"/>
    <n v="1.68"/>
    <n v="1187.76"/>
    <x v="0"/>
    <n v="12"/>
    <m/>
    <n v="707"/>
    <n v="-1187.76"/>
  </r>
  <r>
    <x v="550"/>
    <x v="3"/>
    <x v="4"/>
    <x v="1"/>
    <n v="429"/>
    <n v="3"/>
    <n v="1287"/>
    <x v="1"/>
    <m/>
    <n v="18"/>
    <n v="-429"/>
    <n v="1287"/>
  </r>
  <r>
    <x v="551"/>
    <x v="0"/>
    <x v="4"/>
    <x v="0"/>
    <n v="1545"/>
    <n v="3.24"/>
    <n v="5005.8"/>
    <x v="0"/>
    <n v="7"/>
    <m/>
    <n v="1545"/>
    <n v="-5005.8"/>
  </r>
  <r>
    <x v="551"/>
    <x v="4"/>
    <x v="1"/>
    <x v="1"/>
    <n v="2342"/>
    <n v="8"/>
    <n v="18736"/>
    <x v="1"/>
    <m/>
    <n v="8"/>
    <n v="-2342"/>
    <n v="18736"/>
  </r>
  <r>
    <x v="552"/>
    <x v="3"/>
    <x v="4"/>
    <x v="0"/>
    <n v="3047"/>
    <n v="1.44"/>
    <n v="4387.68"/>
    <x v="0"/>
    <n v="3"/>
    <m/>
    <n v="3047"/>
    <n v="-4387.68"/>
  </r>
  <r>
    <x v="552"/>
    <x v="0"/>
    <x v="3"/>
    <x v="1"/>
    <n v="579"/>
    <n v="8"/>
    <n v="4632"/>
    <x v="1"/>
    <m/>
    <n v="12"/>
    <n v="-579"/>
    <n v="4632"/>
  </r>
  <r>
    <x v="553"/>
    <x v="0"/>
    <x v="0"/>
    <x v="0"/>
    <n v="1594"/>
    <n v="2.04"/>
    <n v="3251.76"/>
    <x v="0"/>
    <n v="9"/>
    <m/>
    <n v="1594"/>
    <n v="-3251.76"/>
  </r>
  <r>
    <x v="553"/>
    <x v="2"/>
    <x v="4"/>
    <x v="1"/>
    <n v="1910"/>
    <n v="2.5"/>
    <n v="4775"/>
    <x v="1"/>
    <m/>
    <n v="7"/>
    <n v="-1910"/>
    <n v="4775"/>
  </r>
  <r>
    <x v="554"/>
    <x v="0"/>
    <x v="3"/>
    <x v="0"/>
    <n v="2143"/>
    <n v="4.4400000000000004"/>
    <n v="9514.92"/>
    <x v="0"/>
    <n v="0"/>
    <m/>
    <n v="2143"/>
    <n v="-9514.92"/>
  </r>
  <r>
    <x v="554"/>
    <x v="2"/>
    <x v="2"/>
    <x v="1"/>
    <n v="2627"/>
    <n v="3"/>
    <n v="7881"/>
    <x v="1"/>
    <m/>
    <n v="10"/>
    <n v="-2627"/>
    <n v="7881"/>
  </r>
  <r>
    <x v="555"/>
    <x v="1"/>
    <x v="4"/>
    <x v="0"/>
    <n v="1426"/>
    <n v="1.1399999999999999"/>
    <n v="1625.6399999999999"/>
    <x v="0"/>
    <n v="15"/>
    <m/>
    <n v="1426"/>
    <n v="-1625.6399999999999"/>
  </r>
  <r>
    <x v="555"/>
    <x v="4"/>
    <x v="1"/>
    <x v="1"/>
    <n v="1239"/>
    <n v="8"/>
    <n v="9912"/>
    <x v="1"/>
    <m/>
    <n v="9"/>
    <n v="-1239"/>
    <n v="99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AEC8E-563C-497D-9740-7203CCF492FD}" name="采购量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8">
  <location ref="J19:J20" firstHeaderRow="1" firstDataRow="1" firstDataCol="0" rowPageCount="1" colPageCount="1"/>
  <pivotFields count="13">
    <pivotField numFmtId="14" showAll="0">
      <items count="1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t="default"/>
      </items>
    </pivotField>
    <pivotField showAll="0">
      <items count="7">
        <item x="1"/>
        <item x="3"/>
        <item x="4"/>
        <item x="2"/>
        <item x="0"/>
        <item x="5"/>
        <item t="default"/>
      </items>
    </pivotField>
    <pivotField showAll="0">
      <items count="7">
        <item x="4"/>
        <item x="0"/>
        <item x="2"/>
        <item x="3"/>
        <item x="5"/>
        <item x="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h="1" x="0"/>
        <item x="1"/>
        <item h="1" x="2"/>
        <item h="1" x="3"/>
        <item t="default"/>
      </items>
    </pivotField>
  </pivotFields>
  <rowItems count="1">
    <i/>
  </rowItems>
  <colItems count="1">
    <i/>
  </colItems>
  <pageFields count="1">
    <pageField fld="3" item="0" hier="-1"/>
  </pageFields>
  <dataFields count="1">
    <dataField name="求和项:数量" fld="4" baseField="0" baseItem="0" numFmtId="177"/>
  </dataFields>
  <formats count="1">
    <format dxfId="40">
      <pivotArea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D6F80E-4A7C-476C-A117-543FB42DEF06}" name="采购及时2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8">
  <location ref="P7:P8" firstHeaderRow="1" firstDataRow="1" firstDataCol="0" rowPageCount="2" colPageCount="1"/>
  <pivotFields count="13">
    <pivotField numFmtId="14" showAll="0">
      <items count="1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t="default"/>
      </items>
    </pivotField>
    <pivotField showAll="0">
      <items count="7">
        <item x="1"/>
        <item x="3"/>
        <item x="4"/>
        <item x="2"/>
        <item x="0"/>
        <item x="5"/>
        <item t="default"/>
      </items>
    </pivotField>
    <pivotField showAll="0">
      <items count="7">
        <item x="4"/>
        <item x="0"/>
        <item x="2"/>
        <item x="3"/>
        <item x="5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Page" dataField="1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>
      <items count="5">
        <item h="1" x="0"/>
        <item x="1"/>
        <item h="1" x="2"/>
        <item h="1" x="3"/>
        <item t="default"/>
      </items>
    </pivotField>
  </pivotFields>
  <rowItems count="1">
    <i/>
  </rowItems>
  <colItems count="1">
    <i/>
  </colItems>
  <pageFields count="2">
    <pageField fld="3" item="0" hier="-1"/>
    <pageField fld="7" item="1" hier="-1"/>
  </pageFields>
  <dataFields count="1">
    <dataField name="计数项:是否及时" fld="7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C3CDDA-C88A-44C4-8218-28B31DFB0A6D}" name="时间盈利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8">
  <location ref="A4:B7" firstHeaderRow="1" firstDataRow="1" firstDataCol="1"/>
  <pivotFields count="13">
    <pivotField axis="axisRow" numFmtId="14" multipleItemSelectionAllowed="1" showAll="0">
      <items count="1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t="default"/>
      </items>
    </pivotField>
    <pivotField showAll="0">
      <items count="7">
        <item x="1"/>
        <item x="3"/>
        <item x="4"/>
        <item x="2"/>
        <item x="0"/>
        <item x="5"/>
        <item t="default"/>
      </items>
    </pivotField>
    <pivotField showAll="0">
      <items count="7">
        <item x="4"/>
        <item x="0"/>
        <item x="2"/>
        <item x="3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multipleItemSelectionAllowed="1" showAll="0">
      <items count="5">
        <item h="1" x="0"/>
        <item x="1"/>
        <item h="1" x="2"/>
        <item h="1" x="3"/>
        <item t="default"/>
      </items>
    </pivotField>
  </pivotFields>
  <rowFields count="2">
    <field x="12"/>
    <field x="0"/>
  </rowFields>
  <rowItems count="3">
    <i>
      <x v="1"/>
    </i>
    <i r="1">
      <x v="10"/>
    </i>
    <i t="grand">
      <x/>
    </i>
  </rowItems>
  <colItems count="1">
    <i/>
  </colItems>
  <dataFields count="1">
    <dataField name="盈利" fld="11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FB7B57-738F-438A-9975-40CBE5EE25F3}" name="产品盈利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5">
  <location ref="D4:E26" firstHeaderRow="1" firstDataRow="1" firstDataCol="1"/>
  <pivotFields count="13">
    <pivotField numFmtId="14" showAll="0">
      <items count="1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t="default"/>
      </items>
    </pivotField>
    <pivotField axis="axisRow" showAll="0">
      <items count="7">
        <item x="1"/>
        <item x="3"/>
        <item x="4"/>
        <item x="2"/>
        <item x="0"/>
        <item x="5"/>
        <item t="default"/>
      </items>
    </pivotField>
    <pivotField axis="axisRow" showAll="0">
      <items count="7">
        <item x="4"/>
        <item x="0"/>
        <item x="2"/>
        <item x="3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5">
        <item h="1" x="0"/>
        <item x="1"/>
        <item h="1" x="2"/>
        <item h="1" x="3"/>
        <item t="default"/>
      </items>
    </pivotField>
  </pivotFields>
  <rowFields count="2">
    <field x="1"/>
    <field x="2"/>
  </rowFields>
  <rowItems count="22">
    <i>
      <x/>
    </i>
    <i r="1">
      <x/>
    </i>
    <i r="1">
      <x v="2"/>
    </i>
    <i r="1">
      <x v="5"/>
    </i>
    <i>
      <x v="1"/>
    </i>
    <i r="1">
      <x/>
    </i>
    <i r="1">
      <x v="2"/>
    </i>
    <i>
      <x v="2"/>
    </i>
    <i r="1">
      <x v="2"/>
    </i>
    <i r="1">
      <x v="5"/>
    </i>
    <i>
      <x v="3"/>
    </i>
    <i r="1">
      <x/>
    </i>
    <i r="1">
      <x v="2"/>
    </i>
    <i r="1">
      <x v="5"/>
    </i>
    <i>
      <x v="4"/>
    </i>
    <i r="1">
      <x/>
    </i>
    <i r="1">
      <x v="3"/>
    </i>
    <i>
      <x v="5"/>
    </i>
    <i r="1">
      <x/>
    </i>
    <i r="1">
      <x v="2"/>
    </i>
    <i r="1">
      <x v="4"/>
    </i>
    <i t="grand">
      <x/>
    </i>
  </rowItems>
  <colItems count="1">
    <i/>
  </colItems>
  <dataFields count="1">
    <dataField name="盈利" fld="11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9E2B04-2F36-4B5B-9846-34641721A78E}" name="采购及时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8">
  <location ref="M7:M8" firstHeaderRow="1" firstDataRow="1" firstDataCol="0" rowPageCount="1" colPageCount="1"/>
  <pivotFields count="13">
    <pivotField numFmtId="14" showAll="0">
      <items count="1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t="default"/>
      </items>
    </pivotField>
    <pivotField showAll="0">
      <items count="7">
        <item x="1"/>
        <item x="3"/>
        <item x="4"/>
        <item x="2"/>
        <item x="0"/>
        <item x="5"/>
        <item t="default"/>
      </items>
    </pivotField>
    <pivotField showAll="0">
      <items count="7">
        <item x="4"/>
        <item x="0"/>
        <item x="2"/>
        <item x="3"/>
        <item x="5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dataField="1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>
      <items count="5">
        <item h="1" x="0"/>
        <item x="1"/>
        <item h="1" x="2"/>
        <item h="1" x="3"/>
        <item t="default"/>
      </items>
    </pivotField>
  </pivotFields>
  <rowItems count="1">
    <i/>
  </rowItems>
  <colItems count="1">
    <i/>
  </colItems>
  <pageFields count="1">
    <pageField fld="3" item="0" hier="-1"/>
  </pageFields>
  <dataFields count="1">
    <dataField name="计数项:是否及时" fld="7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A10D86-FFC6-46BC-B269-4F7E0B20FF72}" name="采购破损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8">
  <location ref="M15:M16" firstHeaderRow="1" firstDataRow="1" firstDataCol="0" rowPageCount="1" colPageCount="1"/>
  <pivotFields count="13">
    <pivotField numFmtId="14" showAll="0">
      <items count="1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t="default"/>
      </items>
    </pivotField>
    <pivotField showAll="0">
      <items count="7">
        <item x="1"/>
        <item x="3"/>
        <item x="4"/>
        <item x="2"/>
        <item x="0"/>
        <item x="5"/>
        <item t="default"/>
      </items>
    </pivotField>
    <pivotField showAll="0">
      <items count="7">
        <item x="4"/>
        <item x="0"/>
        <item x="2"/>
        <item x="3"/>
        <item x="5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dataField="1" showAll="0"/>
    <pivotField showAll="0"/>
    <pivotField showAll="0"/>
    <pivotField showAll="0"/>
    <pivotField showAll="0">
      <items count="5">
        <item h="1" x="0"/>
        <item x="1"/>
        <item h="1" x="2"/>
        <item h="1" x="3"/>
        <item t="default"/>
      </items>
    </pivotField>
  </pivotFields>
  <rowItems count="1">
    <i/>
  </rowItems>
  <colItems count="1">
    <i/>
  </colItems>
  <pageFields count="1">
    <pageField fld="3" item="0" hier="-1"/>
  </pageFields>
  <dataFields count="1">
    <dataField name="求和项:破损数量" fld="8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82F924-5E9A-468B-BE94-733F0DF6FAFF}" name="销售量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8">
  <location ref="J25:J26" firstHeaderRow="1" firstDataRow="1" firstDataCol="0" rowPageCount="1" colPageCount="1"/>
  <pivotFields count="13">
    <pivotField numFmtId="14" showAll="0">
      <items count="1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t="default"/>
      </items>
    </pivotField>
    <pivotField showAll="0">
      <items count="7">
        <item x="1"/>
        <item x="3"/>
        <item x="4"/>
        <item x="2"/>
        <item x="0"/>
        <item x="5"/>
        <item t="default"/>
      </items>
    </pivotField>
    <pivotField showAll="0">
      <items count="7">
        <item x="4"/>
        <item x="0"/>
        <item x="2"/>
        <item x="3"/>
        <item x="5"/>
        <item x="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h="1" x="0"/>
        <item x="1"/>
        <item h="1" x="2"/>
        <item h="1" x="3"/>
        <item t="default"/>
      </items>
    </pivotField>
  </pivotFields>
  <rowItems count="1">
    <i/>
  </rowItems>
  <colItems count="1">
    <i/>
  </colItems>
  <pageFields count="1">
    <pageField fld="3" item="1" hier="-1"/>
  </pageFields>
  <dataFields count="1">
    <dataField name="求和项:数量" fld="4" baseField="0" baseItem="0" numFmtId="177"/>
  </dataFields>
  <formats count="1">
    <format dxfId="41">
      <pivotArea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C6F279-0967-42E2-9DB6-7DB39B9EF704}" name="销售退货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8">
  <location ref="M22:M23" firstHeaderRow="1" firstDataRow="1" firstDataCol="0" rowPageCount="1" colPageCount="1"/>
  <pivotFields count="13">
    <pivotField numFmtId="14" showAll="0">
      <items count="1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t="default"/>
      </items>
    </pivotField>
    <pivotField showAll="0">
      <items count="7">
        <item x="1"/>
        <item x="3"/>
        <item x="4"/>
        <item x="2"/>
        <item x="0"/>
        <item x="5"/>
        <item t="default"/>
      </items>
    </pivotField>
    <pivotField showAll="0">
      <items count="7">
        <item x="4"/>
        <item x="0"/>
        <item x="2"/>
        <item x="3"/>
        <item x="5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dataField="1" showAll="0"/>
    <pivotField showAll="0"/>
    <pivotField showAll="0"/>
    <pivotField showAll="0">
      <items count="5">
        <item h="1" x="0"/>
        <item x="1"/>
        <item h="1" x="2"/>
        <item h="1" x="3"/>
        <item t="default"/>
      </items>
    </pivotField>
  </pivotFields>
  <rowItems count="1">
    <i/>
  </rowItems>
  <colItems count="1">
    <i/>
  </colItems>
  <pageFields count="1">
    <pageField fld="3" item="1" hier="-1"/>
  </pageFields>
  <dataFields count="1">
    <dataField name="求和项:是否退货" fld="9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CA5612-48D7-4CAB-B46C-34DEA3DA278A}" name="采购破损2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8">
  <location ref="P15:P16" firstHeaderRow="1" firstDataRow="1" firstDataCol="0" rowPageCount="1" colPageCount="1"/>
  <pivotFields count="13">
    <pivotField numFmtId="14" showAll="0">
      <items count="1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t="default"/>
      </items>
    </pivotField>
    <pivotField showAll="0">
      <items count="7">
        <item x="1"/>
        <item x="3"/>
        <item x="4"/>
        <item x="2"/>
        <item x="0"/>
        <item x="5"/>
        <item t="default"/>
      </items>
    </pivotField>
    <pivotField showAll="0">
      <items count="7">
        <item x="4"/>
        <item x="0"/>
        <item x="2"/>
        <item x="3"/>
        <item x="5"/>
        <item x="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>
      <items count="5">
        <item h="1" x="0"/>
        <item x="1"/>
        <item h="1" x="2"/>
        <item h="1" x="3"/>
        <item t="default"/>
      </items>
    </pivotField>
  </pivotFields>
  <rowItems count="1">
    <i/>
  </rowItems>
  <colItems count="1">
    <i/>
  </colItems>
  <pageFields count="1">
    <pageField fld="3" item="0" hier="-1"/>
  </pageFields>
  <dataFields count="1">
    <dataField name="求和项:数量" fld="4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476297-0373-4E1F-BD72-B0AB97D241B7}" name="数据透视表13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22">
  <location ref="D33:E40" firstHeaderRow="1" firstDataRow="1" firstDataCol="1"/>
  <pivotFields count="13">
    <pivotField numFmtId="14" showAll="0">
      <items count="1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t="default"/>
      </items>
    </pivotField>
    <pivotField axis="axisRow" showAll="0">
      <items count="7">
        <item x="1"/>
        <item x="3"/>
        <item x="4"/>
        <item x="2"/>
        <item x="0"/>
        <item x="5"/>
        <item t="default"/>
      </items>
    </pivotField>
    <pivotField showAll="0">
      <items count="7">
        <item x="4"/>
        <item x="0"/>
        <item x="2"/>
        <item x="3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5">
        <item h="1" x="0"/>
        <item x="1"/>
        <item h="1" x="2"/>
        <item h="1" x="3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盈利" fld="11" baseField="0" baseItem="0"/>
  </dataFields>
  <chartFormats count="1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9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9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9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9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9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5F5F94-4274-4383-B6B2-2C582B9D81CE}" name="产品库存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20">
  <location ref="G8:H30" firstHeaderRow="1" firstDataRow="1" firstDataCol="1" rowPageCount="2" colPageCount="1"/>
  <pivotFields count="13">
    <pivotField axis="axisPage" numFmtId="14" multipleItemSelectionAllowed="1" showAll="0">
      <items count="1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t="default"/>
      </items>
    </pivotField>
    <pivotField axis="axisRow" showAll="0">
      <items count="7">
        <item x="1"/>
        <item x="3"/>
        <item x="4"/>
        <item x="2"/>
        <item x="0"/>
        <item x="5"/>
        <item t="default"/>
      </items>
    </pivotField>
    <pivotField axis="axisRow" showAll="0">
      <items count="7">
        <item x="4"/>
        <item x="0"/>
        <item x="2"/>
        <item x="3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multipleItemSelectionAllowed="1" showAll="0">
      <items count="5">
        <item h="1" x="0"/>
        <item x="1"/>
        <item h="1" x="2"/>
        <item h="1" x="3"/>
        <item t="default"/>
      </items>
    </pivotField>
  </pivotFields>
  <rowFields count="2">
    <field x="1"/>
    <field x="2"/>
  </rowFields>
  <rowItems count="22">
    <i>
      <x/>
    </i>
    <i r="1">
      <x/>
    </i>
    <i r="1">
      <x v="2"/>
    </i>
    <i r="1">
      <x v="5"/>
    </i>
    <i>
      <x v="1"/>
    </i>
    <i r="1">
      <x/>
    </i>
    <i r="1">
      <x v="2"/>
    </i>
    <i>
      <x v="2"/>
    </i>
    <i r="1">
      <x v="2"/>
    </i>
    <i r="1">
      <x v="5"/>
    </i>
    <i>
      <x v="3"/>
    </i>
    <i r="1">
      <x/>
    </i>
    <i r="1">
      <x v="2"/>
    </i>
    <i r="1">
      <x v="5"/>
    </i>
    <i>
      <x v="4"/>
    </i>
    <i r="1">
      <x/>
    </i>
    <i r="1">
      <x v="3"/>
    </i>
    <i>
      <x v="5"/>
    </i>
    <i r="1">
      <x/>
    </i>
    <i r="1">
      <x v="2"/>
    </i>
    <i r="1">
      <x v="4"/>
    </i>
    <i t="grand">
      <x/>
    </i>
  </rowItems>
  <colItems count="1">
    <i/>
  </colItems>
  <pageFields count="2">
    <pageField fld="12" hier="-1"/>
    <pageField fld="0" hier="-1"/>
  </pageFields>
  <dataFields count="1">
    <dataField name="求和项:库存" fld="10" baseField="0" baseItem="0"/>
  </dataFields>
  <chartFormats count="2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C43E40-B9EB-4233-94FF-D4BA1627FE1A}" name="销售额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8">
  <location ref="J13:J14" firstHeaderRow="1" firstDataRow="1" firstDataCol="0" rowPageCount="1" colPageCount="1"/>
  <pivotFields count="13">
    <pivotField numFmtId="14" showAll="0">
      <items count="1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t="default"/>
      </items>
    </pivotField>
    <pivotField showAll="0">
      <items count="7">
        <item x="1"/>
        <item x="3"/>
        <item x="4"/>
        <item x="2"/>
        <item x="0"/>
        <item x="5"/>
        <item t="default"/>
      </items>
    </pivotField>
    <pivotField showAll="0">
      <items count="7">
        <item x="4"/>
        <item x="0"/>
        <item x="2"/>
        <item x="3"/>
        <item x="5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5">
        <item h="1" x="0"/>
        <item x="1"/>
        <item h="1" x="2"/>
        <item h="1" x="3"/>
        <item t="default"/>
      </items>
    </pivotField>
  </pivotFields>
  <rowItems count="1">
    <i/>
  </rowItems>
  <colItems count="1">
    <i/>
  </colItems>
  <pageFields count="1">
    <pageField fld="3" item="1" hier="-1"/>
  </pageFields>
  <dataFields count="1">
    <dataField name="求和项:总价" fld="6" baseField="0" baseItem="0" numFmtId="177"/>
  </dataFields>
  <formats count="1">
    <format dxfId="42">
      <pivotArea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2902C4-BBC8-4E09-AA28-9CE6DF6C62AC}" name="采购额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8">
  <location ref="J7:J8" firstHeaderRow="1" firstDataRow="1" firstDataCol="0" rowPageCount="1" colPageCount="1"/>
  <pivotFields count="13">
    <pivotField numFmtId="14" showAll="0">
      <items count="1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t="default"/>
      </items>
    </pivotField>
    <pivotField showAll="0">
      <items count="7">
        <item x="1"/>
        <item x="3"/>
        <item x="4"/>
        <item x="2"/>
        <item x="0"/>
        <item x="5"/>
        <item t="default"/>
      </items>
    </pivotField>
    <pivotField showAll="0">
      <items count="7">
        <item x="4"/>
        <item x="0"/>
        <item x="2"/>
        <item x="3"/>
        <item x="5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5">
        <item h="1" x="0"/>
        <item x="1"/>
        <item h="1" x="2"/>
        <item h="1" x="3"/>
        <item t="default"/>
      </items>
    </pivotField>
  </pivotFields>
  <rowItems count="1">
    <i/>
  </rowItems>
  <colItems count="1">
    <i/>
  </colItems>
  <pageFields count="1">
    <pageField fld="3" item="0" hier="-1"/>
  </pageFields>
  <dataFields count="1">
    <dataField name="求和项:总价" fld="6" baseField="0" baseItem="0" numFmtId="177"/>
  </dataFields>
  <formats count="1">
    <format dxfId="43">
      <pivotArea outline="0" collapsedLevelsAreSubtotals="1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4441FE-781C-4FFB-B474-73B53EC52853}" name="销售退货2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hartFormat="18">
  <location ref="P22:P23" firstHeaderRow="1" firstDataRow="1" firstDataCol="0" rowPageCount="1" colPageCount="1"/>
  <pivotFields count="13">
    <pivotField numFmtId="14" showAll="0">
      <items count="1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h="1" x="12"/>
        <item h="1" x="13"/>
        <item t="default"/>
      </items>
    </pivotField>
    <pivotField showAll="0">
      <items count="7">
        <item x="1"/>
        <item x="3"/>
        <item x="4"/>
        <item x="2"/>
        <item x="0"/>
        <item x="5"/>
        <item t="default"/>
      </items>
    </pivotField>
    <pivotField showAll="0">
      <items count="7">
        <item x="4"/>
        <item x="0"/>
        <item x="2"/>
        <item x="3"/>
        <item x="5"/>
        <item x="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>
      <items count="5">
        <item h="1" x="0"/>
        <item x="1"/>
        <item h="1" x="2"/>
        <item h="1" x="3"/>
        <item t="default"/>
      </items>
    </pivotField>
  </pivotFields>
  <rowItems count="1">
    <i/>
  </rowItems>
  <colItems count="1">
    <i/>
  </colItems>
  <pageFields count="1">
    <pageField fld="3" item="1" hier="-1"/>
  </pageFields>
  <dataFields count="1">
    <dataField name="求和项:数量" fld="4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4C0399B1-2A4B-4040-9A6D-4FEBEFEBFBA5}" sourceName="日期">
  <pivotTables>
    <pivotTable tabId="9" name="时间盈利"/>
    <pivotTable tabId="9" name="产品盈利"/>
    <pivotTable tabId="9" name="产品库存"/>
    <pivotTable tabId="9" name="采购额"/>
    <pivotTable tabId="9" name="销售额"/>
    <pivotTable tabId="9" name="采购量"/>
    <pivotTable tabId="9" name="销售量"/>
    <pivotTable tabId="9" name="采购及时1"/>
    <pivotTable tabId="9" name="采购及时2"/>
    <pivotTable tabId="9" name="采购破损2"/>
    <pivotTable tabId="9" name="采购破损1"/>
    <pivotTable tabId="9" name="销售退货1"/>
    <pivotTable tabId="9" name="销售退货2"/>
    <pivotTable tabId="9" name="数据透视表13"/>
  </pivotTables>
  <data>
    <tabular pivotCacheId="1687259369">
      <items count="14">
        <i x="1"/>
        <i x="2"/>
        <i x="3"/>
        <i x="4"/>
        <i x="5"/>
        <i x="6"/>
        <i x="7"/>
        <i x="8"/>
        <i x="9"/>
        <i x="10" s="1"/>
        <i x="11"/>
        <i x="12"/>
        <i x="0" nd="1"/>
        <i x="13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" xr10:uid="{FCA6CB38-8698-411B-BEA0-BCBAD6FEF538}" sourceName="年">
  <pivotTables>
    <pivotTable tabId="9" name="时间盈利"/>
    <pivotTable tabId="9" name="产品盈利"/>
    <pivotTable tabId="9" name="产品库存"/>
    <pivotTable tabId="9" name="采购额"/>
    <pivotTable tabId="9" name="销售额"/>
    <pivotTable tabId="9" name="采购量"/>
    <pivotTable tabId="9" name="销售量"/>
    <pivotTable tabId="9" name="采购及时1"/>
    <pivotTable tabId="9" name="采购及时2"/>
    <pivotTable tabId="9" name="采购破损2"/>
    <pivotTable tabId="9" name="采购破损1"/>
    <pivotTable tabId="9" name="销售退货1"/>
    <pivotTable tabId="9" name="销售退货2"/>
    <pivotTable tabId="9" name="数据透视表13"/>
  </pivotTables>
  <data>
    <tabular pivotCacheId="1687259369">
      <items count="4">
        <i x="1" s="1"/>
        <i x="0" nd="1"/>
        <i x="3" nd="1"/>
        <i x="2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名称" xr10:uid="{7E72A3EB-D893-4A2A-81C0-20F89C57303B}" sourceName="产品名称">
  <pivotTables>
    <pivotTable tabId="9" name="时间盈利"/>
    <pivotTable tabId="9" name="采购额"/>
    <pivotTable tabId="9" name="采购及时1"/>
    <pivotTable tabId="9" name="采购及时2"/>
    <pivotTable tabId="9" name="采购量"/>
    <pivotTable tabId="9" name="采购破损1"/>
    <pivotTable tabId="9" name="采购破损2"/>
    <pivotTable tabId="9" name="产品库存"/>
    <pivotTable tabId="9" name="产品盈利"/>
    <pivotTable tabId="9" name="销售额"/>
    <pivotTable tabId="9" name="销售量"/>
    <pivotTable tabId="9" name="销售退货1"/>
    <pivotTable tabId="9" name="销售退货2"/>
    <pivotTable tabId="9" name="数据透视表13"/>
  </pivotTables>
  <data>
    <tabular pivotCacheId="1687259369">
      <items count="6">
        <i x="1" s="1"/>
        <i x="3" s="1"/>
        <i x="4" s="1"/>
        <i x="2" s="1"/>
        <i x="0" s="1"/>
        <i x="5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型号" xr10:uid="{A47F75CE-20BE-480F-A4F1-365E16F45132}" sourceName="产品型号">
  <pivotTables>
    <pivotTable tabId="9" name="时间盈利"/>
    <pivotTable tabId="9" name="采购额"/>
    <pivotTable tabId="9" name="采购及时1"/>
    <pivotTable tabId="9" name="采购及时2"/>
    <pivotTable tabId="9" name="采购量"/>
    <pivotTable tabId="9" name="采购破损1"/>
    <pivotTable tabId="9" name="采购破损2"/>
    <pivotTable tabId="9" name="产品库存"/>
    <pivotTable tabId="9" name="产品盈利"/>
    <pivotTable tabId="9" name="销售额"/>
    <pivotTable tabId="9" name="销售量"/>
    <pivotTable tabId="9" name="销售退货1"/>
    <pivotTable tabId="9" name="销售退货2"/>
    <pivotTable tabId="9" name="数据透视表13"/>
  </pivotTables>
  <data>
    <tabular pivotCacheId="1687259369">
      <items count="6">
        <i x="4" s="1"/>
        <i x="2" s="1"/>
        <i x="3" s="1"/>
        <i x="5" s="1"/>
        <i x="1" s="1"/>
        <i x="0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日期" xr10:uid="{100BA862-0DCD-43FB-9199-8520DC6C8889}" cache="切片器_日期" caption="日期" columnCount="3" showCaption="0" style="切片器样式 1" rowHeight="273050"/>
  <slicer name="年" xr10:uid="{24BDB82C-9606-4840-AB62-F7D881C689B2}" cache="切片器_年" caption="年" columnCount="2" showCaption="0" style="切片器样式 1" rowHeight="273050"/>
  <slicer name="产品名称" xr10:uid="{D8FE60F3-B51F-4356-8356-026C3EDA3549}" cache="切片器_产品名称" caption="产品名称" columnCount="2" showCaption="0" style="切片器样式 1" rowHeight="273050"/>
  <slicer name="产品型号" xr10:uid="{6065BE91-12D3-4DB5-B942-3D49EB16C589}" cache="切片器_产品型号" caption="产品型号" columnCount="2" showCaption="0" style="切片器样式 1" rowHeight="2730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日期 1" xr10:uid="{B0E40C38-7491-47ED-91A2-2C084EF9A9CA}" cache="切片器_日期" caption="日期" columnCount="3" showCaption="0" style="切片器样式 1" rowHeight="273050"/>
  <slicer name="年 1" xr10:uid="{DAE04A8B-2E64-4660-9191-589DA3519746}" cache="切片器_年" caption="年" columnCount="2" showCaption="0" style="切片器样式 1" rowHeight="273050"/>
  <slicer name="产品名称 1" xr10:uid="{0E141CA0-84DD-4835-9496-1B80F03A0237}" cache="切片器_产品名称" caption="产品名称" columnCount="2" showCaption="0" style="切片器样式 1" rowHeight="273050"/>
  <slicer name="产品型号 1" xr10:uid="{BD09F3FF-E7F5-4801-BA0D-629C5C154DEE}" cache="切片器_产品型号" caption="产品型号" columnCount="2" showCaption="0" style="切片器样式 1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EACCEE-50A2-4EFA-BA03-D70906492179}" name="数据源" displayName="数据源" ref="A3:L1115" totalsRowShown="0" headerRowDxfId="39" dataDxfId="37" headerRowBorderDxfId="38" tableBorderDxfId="36">
  <autoFilter ref="A3:L1115" xr:uid="{18EACCEE-50A2-4EFA-BA03-D709064921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sortState xmlns:xlrd2="http://schemas.microsoft.com/office/spreadsheetml/2017/richdata2" ref="A4:J1115">
    <sortCondition ref="A4:A1115"/>
  </sortState>
  <tableColumns count="12">
    <tableColumn id="1" xr3:uid="{0CA03B29-4475-4886-A079-1241798C72B2}" name="日期" dataDxfId="35"/>
    <tableColumn id="2" xr3:uid="{3BFE3461-CE26-4EFF-B95D-EC0B8CC6B3BE}" name="产品名称" dataDxfId="34"/>
    <tableColumn id="3" xr3:uid="{09BA5D2A-6963-4156-B2CB-CAF90109A774}" name="产品型号" dataDxfId="33"/>
    <tableColumn id="9" xr3:uid="{7254E51E-5562-4FCE-99CE-3A98F01DD7E4}" name="销售/采购" dataDxfId="32"/>
    <tableColumn id="4" xr3:uid="{CD5A0A7A-C898-4DC1-B10F-66F577BFEEBF}" name="数量" dataDxfId="31"/>
    <tableColumn id="5" xr3:uid="{ED0FE9D5-D4A5-43F6-BA87-F213BB077454}" name="单价" dataDxfId="30"/>
    <tableColumn id="6" xr3:uid="{A1F9B383-3768-4F35-83F0-F9314263F2B3}" name="总价" dataDxfId="29"/>
    <tableColumn id="7" xr3:uid="{11FD95DC-BEB4-4F85-8BCD-4C07C6388054}" name="是否及时" dataDxfId="28"/>
    <tableColumn id="8" xr3:uid="{D530C035-21B3-4214-83DD-8750987CC9A2}" name="破损数量" dataDxfId="27"/>
    <tableColumn id="10" xr3:uid="{DF78E0C1-CD31-4B3D-A0B8-BC061459F92B}" name="是否退货" dataDxfId="26"/>
    <tableColumn id="12" xr3:uid="{07115BBB-E7D7-4811-B4D1-69BCCA64025D}" name="库存" dataDxfId="25">
      <calculatedColumnFormula>IF(数据源[[#This Row],[销售/采购]]="采购",数据源[[#This Row],[数量]],-数据源[[#This Row],[数量]])</calculatedColumnFormula>
    </tableColumn>
    <tableColumn id="11" xr3:uid="{2E14251D-3543-4312-AADD-46FCA13F0C76}" name="额度" dataDxfId="24">
      <calculatedColumnFormula>IF(数据源[[#This Row],[销售/采购]]="采购",-数据源[[#This Row],[总价]],数据源[[#This Row],[总价]])</calculatedColumnFormula>
    </tableColumn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纸张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435F96-44AA-4571-A8D4-3643071141AC}">
  <we:reference id="wa104199815" version="1.0.0.1" store="zh-CN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6" Type="http://schemas.openxmlformats.org/officeDocument/2006/relationships/drawing" Target="../drawings/drawing3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rinterSettings" Target="../printerSettings/printerSettings2.bin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6C8A-73E3-438E-87BB-5CF2975CA86E}">
  <sheetPr codeName="Sheet1"/>
  <dimension ref="E40:H45"/>
  <sheetViews>
    <sheetView showGridLines="0" tabSelected="1" zoomScaleNormal="100" workbookViewId="0"/>
  </sheetViews>
  <sheetFormatPr defaultRowHeight="16.5" x14ac:dyDescent="0.3"/>
  <cols>
    <col min="1" max="16384" width="8.88671875" style="8"/>
  </cols>
  <sheetData>
    <row r="40" spans="5:8" x14ac:dyDescent="0.3">
      <c r="E40" s="48">
        <v>2</v>
      </c>
      <c r="F40" s="48">
        <v>4</v>
      </c>
      <c r="G40" s="48">
        <v>6</v>
      </c>
      <c r="H40" s="48">
        <v>7</v>
      </c>
    </row>
    <row r="41" spans="5:8" x14ac:dyDescent="0.3">
      <c r="E41" s="48"/>
      <c r="F41" s="48"/>
      <c r="G41" s="48" t="s">
        <v>89</v>
      </c>
      <c r="H41" s="48"/>
    </row>
    <row r="43" spans="5:8" x14ac:dyDescent="0.3">
      <c r="E43" s="8" t="s">
        <v>87</v>
      </c>
    </row>
    <row r="45" spans="5:8" x14ac:dyDescent="0.3">
      <c r="E45" s="8" t="s">
        <v>88</v>
      </c>
    </row>
  </sheetData>
  <phoneticPr fontId="1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FB57-C84A-471E-9CF5-39272A12896B}">
  <dimension ref="F37:F38"/>
  <sheetViews>
    <sheetView showGridLines="0" workbookViewId="0"/>
  </sheetViews>
  <sheetFormatPr defaultRowHeight="16.5" x14ac:dyDescent="0.3"/>
  <cols>
    <col min="1" max="16384" width="8.88671875" style="8"/>
  </cols>
  <sheetData>
    <row r="37" spans="6:6" x14ac:dyDescent="0.3">
      <c r="F37" s="8" t="s">
        <v>85</v>
      </c>
    </row>
    <row r="38" spans="6:6" x14ac:dyDescent="0.3">
      <c r="F38" s="8" t="s">
        <v>86</v>
      </c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9D0F-35D7-475E-B235-FDD0100D81CE}">
  <sheetPr codeName="Sheet3"/>
  <dimension ref="A2:S40"/>
  <sheetViews>
    <sheetView showGridLines="0" zoomScaleNormal="100" workbookViewId="0">
      <selection activeCell="B12" sqref="B12"/>
    </sheetView>
  </sheetViews>
  <sheetFormatPr defaultRowHeight="16.5" x14ac:dyDescent="0.3"/>
  <cols>
    <col min="1" max="1" width="9.109375" bestFit="1" customWidth="1"/>
    <col min="2" max="2" width="9.5546875" bestFit="1" customWidth="1"/>
    <col min="3" max="3" width="10.5546875" bestFit="1" customWidth="1"/>
    <col min="4" max="4" width="8.33203125" bestFit="1" customWidth="1"/>
    <col min="5" max="5" width="10.21875" bestFit="1" customWidth="1"/>
    <col min="6" max="6" width="11.44140625" customWidth="1"/>
    <col min="7" max="7" width="10.109375" bestFit="1" customWidth="1"/>
    <col min="8" max="10" width="10.33203125" bestFit="1" customWidth="1"/>
    <col min="11" max="11" width="6.6640625" bestFit="1" customWidth="1"/>
    <col min="12" max="12" width="11.6640625" bestFit="1" customWidth="1"/>
    <col min="13" max="13" width="14" bestFit="1" customWidth="1"/>
    <col min="14" max="14" width="6.6640625" bestFit="1" customWidth="1"/>
    <col min="15" max="15" width="2.21875" customWidth="1"/>
    <col min="16" max="16" width="10.33203125" bestFit="1" customWidth="1"/>
    <col min="17" max="17" width="6.6640625" bestFit="1" customWidth="1"/>
    <col min="18" max="18" width="1.44140625" customWidth="1"/>
  </cols>
  <sheetData>
    <row r="2" spans="1:19" ht="18.75" customHeight="1" x14ac:dyDescent="0.3"/>
    <row r="4" spans="1:19" x14ac:dyDescent="0.3">
      <c r="A4" s="9" t="s">
        <v>0</v>
      </c>
      <c r="B4" s="34" t="s">
        <v>43</v>
      </c>
      <c r="D4" s="9" t="s">
        <v>0</v>
      </c>
      <c r="E4" s="34" t="s">
        <v>43</v>
      </c>
      <c r="P4" s="35" t="s">
        <v>48</v>
      </c>
      <c r="Q4" s="36" t="s">
        <v>50</v>
      </c>
    </row>
    <row r="5" spans="1:19" x14ac:dyDescent="0.3">
      <c r="A5" s="10" t="s">
        <v>41</v>
      </c>
      <c r="B5" s="11">
        <v>95624.340000000011</v>
      </c>
      <c r="D5" s="10" t="s">
        <v>6</v>
      </c>
      <c r="E5" s="11">
        <v>-18717.159999999996</v>
      </c>
      <c r="G5" s="35" t="s">
        <v>62</v>
      </c>
      <c r="H5" s="36" t="s">
        <v>41</v>
      </c>
      <c r="J5" s="35" t="s">
        <v>48</v>
      </c>
      <c r="K5" s="36" t="s">
        <v>50</v>
      </c>
      <c r="M5" s="35" t="s">
        <v>48</v>
      </c>
      <c r="N5" s="36" t="s">
        <v>50</v>
      </c>
      <c r="P5" s="35" t="s">
        <v>54</v>
      </c>
      <c r="Q5" s="36" t="s">
        <v>55</v>
      </c>
    </row>
    <row r="6" spans="1:19" x14ac:dyDescent="0.3">
      <c r="A6" s="17" t="s">
        <v>63</v>
      </c>
      <c r="B6" s="13">
        <v>95624.340000000011</v>
      </c>
      <c r="D6" s="16" t="s">
        <v>10</v>
      </c>
      <c r="E6" s="13">
        <v>-7376.6799999999985</v>
      </c>
      <c r="G6" s="35" t="s">
        <v>61</v>
      </c>
      <c r="H6" s="49" t="s">
        <v>63</v>
      </c>
    </row>
    <row r="7" spans="1:19" x14ac:dyDescent="0.3">
      <c r="A7" s="14" t="s">
        <v>1</v>
      </c>
      <c r="B7" s="15">
        <v>95624.340000000011</v>
      </c>
      <c r="D7" s="16" t="s">
        <v>9</v>
      </c>
      <c r="E7" s="13">
        <v>-6162.9599999999991</v>
      </c>
      <c r="J7" s="34" t="s">
        <v>47</v>
      </c>
      <c r="M7" s="34" t="s">
        <v>53</v>
      </c>
      <c r="P7" s="34" t="s">
        <v>53</v>
      </c>
      <c r="S7" t="s">
        <v>56</v>
      </c>
    </row>
    <row r="8" spans="1:19" x14ac:dyDescent="0.3">
      <c r="D8" s="16" t="s">
        <v>7</v>
      </c>
      <c r="E8" s="13">
        <v>-5177.5200000000004</v>
      </c>
      <c r="G8" s="9" t="s">
        <v>0</v>
      </c>
      <c r="H8" s="34" t="s">
        <v>2</v>
      </c>
      <c r="J8" s="38">
        <v>127106.16000000002</v>
      </c>
      <c r="M8" s="15">
        <v>31</v>
      </c>
      <c r="P8" s="15">
        <v>31</v>
      </c>
      <c r="S8" s="37">
        <f>IFERROR(P8/M8,"-")</f>
        <v>1</v>
      </c>
    </row>
    <row r="9" spans="1:19" x14ac:dyDescent="0.3">
      <c r="D9" s="12" t="s">
        <v>12</v>
      </c>
      <c r="E9" s="13">
        <v>2806.7200000000007</v>
      </c>
      <c r="G9" s="10" t="s">
        <v>6</v>
      </c>
      <c r="H9" s="11">
        <v>16549</v>
      </c>
    </row>
    <row r="10" spans="1:19" x14ac:dyDescent="0.3">
      <c r="D10" s="16" t="s">
        <v>10</v>
      </c>
      <c r="E10" s="13">
        <v>-3670.56</v>
      </c>
      <c r="G10" s="16" t="s">
        <v>10</v>
      </c>
      <c r="H10" s="13">
        <v>9934</v>
      </c>
    </row>
    <row r="11" spans="1:19" x14ac:dyDescent="0.3">
      <c r="D11" s="16" t="s">
        <v>9</v>
      </c>
      <c r="E11" s="13">
        <v>6477.2800000000007</v>
      </c>
      <c r="G11" s="16" t="s">
        <v>9</v>
      </c>
      <c r="H11" s="13">
        <v>5017</v>
      </c>
      <c r="J11" s="35" t="s">
        <v>48</v>
      </c>
      <c r="K11" s="36" t="s">
        <v>51</v>
      </c>
    </row>
    <row r="12" spans="1:19" x14ac:dyDescent="0.3">
      <c r="D12" s="12" t="s">
        <v>14</v>
      </c>
      <c r="E12" s="13">
        <v>37918.400000000001</v>
      </c>
      <c r="G12" s="16" t="s">
        <v>7</v>
      </c>
      <c r="H12" s="13">
        <v>1598</v>
      </c>
    </row>
    <row r="13" spans="1:19" x14ac:dyDescent="0.3">
      <c r="D13" s="16" t="s">
        <v>9</v>
      </c>
      <c r="E13" s="13">
        <v>24951.200000000001</v>
      </c>
      <c r="G13" s="12" t="s">
        <v>12</v>
      </c>
      <c r="H13" s="13">
        <v>1429</v>
      </c>
      <c r="J13" s="34" t="s">
        <v>47</v>
      </c>
      <c r="M13" s="35" t="s">
        <v>48</v>
      </c>
      <c r="N13" s="36" t="s">
        <v>50</v>
      </c>
      <c r="P13" s="35" t="s">
        <v>48</v>
      </c>
      <c r="Q13" s="36" t="s">
        <v>50</v>
      </c>
    </row>
    <row r="14" spans="1:19" x14ac:dyDescent="0.3">
      <c r="D14" s="16" t="s">
        <v>7</v>
      </c>
      <c r="E14" s="13">
        <v>12967.199999999999</v>
      </c>
      <c r="G14" s="16" t="s">
        <v>10</v>
      </c>
      <c r="H14" s="13">
        <v>2549</v>
      </c>
      <c r="J14" s="38">
        <v>222730.5</v>
      </c>
    </row>
    <row r="15" spans="1:19" x14ac:dyDescent="0.3">
      <c r="D15" s="12" t="s">
        <v>8</v>
      </c>
      <c r="E15" s="13">
        <v>-12636.680000000004</v>
      </c>
      <c r="G15" s="16" t="s">
        <v>9</v>
      </c>
      <c r="H15" s="13">
        <v>-1120</v>
      </c>
      <c r="M15" s="34" t="s">
        <v>58</v>
      </c>
      <c r="P15" s="34" t="s">
        <v>52</v>
      </c>
      <c r="S15" t="s">
        <v>59</v>
      </c>
    </row>
    <row r="16" spans="1:19" x14ac:dyDescent="0.3">
      <c r="D16" s="16" t="s">
        <v>10</v>
      </c>
      <c r="E16" s="13">
        <v>1451.3200000000015</v>
      </c>
      <c r="G16" s="12" t="s">
        <v>14</v>
      </c>
      <c r="H16" s="13">
        <v>-5929</v>
      </c>
      <c r="M16" s="15">
        <v>263</v>
      </c>
      <c r="P16" s="15">
        <v>61259</v>
      </c>
      <c r="S16" s="37">
        <f>IFERROR(M16/P16,"-")</f>
        <v>4.2932467066063764E-3</v>
      </c>
    </row>
    <row r="17" spans="4:19" x14ac:dyDescent="0.3">
      <c r="D17" s="16" t="s">
        <v>9</v>
      </c>
      <c r="E17" s="13">
        <v>2071.92</v>
      </c>
      <c r="G17" s="16" t="s">
        <v>9</v>
      </c>
      <c r="H17" s="13">
        <v>-5296</v>
      </c>
      <c r="J17" s="35" t="s">
        <v>48</v>
      </c>
      <c r="K17" s="36" t="s">
        <v>50</v>
      </c>
    </row>
    <row r="18" spans="4:19" x14ac:dyDescent="0.3">
      <c r="D18" s="16" t="s">
        <v>7</v>
      </c>
      <c r="E18" s="13">
        <v>-16159.920000000006</v>
      </c>
      <c r="G18" s="16" t="s">
        <v>7</v>
      </c>
      <c r="H18" s="13">
        <v>-633</v>
      </c>
    </row>
    <row r="19" spans="4:19" x14ac:dyDescent="0.3">
      <c r="D19" s="12" t="s">
        <v>11</v>
      </c>
      <c r="E19" s="13">
        <v>23526.16</v>
      </c>
      <c r="G19" s="12" t="s">
        <v>8</v>
      </c>
      <c r="H19" s="13">
        <v>12700</v>
      </c>
      <c r="J19" s="34" t="s">
        <v>52</v>
      </c>
    </row>
    <row r="20" spans="4:19" x14ac:dyDescent="0.3">
      <c r="D20" s="16" t="s">
        <v>10</v>
      </c>
      <c r="E20" s="13">
        <v>-3033.8400000000011</v>
      </c>
      <c r="G20" s="16" t="s">
        <v>10</v>
      </c>
      <c r="H20" s="13">
        <v>3370</v>
      </c>
      <c r="J20" s="38">
        <v>61259</v>
      </c>
      <c r="M20" s="35" t="s">
        <v>48</v>
      </c>
      <c r="N20" s="36" t="s">
        <v>51</v>
      </c>
      <c r="P20" s="35" t="s">
        <v>48</v>
      </c>
      <c r="Q20" s="36" t="s">
        <v>51</v>
      </c>
    </row>
    <row r="21" spans="4:19" x14ac:dyDescent="0.3">
      <c r="D21" s="16" t="s">
        <v>18</v>
      </c>
      <c r="E21" s="13">
        <v>26560</v>
      </c>
      <c r="G21" s="16" t="s">
        <v>9</v>
      </c>
      <c r="H21" s="13">
        <v>1113</v>
      </c>
    </row>
    <row r="22" spans="4:19" x14ac:dyDescent="0.3">
      <c r="D22" s="12" t="s">
        <v>15</v>
      </c>
      <c r="E22" s="13">
        <v>62726.9</v>
      </c>
      <c r="G22" s="16" t="s">
        <v>7</v>
      </c>
      <c r="H22" s="13">
        <v>8217</v>
      </c>
      <c r="M22" s="34" t="s">
        <v>57</v>
      </c>
      <c r="P22" s="34" t="s">
        <v>52</v>
      </c>
      <c r="S22" t="s">
        <v>60</v>
      </c>
    </row>
    <row r="23" spans="4:19" x14ac:dyDescent="0.3">
      <c r="D23" s="16" t="s">
        <v>10</v>
      </c>
      <c r="E23" s="13">
        <v>28152.66</v>
      </c>
      <c r="G23" s="12" t="s">
        <v>11</v>
      </c>
      <c r="H23" s="13">
        <v>-1518</v>
      </c>
      <c r="J23" s="35" t="s">
        <v>48</v>
      </c>
      <c r="K23" s="36" t="s">
        <v>51</v>
      </c>
      <c r="M23" s="15">
        <v>291</v>
      </c>
      <c r="P23" s="15">
        <v>48726</v>
      </c>
      <c r="S23" s="37">
        <f>IFERROR(M23/P23,"-")</f>
        <v>5.9721709149119567E-3</v>
      </c>
    </row>
    <row r="24" spans="4:19" x14ac:dyDescent="0.3">
      <c r="D24" s="16" t="s">
        <v>9</v>
      </c>
      <c r="E24" s="13">
        <v>9035</v>
      </c>
      <c r="G24" s="16" t="s">
        <v>10</v>
      </c>
      <c r="H24" s="13">
        <v>1802</v>
      </c>
    </row>
    <row r="25" spans="4:19" x14ac:dyDescent="0.3">
      <c r="D25" s="16" t="s">
        <v>21</v>
      </c>
      <c r="E25" s="13">
        <v>25539.239999999998</v>
      </c>
      <c r="G25" s="16" t="s">
        <v>18</v>
      </c>
      <c r="H25" s="13">
        <v>-3320</v>
      </c>
      <c r="J25" s="34" t="s">
        <v>52</v>
      </c>
    </row>
    <row r="26" spans="4:19" x14ac:dyDescent="0.3">
      <c r="D26" s="14" t="s">
        <v>1</v>
      </c>
      <c r="E26" s="15">
        <v>95624.34</v>
      </c>
      <c r="G26" s="12" t="s">
        <v>15</v>
      </c>
      <c r="H26" s="13">
        <v>-10698</v>
      </c>
      <c r="J26" s="38">
        <v>48726</v>
      </c>
    </row>
    <row r="27" spans="4:19" x14ac:dyDescent="0.3">
      <c r="G27" s="16" t="s">
        <v>10</v>
      </c>
      <c r="H27" s="13">
        <v>-5715</v>
      </c>
    </row>
    <row r="28" spans="4:19" x14ac:dyDescent="0.3">
      <c r="G28" s="16" t="s">
        <v>9</v>
      </c>
      <c r="H28" s="13">
        <v>-1807</v>
      </c>
    </row>
    <row r="29" spans="4:19" x14ac:dyDescent="0.3">
      <c r="G29" s="16" t="s">
        <v>21</v>
      </c>
      <c r="H29" s="13">
        <v>-3176</v>
      </c>
    </row>
    <row r="30" spans="4:19" x14ac:dyDescent="0.3">
      <c r="G30" s="14" t="s">
        <v>1</v>
      </c>
      <c r="H30" s="15">
        <v>12533</v>
      </c>
    </row>
    <row r="33" spans="4:5" x14ac:dyDescent="0.3">
      <c r="D33" s="9" t="s">
        <v>0</v>
      </c>
      <c r="E33" s="34" t="s">
        <v>43</v>
      </c>
    </row>
    <row r="34" spans="4:5" x14ac:dyDescent="0.3">
      <c r="D34" s="10" t="s">
        <v>6</v>
      </c>
      <c r="E34" s="11">
        <v>-18717.159999999996</v>
      </c>
    </row>
    <row r="35" spans="4:5" x14ac:dyDescent="0.3">
      <c r="D35" s="12" t="s">
        <v>12</v>
      </c>
      <c r="E35" s="13">
        <v>2806.7200000000007</v>
      </c>
    </row>
    <row r="36" spans="4:5" x14ac:dyDescent="0.3">
      <c r="D36" s="12" t="s">
        <v>14</v>
      </c>
      <c r="E36" s="13">
        <v>37918.399999999994</v>
      </c>
    </row>
    <row r="37" spans="4:5" x14ac:dyDescent="0.3">
      <c r="D37" s="12" t="s">
        <v>8</v>
      </c>
      <c r="E37" s="13">
        <v>-12636.680000000002</v>
      </c>
    </row>
    <row r="38" spans="4:5" x14ac:dyDescent="0.3">
      <c r="D38" s="12" t="s">
        <v>11</v>
      </c>
      <c r="E38" s="13">
        <v>23526.16</v>
      </c>
    </row>
    <row r="39" spans="4:5" x14ac:dyDescent="0.3">
      <c r="D39" s="12" t="s">
        <v>15</v>
      </c>
      <c r="E39" s="13">
        <v>62726.899999999994</v>
      </c>
    </row>
    <row r="40" spans="4:5" x14ac:dyDescent="0.3">
      <c r="D40" s="14" t="s">
        <v>1</v>
      </c>
      <c r="E40" s="15">
        <v>95624.34</v>
      </c>
    </row>
  </sheetData>
  <phoneticPr fontId="1" type="noConversion"/>
  <pageMargins left="0.7" right="0.7" top="0.75" bottom="0.75" header="0.3" footer="0.3"/>
  <pageSetup paperSize="9" orientation="portrait" r:id="rId15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AEE8-DF83-45DB-9A5B-9BB3A1A7439D}">
  <sheetPr codeName="Sheet4"/>
  <dimension ref="A4:P28"/>
  <sheetViews>
    <sheetView showGridLines="0" zoomScaleNormal="100" workbookViewId="0">
      <selection activeCell="G9" sqref="G9"/>
    </sheetView>
  </sheetViews>
  <sheetFormatPr defaultRowHeight="16.5" x14ac:dyDescent="0.3"/>
  <cols>
    <col min="2" max="2" width="11" bestFit="1" customWidth="1"/>
    <col min="6" max="8" width="9.109375" bestFit="1" customWidth="1"/>
    <col min="9" max="9" width="9" bestFit="1" customWidth="1"/>
    <col min="12" max="12" width="7.44140625" customWidth="1"/>
  </cols>
  <sheetData>
    <row r="4" spans="1:16" x14ac:dyDescent="0.3"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</row>
    <row r="5" spans="1:16" x14ac:dyDescent="0.3">
      <c r="E5" t="s">
        <v>76</v>
      </c>
      <c r="F5" s="47">
        <f>SUMIFS(数据源[总价],数据源[销售/采购],截至分析!$E$6,数据源[日期],"&lt;="&amp;截至分析!$B$10)</f>
        <v>1425328.6899999988</v>
      </c>
      <c r="G5" s="47">
        <f>SUMIFS(数据源[总价],数据源[销售/采购],截至分析!$E$5,数据源[日期],"&lt;="&amp;截至分析!$B$10)</f>
        <v>2121633</v>
      </c>
      <c r="H5" s="47">
        <f>SUMIFS(数据源[数量],数据源[销售/采购],截至分析!$E$6,数据源[日期],"&lt;="&amp;截至分析!$B$10)</f>
        <v>576777</v>
      </c>
      <c r="I5" s="47">
        <f>SUMIFS(数据源[数量],数据源[销售/采购],截至分析!$E$5,数据源[日期],"&lt;="&amp;截至分析!$B$10)</f>
        <v>465946</v>
      </c>
      <c r="J5" s="37">
        <f>COUNTIFS(数据源[销售/采购],截至分析!$E$6,数据源[日期],"&lt;="&amp;截至分析!$B$10,数据源[是否及时],"是")/COUNTIFS(数据源[销售/采购],截至分析!$E$6,数据源[日期],"&lt;="&amp;截至分析!$B$10)</f>
        <v>0.96721311475409832</v>
      </c>
      <c r="K5" s="37">
        <f>SUMIFS(数据源[破损数量],数据源[销售/采购],截至分析!$E$6,数据源[日期],"&lt;="&amp;截至分析!$B$10)/SUMIFS(数据源[数量],数据源[销售/采购],截至分析!$E$6,数据源[日期],"&lt;="&amp;截至分析!$B$10)</f>
        <v>3.810831569219993E-3</v>
      </c>
      <c r="L5" s="37">
        <f>SUMIFS(数据源[是否退货],数据源[销售/采购],截至分析!$E$5,数据源[日期],"&lt;="&amp;截至分析!$B$10)/SUMIFS(数据源[数量],数据源[销售/采购],截至分析!$E$5,数据源[日期],"&lt;="&amp;截至分析!$B$10)</f>
        <v>6.4191987912762425E-3</v>
      </c>
    </row>
    <row r="6" spans="1:16" x14ac:dyDescent="0.3">
      <c r="E6" t="s">
        <v>77</v>
      </c>
    </row>
    <row r="7" spans="1:16" x14ac:dyDescent="0.3">
      <c r="A7" s="39" t="s">
        <v>49</v>
      </c>
      <c r="B7" s="39"/>
    </row>
    <row r="8" spans="1:16" x14ac:dyDescent="0.3">
      <c r="A8" s="39" t="str">
        <f>透视当前!H5</f>
        <v>2020年</v>
      </c>
      <c r="B8" s="39" t="str" cm="1">
        <f t="array" ref="B8">IF(A8=A7,MAX(YEAR(数据源[日期])),SUBSTITUTE(A8,"年",""))</f>
        <v>2020</v>
      </c>
    </row>
    <row r="9" spans="1:16" x14ac:dyDescent="0.3">
      <c r="A9" s="40" t="str">
        <f>透视当前!H6</f>
        <v>10月</v>
      </c>
      <c r="B9" s="39" t="str">
        <f>IF(A9=A7,12,SUBSTITUTE(A9,"月",""))</f>
        <v>10</v>
      </c>
    </row>
    <row r="10" spans="1:16" x14ac:dyDescent="0.3">
      <c r="A10" s="39" t="s">
        <v>64</v>
      </c>
      <c r="B10" s="40">
        <f>EOMONTH(DATE(B8,B9,1),0)</f>
        <v>44135</v>
      </c>
    </row>
    <row r="12" spans="1:16" x14ac:dyDescent="0.3">
      <c r="A12" s="41" t="s">
        <v>45</v>
      </c>
      <c r="B12" s="41" t="s">
        <v>46</v>
      </c>
      <c r="C12" s="41" t="s">
        <v>45</v>
      </c>
      <c r="D12" s="41" t="s">
        <v>46</v>
      </c>
      <c r="E12" s="41" t="s">
        <v>65</v>
      </c>
      <c r="F12" s="41" t="s">
        <v>67</v>
      </c>
      <c r="G12" s="41" t="s">
        <v>68</v>
      </c>
      <c r="H12" s="41" t="s">
        <v>66</v>
      </c>
      <c r="I12" s="41" t="s">
        <v>69</v>
      </c>
      <c r="J12" s="41" t="s">
        <v>70</v>
      </c>
      <c r="K12" s="42" t="s">
        <v>71</v>
      </c>
      <c r="M12" s="44" t="s">
        <v>72</v>
      </c>
      <c r="N12" s="44" t="s">
        <v>74</v>
      </c>
      <c r="O12" s="45" t="s">
        <v>73</v>
      </c>
      <c r="P12" s="44" t="s">
        <v>75</v>
      </c>
    </row>
    <row r="13" spans="1:16" x14ac:dyDescent="0.3">
      <c r="A13" s="41" t="str" cm="1">
        <f t="array" ref="A13:B28">_xlfn._xlws.SORT(_xlfn.UNIQUE(数据源[[产品名称]:[产品型号]]),1)</f>
        <v>百事可乐</v>
      </c>
      <c r="B13" s="41" t="str">
        <v>6L</v>
      </c>
      <c r="C13" s="41" t="str">
        <f>IF(A13&lt;&gt;A12,A13,"")</f>
        <v>百事可乐</v>
      </c>
      <c r="D13" s="41" t="str">
        <f>B13</f>
        <v>6L</v>
      </c>
      <c r="E13" s="41">
        <f>SUMIFS(数据源[库存],数据源[产品名称],截至分析!A13,数据源[产品型号],截至分析!B13,数据源[日期],"&lt;="&amp;截至分析!$B$10)</f>
        <v>-757</v>
      </c>
      <c r="F13" s="41" t="e">
        <f t="shared" ref="F13:F28" si="0">IF(E13=MAX($E$13:$E$28),E13,NA())</f>
        <v>#N/A</v>
      </c>
      <c r="G13" s="41" t="e">
        <f t="shared" ref="G13:G28" si="1">IF(E13=MIN($E$13:$E$28),E13,NA())</f>
        <v>#N/A</v>
      </c>
      <c r="H13" s="41">
        <f>SUMIFS(数据源[额度],数据源[产品名称],截至分析!A13,数据源[产品型号],截至分析!B13,数据源[日期],"&lt;="&amp;截至分析!$B$10)</f>
        <v>94902.660000000018</v>
      </c>
      <c r="I13" s="41" t="e">
        <f t="shared" ref="I13:I28" si="2">IF(H13=MAX($H$13:$H$28),H13,NA())</f>
        <v>#N/A</v>
      </c>
      <c r="J13" s="41" t="e">
        <f t="shared" ref="J13:J28" si="3">IF(H13=MIN($H$13:$H$28),H13,NA())</f>
        <v>#N/A</v>
      </c>
      <c r="K13" s="43">
        <f t="shared" ref="K13:K28" si="4">H13/SUM($H$13:$H$28)</f>
        <v>0.13629480478154732</v>
      </c>
      <c r="M13" s="44" t="str">
        <f t="shared" ref="M13:M28" si="5">A13</f>
        <v>百事可乐</v>
      </c>
      <c r="N13" s="46">
        <f>SUMIFS($H$13:$H$28,$A$13:$A$28,M13)/SUM($H$13:$H$28)</f>
        <v>0.17666946510786355</v>
      </c>
      <c r="O13" s="45" t="s">
        <v>7</v>
      </c>
      <c r="P13" s="46">
        <f t="shared" ref="P13:P28" si="6">H13/SUM($H$13:$H$28)</f>
        <v>0.13629480478154732</v>
      </c>
    </row>
    <row r="14" spans="1:16" x14ac:dyDescent="0.3">
      <c r="A14" s="41" t="str">
        <v>百事可乐</v>
      </c>
      <c r="B14" s="41" t="str">
        <v>1.5L</v>
      </c>
      <c r="C14" s="41" t="str">
        <f t="shared" ref="C14:C28" si="7">IF(A14&lt;&gt;A13,A14,"")</f>
        <v/>
      </c>
      <c r="D14" s="41" t="str">
        <f t="shared" ref="D14:D28" si="8">B14</f>
        <v>1.5L</v>
      </c>
      <c r="E14" s="41">
        <f>SUMIFS(数据源[库存],数据源[产品名称],截至分析!A14,数据源[产品型号],截至分析!B14,数据源[日期],"&lt;="&amp;截至分析!$B$10)</f>
        <v>29799</v>
      </c>
      <c r="F14" s="41" t="e">
        <f t="shared" si="0"/>
        <v>#N/A</v>
      </c>
      <c r="G14" s="41" t="e">
        <f t="shared" si="1"/>
        <v>#N/A</v>
      </c>
      <c r="H14" s="41">
        <f>SUMIFS(数据源[额度],数据源[产品名称],截至分析!A14,数据源[产品型号],截至分析!B14,数据源[日期],"&lt;="&amp;截至分析!$B$10)</f>
        <v>14192.690000000006</v>
      </c>
      <c r="I14" s="41" t="e">
        <f t="shared" si="2"/>
        <v>#N/A</v>
      </c>
      <c r="J14" s="41" t="e">
        <f t="shared" si="3"/>
        <v>#N/A</v>
      </c>
      <c r="K14" s="43">
        <f t="shared" si="4"/>
        <v>2.038288402954163E-2</v>
      </c>
      <c r="M14" s="44" t="str">
        <f t="shared" si="5"/>
        <v>百事可乐</v>
      </c>
      <c r="N14" s="46"/>
      <c r="O14" s="45" t="s">
        <v>10</v>
      </c>
      <c r="P14" s="46">
        <f t="shared" si="6"/>
        <v>2.038288402954163E-2</v>
      </c>
    </row>
    <row r="15" spans="1:16" x14ac:dyDescent="0.3">
      <c r="A15" s="41" t="str">
        <v>百事可乐</v>
      </c>
      <c r="B15" s="41" t="str">
        <v>2.5L</v>
      </c>
      <c r="C15" s="41" t="str">
        <f t="shared" si="7"/>
        <v/>
      </c>
      <c r="D15" s="41" t="str">
        <f t="shared" si="8"/>
        <v>2.5L</v>
      </c>
      <c r="E15" s="41">
        <f>SUMIFS(数据源[库存],数据源[产品名称],截至分析!A15,数据源[产品型号],截至分析!B15,数据源[日期],"&lt;="&amp;截至分析!$B$10)</f>
        <v>9373</v>
      </c>
      <c r="F15" s="41" t="e">
        <f t="shared" si="0"/>
        <v>#N/A</v>
      </c>
      <c r="G15" s="41" t="e">
        <f t="shared" si="1"/>
        <v>#N/A</v>
      </c>
      <c r="H15" s="41">
        <f>SUMIFS(数据源[额度],数据源[产品名称],截至分析!A15,数据源[产品型号],截至分析!B15,数据源[日期],"&lt;="&amp;截至分析!$B$10)</f>
        <v>13920.36</v>
      </c>
      <c r="I15" s="41" t="e">
        <f t="shared" si="2"/>
        <v>#N/A</v>
      </c>
      <c r="J15" s="41" t="e">
        <f t="shared" si="3"/>
        <v>#N/A</v>
      </c>
      <c r="K15" s="43">
        <f t="shared" si="4"/>
        <v>1.9991776296774608E-2</v>
      </c>
      <c r="M15" s="44" t="str">
        <f t="shared" si="5"/>
        <v>百事可乐</v>
      </c>
      <c r="N15" s="46"/>
      <c r="O15" s="45" t="s">
        <v>9</v>
      </c>
      <c r="P15" s="46">
        <f t="shared" si="6"/>
        <v>1.9991776296774608E-2</v>
      </c>
    </row>
    <row r="16" spans="1:16" x14ac:dyDescent="0.3">
      <c r="A16" s="41" t="str">
        <v>冰红茶</v>
      </c>
      <c r="B16" s="41" t="str">
        <v>2.5L</v>
      </c>
      <c r="C16" s="41" t="str">
        <f t="shared" si="7"/>
        <v>冰红茶</v>
      </c>
      <c r="D16" s="41" t="str">
        <f t="shared" si="8"/>
        <v>2.5L</v>
      </c>
      <c r="E16" s="41">
        <f>SUMIFS(数据源[库存],数据源[产品名称],截至分析!A16,数据源[产品型号],截至分析!B16,数据源[日期],"&lt;="&amp;截至分析!$B$10)</f>
        <v>2780</v>
      </c>
      <c r="F16" s="41" t="e">
        <f t="shared" si="0"/>
        <v>#N/A</v>
      </c>
      <c r="G16" s="41" t="e">
        <f t="shared" si="1"/>
        <v>#N/A</v>
      </c>
      <c r="H16" s="41">
        <f>SUMIFS(数据源[额度],数据源[产品名称],截至分析!A16,数据源[产品型号],截至分析!B16,数据源[日期],"&lt;="&amp;截至分析!$B$10)</f>
        <v>38369.25</v>
      </c>
      <c r="I16" s="41" t="e">
        <f t="shared" si="2"/>
        <v>#N/A</v>
      </c>
      <c r="J16" s="41" t="e">
        <f t="shared" si="3"/>
        <v>#N/A</v>
      </c>
      <c r="K16" s="43">
        <f t="shared" si="4"/>
        <v>5.5104139740281083E-2</v>
      </c>
      <c r="M16" s="44" t="str">
        <f t="shared" si="5"/>
        <v>冰红茶</v>
      </c>
      <c r="N16" s="46">
        <f>SUMIFS($H$13:$H$28,$A$13:$A$28,M16)/SUM($H$13:$H$28)</f>
        <v>0.11436908957234516</v>
      </c>
      <c r="O16" s="45" t="s">
        <v>9</v>
      </c>
      <c r="P16" s="46">
        <f t="shared" si="6"/>
        <v>5.5104139740281083E-2</v>
      </c>
    </row>
    <row r="17" spans="1:16" x14ac:dyDescent="0.3">
      <c r="A17" s="41" t="str">
        <v>冰红茶</v>
      </c>
      <c r="B17" s="41" t="str">
        <v>1.5L</v>
      </c>
      <c r="C17" s="41" t="str">
        <f t="shared" si="7"/>
        <v/>
      </c>
      <c r="D17" s="41" t="str">
        <f t="shared" si="8"/>
        <v>1.5L</v>
      </c>
      <c r="E17" s="41">
        <f>SUMIFS(数据源[库存],数据源[产品名称],截至分析!A17,数据源[产品型号],截至分析!B17,数据源[日期],"&lt;="&amp;截至分析!$B$10)</f>
        <v>-4662</v>
      </c>
      <c r="F17" s="41" t="e">
        <f t="shared" si="0"/>
        <v>#N/A</v>
      </c>
      <c r="G17" s="41" t="e">
        <f t="shared" si="1"/>
        <v>#N/A</v>
      </c>
      <c r="H17" s="41">
        <f>SUMIFS(数据源[额度],数据源[产品名称],截至分析!A17,数据源[产品型号],截至分析!B17,数据源[日期],"&lt;="&amp;截至分析!$B$10)</f>
        <v>41266.44</v>
      </c>
      <c r="I17" s="41" t="e">
        <f t="shared" si="2"/>
        <v>#N/A</v>
      </c>
      <c r="J17" s="41" t="e">
        <f t="shared" si="3"/>
        <v>#N/A</v>
      </c>
      <c r="K17" s="43">
        <f t="shared" si="4"/>
        <v>5.9264949832064089E-2</v>
      </c>
      <c r="M17" s="44" t="str">
        <f t="shared" si="5"/>
        <v>冰红茶</v>
      </c>
      <c r="N17" s="46"/>
      <c r="O17" s="45" t="s">
        <v>10</v>
      </c>
      <c r="P17" s="46">
        <f t="shared" si="6"/>
        <v>5.9264949832064089E-2</v>
      </c>
    </row>
    <row r="18" spans="1:16" x14ac:dyDescent="0.3">
      <c r="A18" s="41" t="str">
        <v>果粒橙</v>
      </c>
      <c r="B18" s="41" t="str">
        <v>6L</v>
      </c>
      <c r="C18" s="41" t="str">
        <f t="shared" si="7"/>
        <v>果粒橙</v>
      </c>
      <c r="D18" s="41" t="str">
        <f t="shared" si="8"/>
        <v>6L</v>
      </c>
      <c r="E18" s="41">
        <f>SUMIFS(数据源[库存],数据源[产品名称],截至分析!A18,数据源[产品型号],截至分析!B18,数据源[日期],"&lt;="&amp;截至分析!$B$10)</f>
        <v>177</v>
      </c>
      <c r="F18" s="41" t="e">
        <f t="shared" si="0"/>
        <v>#N/A</v>
      </c>
      <c r="G18" s="41" t="e">
        <f t="shared" si="1"/>
        <v>#N/A</v>
      </c>
      <c r="H18" s="41">
        <f>SUMIFS(数据源[额度],数据源[产品名称],截至分析!A18,数据源[产品型号],截至分析!B18,数据源[日期],"&lt;="&amp;截至分析!$B$10)</f>
        <v>100392.54</v>
      </c>
      <c r="I18" s="41">
        <f t="shared" si="2"/>
        <v>100392.54</v>
      </c>
      <c r="J18" s="41" t="e">
        <f t="shared" si="3"/>
        <v>#N/A</v>
      </c>
      <c r="K18" s="43">
        <f t="shared" si="4"/>
        <v>0.14417911616833162</v>
      </c>
      <c r="M18" s="44" t="str">
        <f t="shared" si="5"/>
        <v>果粒橙</v>
      </c>
      <c r="N18" s="46">
        <f>SUMIFS($H$13:$H$28,$A$13:$A$28,M18)/SUM($H$13:$H$28)</f>
        <v>0.2391486130539677</v>
      </c>
      <c r="O18" s="45" t="s">
        <v>7</v>
      </c>
      <c r="P18" s="46">
        <f t="shared" si="6"/>
        <v>0.14417911616833162</v>
      </c>
    </row>
    <row r="19" spans="1:16" x14ac:dyDescent="0.3">
      <c r="A19" s="41" t="str">
        <v>果粒橙</v>
      </c>
      <c r="B19" s="41" t="str">
        <v>2.5L</v>
      </c>
      <c r="C19" s="41" t="str">
        <f t="shared" si="7"/>
        <v/>
      </c>
      <c r="D19" s="41" t="str">
        <f t="shared" si="8"/>
        <v>2.5L</v>
      </c>
      <c r="E19" s="41">
        <f>SUMIFS(数据源[库存],数据源[产品名称],截至分析!A19,数据源[产品型号],截至分析!B19,数据源[日期],"&lt;="&amp;截至分析!$B$10)</f>
        <v>-827</v>
      </c>
      <c r="F19" s="41" t="e">
        <f t="shared" si="0"/>
        <v>#N/A</v>
      </c>
      <c r="G19" s="41" t="e">
        <f t="shared" si="1"/>
        <v>#N/A</v>
      </c>
      <c r="H19" s="41">
        <f>SUMIFS(数据源[额度],数据源[产品名称],截至分析!A19,数据源[产品型号],截至分析!B19,数据源[日期],"&lt;="&amp;截至分析!$B$10)</f>
        <v>66127.67</v>
      </c>
      <c r="I19" s="41" t="e">
        <f t="shared" si="2"/>
        <v>#N/A</v>
      </c>
      <c r="J19" s="41" t="e">
        <f t="shared" si="3"/>
        <v>#N/A</v>
      </c>
      <c r="K19" s="43">
        <f t="shared" si="4"/>
        <v>9.4969496885636093E-2</v>
      </c>
      <c r="M19" s="44" t="str">
        <f t="shared" si="5"/>
        <v>果粒橙</v>
      </c>
      <c r="N19" s="46"/>
      <c r="O19" s="45" t="s">
        <v>9</v>
      </c>
      <c r="P19" s="46">
        <f t="shared" si="6"/>
        <v>9.4969496885636093E-2</v>
      </c>
    </row>
    <row r="20" spans="1:16" x14ac:dyDescent="0.3">
      <c r="A20" s="41" t="str">
        <v>可口可乐</v>
      </c>
      <c r="B20" s="41" t="str">
        <v>2.5L</v>
      </c>
      <c r="C20" s="41" t="str">
        <f t="shared" si="7"/>
        <v>可口可乐</v>
      </c>
      <c r="D20" s="41" t="str">
        <f t="shared" si="8"/>
        <v>2.5L</v>
      </c>
      <c r="E20" s="41">
        <f>SUMIFS(数据源[库存],数据源[产品名称],截至分析!A20,数据源[产品型号],截至分析!B20,数据源[日期],"&lt;="&amp;截至分析!$B$10)</f>
        <v>-5609</v>
      </c>
      <c r="F20" s="41" t="e">
        <f t="shared" si="0"/>
        <v>#N/A</v>
      </c>
      <c r="G20" s="41">
        <f t="shared" si="1"/>
        <v>-5609</v>
      </c>
      <c r="H20" s="41">
        <f>SUMIFS(数据源[额度],数据源[产品名称],截至分析!A20,数据源[产品型号],截至分析!B20,数据源[日期],"&lt;="&amp;截至分析!$B$10)</f>
        <v>67818.240000000005</v>
      </c>
      <c r="I20" s="41" t="e">
        <f t="shared" si="2"/>
        <v>#N/A</v>
      </c>
      <c r="J20" s="41" t="e">
        <f t="shared" si="3"/>
        <v>#N/A</v>
      </c>
      <c r="K20" s="43">
        <f t="shared" si="4"/>
        <v>9.7397415219216438E-2</v>
      </c>
      <c r="M20" s="44" t="str">
        <f t="shared" si="5"/>
        <v>可口可乐</v>
      </c>
      <c r="N20" s="46">
        <f>SUMIFS($H$13:$H$28,$A$13:$A$28,M20)/SUM($H$13:$H$28)</f>
        <v>0.11151141661036101</v>
      </c>
      <c r="O20" s="45" t="s">
        <v>9</v>
      </c>
      <c r="P20" s="46">
        <f t="shared" si="6"/>
        <v>9.7397415219216438E-2</v>
      </c>
    </row>
    <row r="21" spans="1:16" x14ac:dyDescent="0.3">
      <c r="A21" s="41" t="str">
        <v>可口可乐</v>
      </c>
      <c r="B21" s="41" t="str">
        <v>1.5L</v>
      </c>
      <c r="C21" s="41" t="str">
        <f t="shared" si="7"/>
        <v/>
      </c>
      <c r="D21" s="41" t="str">
        <f t="shared" si="8"/>
        <v>1.5L</v>
      </c>
      <c r="E21" s="41">
        <f>SUMIFS(数据源[库存],数据源[产品名称],截至分析!A21,数据源[产品型号],截至分析!B21,数据源[日期],"&lt;="&amp;截至分析!$B$10)</f>
        <v>5554</v>
      </c>
      <c r="F21" s="41" t="e">
        <f t="shared" si="0"/>
        <v>#N/A</v>
      </c>
      <c r="G21" s="41" t="e">
        <f t="shared" si="1"/>
        <v>#N/A</v>
      </c>
      <c r="H21" s="41">
        <f>SUMIFS(数据源[额度],数据源[产品名称],截至分析!A21,数据源[产品型号],截至分析!B21,数据源[日期],"&lt;="&amp;截至分析!$B$10)</f>
        <v>26973.239999999994</v>
      </c>
      <c r="I21" s="41" t="e">
        <f t="shared" si="2"/>
        <v>#N/A</v>
      </c>
      <c r="J21" s="41" t="e">
        <f t="shared" si="3"/>
        <v>#N/A</v>
      </c>
      <c r="K21" s="43">
        <f t="shared" si="4"/>
        <v>3.8737717995742396E-2</v>
      </c>
      <c r="M21" s="44" t="str">
        <f t="shared" si="5"/>
        <v>可口可乐</v>
      </c>
      <c r="N21" s="46"/>
      <c r="O21" s="45" t="s">
        <v>10</v>
      </c>
      <c r="P21" s="46">
        <f t="shared" si="6"/>
        <v>3.8737717995742396E-2</v>
      </c>
    </row>
    <row r="22" spans="1:16" x14ac:dyDescent="0.3">
      <c r="A22" s="41" t="str">
        <v>可口可乐</v>
      </c>
      <c r="B22" s="41" t="str">
        <v>6L</v>
      </c>
      <c r="C22" s="41" t="str">
        <f t="shared" si="7"/>
        <v/>
      </c>
      <c r="D22" s="41" t="str">
        <f t="shared" si="8"/>
        <v>6L</v>
      </c>
      <c r="E22" s="41">
        <f>SUMIFS(数据源[库存],数据源[产品名称],截至分析!A22,数据源[产品型号],截至分析!B22,数据源[日期],"&lt;="&amp;截至分析!$B$10)</f>
        <v>34867</v>
      </c>
      <c r="F22" s="41">
        <f t="shared" si="0"/>
        <v>34867</v>
      </c>
      <c r="G22" s="41" t="e">
        <f t="shared" si="1"/>
        <v>#N/A</v>
      </c>
      <c r="H22" s="41">
        <f>SUMIFS(数据源[额度],数据源[产品名称],截至分析!A22,数据源[产品型号],截至分析!B22,数据源[日期],"&lt;="&amp;截至分析!$B$10)</f>
        <v>-17145.600000000017</v>
      </c>
      <c r="I22" s="41" t="e">
        <f t="shared" si="2"/>
        <v>#N/A</v>
      </c>
      <c r="J22" s="41">
        <f t="shared" si="3"/>
        <v>-17145.600000000017</v>
      </c>
      <c r="K22" s="43">
        <f t="shared" si="4"/>
        <v>-2.4623716604597803E-2</v>
      </c>
      <c r="M22" s="44" t="str">
        <f t="shared" si="5"/>
        <v>可口可乐</v>
      </c>
      <c r="N22" s="46"/>
      <c r="O22" s="45" t="s">
        <v>7</v>
      </c>
      <c r="P22" s="46">
        <f t="shared" si="6"/>
        <v>-2.4623716604597803E-2</v>
      </c>
    </row>
    <row r="23" spans="1:16" x14ac:dyDescent="0.3">
      <c r="A23" s="41" t="str">
        <v>雀巢咖啡</v>
      </c>
      <c r="B23" s="41" t="str">
        <v>1L</v>
      </c>
      <c r="C23" s="41" t="str">
        <f t="shared" si="7"/>
        <v>雀巢咖啡</v>
      </c>
      <c r="D23" s="41" t="str">
        <f t="shared" si="8"/>
        <v>1L</v>
      </c>
      <c r="E23" s="41">
        <f>SUMIFS(数据源[库存],数据源[产品名称],截至分析!A23,数据源[产品型号],截至分析!B23,数据源[日期],"&lt;="&amp;截至分析!$B$10)</f>
        <v>2189</v>
      </c>
      <c r="F23" s="41" t="e">
        <f t="shared" si="0"/>
        <v>#N/A</v>
      </c>
      <c r="G23" s="41" t="e">
        <f t="shared" si="1"/>
        <v>#N/A</v>
      </c>
      <c r="H23" s="41">
        <f>SUMIFS(数据源[额度],数据源[产品名称],截至分析!A23,数据源[产品型号],截至分析!B23,数据源[日期],"&lt;="&amp;截至分析!$B$10)</f>
        <v>66468.800000000003</v>
      </c>
      <c r="I23" s="41" t="e">
        <f t="shared" si="2"/>
        <v>#N/A</v>
      </c>
      <c r="J23" s="41" t="e">
        <f t="shared" si="3"/>
        <v>#N/A</v>
      </c>
      <c r="K23" s="43">
        <f t="shared" si="4"/>
        <v>9.5459411991863155E-2</v>
      </c>
      <c r="M23" s="44" t="str">
        <f t="shared" si="5"/>
        <v>雀巢咖啡</v>
      </c>
      <c r="N23" s="46">
        <f>SUMIFS($H$13:$H$28,$A$13:$A$28,M23)/SUM($H$13:$H$28)</f>
        <v>0.14547332042221595</v>
      </c>
      <c r="O23" s="45" t="s">
        <v>13</v>
      </c>
      <c r="P23" s="46">
        <f t="shared" si="6"/>
        <v>9.5459411991863155E-2</v>
      </c>
    </row>
    <row r="24" spans="1:16" x14ac:dyDescent="0.3">
      <c r="A24" s="41" t="str">
        <v>雀巢咖啡</v>
      </c>
      <c r="B24" s="41" t="str">
        <v>2L</v>
      </c>
      <c r="C24" s="41" t="str">
        <f t="shared" si="7"/>
        <v/>
      </c>
      <c r="D24" s="41" t="str">
        <f t="shared" si="8"/>
        <v>2L</v>
      </c>
      <c r="E24" s="41">
        <f>SUMIFS(数据源[库存],数据源[产品名称],截至分析!A24,数据源[产品型号],截至分析!B24,数据源[日期],"&lt;="&amp;截至分析!$B$10)</f>
        <v>20429</v>
      </c>
      <c r="F24" s="41" t="e">
        <f t="shared" si="0"/>
        <v>#N/A</v>
      </c>
      <c r="G24" s="41" t="e">
        <f t="shared" si="1"/>
        <v>#N/A</v>
      </c>
      <c r="H24" s="41">
        <f>SUMIFS(数据源[额度],数据源[产品名称],截至分析!A24,数据源[产品型号],截至分析!B24,数据源[日期],"&lt;="&amp;截至分析!$B$10)</f>
        <v>-3995.5200000000259</v>
      </c>
      <c r="I24" s="41" t="e">
        <f t="shared" si="2"/>
        <v>#N/A</v>
      </c>
      <c r="J24" s="41" t="e">
        <f t="shared" si="3"/>
        <v>#N/A</v>
      </c>
      <c r="K24" s="43">
        <f t="shared" si="4"/>
        <v>-5.7381807675440438E-3</v>
      </c>
      <c r="M24" s="44" t="str">
        <f t="shared" si="5"/>
        <v>雀巢咖啡</v>
      </c>
      <c r="N24" s="46"/>
      <c r="O24" s="45" t="s">
        <v>18</v>
      </c>
      <c r="P24" s="46">
        <f t="shared" si="6"/>
        <v>-5.7381807675440438E-3</v>
      </c>
    </row>
    <row r="25" spans="1:16" x14ac:dyDescent="0.3">
      <c r="A25" s="41" t="str">
        <v>雀巢咖啡</v>
      </c>
      <c r="B25" s="41" t="str">
        <v>1.5L</v>
      </c>
      <c r="C25" s="41" t="str">
        <f t="shared" si="7"/>
        <v/>
      </c>
      <c r="D25" s="41" t="str">
        <f t="shared" si="8"/>
        <v>1.5L</v>
      </c>
      <c r="E25" s="41">
        <f>SUMIFS(数据源[库存],数据源[产品名称],截至分析!A25,数据源[产品型号],截至分析!B25,数据源[日期],"&lt;="&amp;截至分析!$B$10)</f>
        <v>2269</v>
      </c>
      <c r="F25" s="41" t="e">
        <f t="shared" si="0"/>
        <v>#N/A</v>
      </c>
      <c r="G25" s="41" t="e">
        <f t="shared" si="1"/>
        <v>#N/A</v>
      </c>
      <c r="H25" s="41">
        <f>SUMIFS(数据源[额度],数据源[产品名称],截至分析!A25,数据源[产品型号],截至分析!B25,数据源[日期],"&lt;="&amp;截至分析!$B$10)</f>
        <v>38820.420000000006</v>
      </c>
      <c r="I25" s="41" t="e">
        <f t="shared" si="2"/>
        <v>#N/A</v>
      </c>
      <c r="J25" s="41" t="e">
        <f t="shared" si="3"/>
        <v>#N/A</v>
      </c>
      <c r="K25" s="43">
        <f t="shared" si="4"/>
        <v>5.5752089197896829E-2</v>
      </c>
      <c r="M25" s="44" t="str">
        <f t="shared" si="5"/>
        <v>雀巢咖啡</v>
      </c>
      <c r="N25" s="46"/>
      <c r="O25" s="45" t="s">
        <v>10</v>
      </c>
      <c r="P25" s="46">
        <f t="shared" si="6"/>
        <v>5.5752089197896829E-2</v>
      </c>
    </row>
    <row r="26" spans="1:16" x14ac:dyDescent="0.3">
      <c r="A26" s="41" t="str">
        <v>小茗同学</v>
      </c>
      <c r="B26" s="41" t="str">
        <v>3L</v>
      </c>
      <c r="C26" s="41" t="str">
        <f t="shared" si="7"/>
        <v>小茗同学</v>
      </c>
      <c r="D26" s="41" t="str">
        <f t="shared" si="8"/>
        <v>3L</v>
      </c>
      <c r="E26" s="41">
        <f>SUMIFS(数据源[库存],数据源[产品名称],截至分析!A26,数据源[产品型号],截至分析!B26,数据源[日期],"&lt;="&amp;截至分析!$B$10)</f>
        <v>1864</v>
      </c>
      <c r="F26" s="41" t="e">
        <f t="shared" si="0"/>
        <v>#N/A</v>
      </c>
      <c r="G26" s="41" t="e">
        <f t="shared" si="1"/>
        <v>#N/A</v>
      </c>
      <c r="H26" s="41">
        <f>SUMIFS(数据源[额度],数据源[产品名称],截至分析!A26,数据源[产品型号],截至分析!B26,数据源[日期],"&lt;="&amp;截至分析!$B$10)</f>
        <v>77286.299999999988</v>
      </c>
      <c r="I26" s="41" t="e">
        <f t="shared" si="2"/>
        <v>#N/A</v>
      </c>
      <c r="J26" s="41" t="e">
        <f t="shared" si="3"/>
        <v>#N/A</v>
      </c>
      <c r="K26" s="43">
        <f t="shared" si="4"/>
        <v>0.11099500446866396</v>
      </c>
      <c r="M26" s="44" t="str">
        <f t="shared" si="5"/>
        <v>小茗同学</v>
      </c>
      <c r="N26" s="46">
        <f>SUMIFS($H$13:$H$28,$A$13:$A$28,M26)/SUM($H$13:$H$28)</f>
        <v>0.21282809523324647</v>
      </c>
      <c r="O26" s="45" t="s">
        <v>21</v>
      </c>
      <c r="P26" s="46">
        <f t="shared" si="6"/>
        <v>0.11099500446866396</v>
      </c>
    </row>
    <row r="27" spans="1:16" x14ac:dyDescent="0.3">
      <c r="A27" s="41" t="str">
        <v>小茗同学</v>
      </c>
      <c r="B27" s="41" t="str">
        <v>2.5L</v>
      </c>
      <c r="C27" s="41" t="str">
        <f t="shared" si="7"/>
        <v/>
      </c>
      <c r="D27" s="41" t="str">
        <f t="shared" si="8"/>
        <v>2.5L</v>
      </c>
      <c r="E27" s="41">
        <f>SUMIFS(数据源[库存],数据源[产品名称],截至分析!A27,数据源[产品型号],截至分析!B27,数据源[日期],"&lt;="&amp;截至分析!$B$10)</f>
        <v>6674</v>
      </c>
      <c r="F27" s="41" t="e">
        <f t="shared" si="0"/>
        <v>#N/A</v>
      </c>
      <c r="G27" s="41" t="e">
        <f t="shared" si="1"/>
        <v>#N/A</v>
      </c>
      <c r="H27" s="41">
        <f>SUMIFS(数据源[额度],数据源[产品名称],截至分析!A27,数据源[产品型号],截至分析!B27,数据源[日期],"&lt;="&amp;截至分析!$B$10)</f>
        <v>39086.92</v>
      </c>
      <c r="I27" s="41" t="e">
        <f t="shared" si="2"/>
        <v>#N/A</v>
      </c>
      <c r="J27" s="41" t="e">
        <f t="shared" si="3"/>
        <v>#N/A</v>
      </c>
      <c r="K27" s="43">
        <f t="shared" si="4"/>
        <v>5.6134824154686042E-2</v>
      </c>
      <c r="M27" s="44" t="str">
        <f t="shared" si="5"/>
        <v>小茗同学</v>
      </c>
      <c r="N27" s="46"/>
      <c r="O27" s="45" t="s">
        <v>9</v>
      </c>
      <c r="P27" s="46">
        <f t="shared" si="6"/>
        <v>5.6134824154686042E-2</v>
      </c>
    </row>
    <row r="28" spans="1:16" x14ac:dyDescent="0.3">
      <c r="A28" s="41" t="str">
        <v>小茗同学</v>
      </c>
      <c r="B28" s="41" t="str">
        <v>1.5L</v>
      </c>
      <c r="C28" s="41" t="str">
        <f t="shared" si="7"/>
        <v/>
      </c>
      <c r="D28" s="41" t="str">
        <f t="shared" si="8"/>
        <v>1.5L</v>
      </c>
      <c r="E28" s="41">
        <f>SUMIFS(数据源[库存],数据源[产品名称],截至分析!A28,数据源[产品型号],截至分析!B28,数据源[日期],"&lt;="&amp;截至分析!$B$10)</f>
        <v>6711</v>
      </c>
      <c r="F28" s="41" t="e">
        <f t="shared" si="0"/>
        <v>#N/A</v>
      </c>
      <c r="G28" s="41" t="e">
        <f t="shared" si="1"/>
        <v>#N/A</v>
      </c>
      <c r="H28" s="41">
        <f>SUMIFS(数据源[额度],数据源[产品名称],截至分析!A28,数据源[产品型号],截至分析!B28,数据源[日期],"&lt;="&amp;截至分析!$B$10)</f>
        <v>31819.899999999998</v>
      </c>
      <c r="I28" s="41" t="e">
        <f t="shared" si="2"/>
        <v>#N/A</v>
      </c>
      <c r="J28" s="41" t="e">
        <f t="shared" si="3"/>
        <v>#N/A</v>
      </c>
      <c r="K28" s="43">
        <f t="shared" si="4"/>
        <v>4.5698266609896461E-2</v>
      </c>
      <c r="M28" s="44" t="str">
        <f t="shared" si="5"/>
        <v>小茗同学</v>
      </c>
      <c r="N28" s="46"/>
      <c r="O28" s="45" t="s">
        <v>10</v>
      </c>
      <c r="P28" s="46">
        <f t="shared" si="6"/>
        <v>4.5698266609896461E-2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EB54-D335-4B83-B075-53F59F1615A4}">
  <sheetPr codeName="Sheet2"/>
  <dimension ref="A3:N1352"/>
  <sheetViews>
    <sheetView showGridLines="0" zoomScaleNormal="100" workbookViewId="0">
      <selection activeCell="A20" sqref="A20"/>
    </sheetView>
  </sheetViews>
  <sheetFormatPr defaultRowHeight="26.25" x14ac:dyDescent="0.3"/>
  <cols>
    <col min="1" max="3" width="15.21875" style="1" bestFit="1" customWidth="1"/>
    <col min="4" max="4" width="15.21875" style="1" customWidth="1"/>
    <col min="5" max="5" width="16.21875" style="5" bestFit="1" customWidth="1"/>
    <col min="6" max="6" width="10.33203125" style="5" bestFit="1" customWidth="1"/>
    <col min="7" max="7" width="12.6640625" style="4" bestFit="1" customWidth="1"/>
    <col min="8" max="9" width="11" style="5" bestFit="1" customWidth="1"/>
    <col min="10" max="10" width="11" style="6" bestFit="1" customWidth="1"/>
    <col min="11" max="11" width="20" style="6" customWidth="1"/>
    <col min="12" max="12" width="12" style="7" customWidth="1"/>
    <col min="13" max="13" width="18" style="5" bestFit="1" customWidth="1"/>
    <col min="14" max="14" width="10.109375" style="2" customWidth="1"/>
    <col min="15" max="16384" width="8.88671875" style="1"/>
  </cols>
  <sheetData>
    <row r="3" spans="1:14" ht="24" thickBot="1" x14ac:dyDescent="0.5">
      <c r="A3" s="18" t="s">
        <v>40</v>
      </c>
      <c r="B3" s="19" t="s">
        <v>3</v>
      </c>
      <c r="C3" s="20" t="s">
        <v>4</v>
      </c>
      <c r="D3" s="20" t="s">
        <v>36</v>
      </c>
      <c r="E3" s="19" t="s">
        <v>30</v>
      </c>
      <c r="F3" s="19" t="s">
        <v>31</v>
      </c>
      <c r="G3" s="19" t="s">
        <v>39</v>
      </c>
      <c r="H3" s="19" t="s">
        <v>32</v>
      </c>
      <c r="I3" s="19" t="s">
        <v>33</v>
      </c>
      <c r="J3" s="19" t="s">
        <v>5</v>
      </c>
      <c r="K3" s="19" t="s">
        <v>44</v>
      </c>
      <c r="L3" s="19" t="s">
        <v>42</v>
      </c>
      <c r="M3" s="1"/>
      <c r="N3" s="1"/>
    </row>
    <row r="4" spans="1:14" ht="23.25" x14ac:dyDescent="0.3">
      <c r="A4" s="21">
        <v>43831</v>
      </c>
      <c r="B4" s="22" t="s">
        <v>11</v>
      </c>
      <c r="C4" s="22" t="s">
        <v>13</v>
      </c>
      <c r="D4" s="22" t="s">
        <v>37</v>
      </c>
      <c r="E4" s="22">
        <v>1940</v>
      </c>
      <c r="F4" s="23">
        <v>2.04</v>
      </c>
      <c r="G4" s="23">
        <v>3957.6</v>
      </c>
      <c r="H4" s="22" t="s">
        <v>34</v>
      </c>
      <c r="I4" s="22">
        <v>5</v>
      </c>
      <c r="J4" s="33"/>
      <c r="K4" s="33">
        <f>IF(数据源[[#This Row],[销售/采购]]="采购",数据源[[#This Row],[数量]],-数据源[[#This Row],[数量]])</f>
        <v>1940</v>
      </c>
      <c r="L4" s="33">
        <f>IF(数据源[[#This Row],[销售/采购]]="采购",-数据源[[#This Row],[总价]],数据源[[#This Row],[总价]])</f>
        <v>-3957.6</v>
      </c>
      <c r="M4" s="1"/>
      <c r="N4" s="1"/>
    </row>
    <row r="5" spans="1:14" ht="23.25" x14ac:dyDescent="0.3">
      <c r="A5" s="27">
        <v>43831</v>
      </c>
      <c r="B5" s="28" t="s">
        <v>6</v>
      </c>
      <c r="C5" s="28" t="s">
        <v>7</v>
      </c>
      <c r="D5" s="28" t="s">
        <v>38</v>
      </c>
      <c r="E5" s="28">
        <v>729</v>
      </c>
      <c r="F5" s="29">
        <v>6</v>
      </c>
      <c r="G5" s="29">
        <v>4374</v>
      </c>
      <c r="H5" s="28"/>
      <c r="I5" s="28"/>
      <c r="J5" s="29">
        <v>4</v>
      </c>
      <c r="K5" s="29">
        <f>IF(数据源[[#This Row],[销售/采购]]="采购",数据源[[#This Row],[数量]],-数据源[[#This Row],[数量]])</f>
        <v>-729</v>
      </c>
      <c r="L5" s="28">
        <f>IF(数据源[[#This Row],[销售/采购]]="采购",-数据源[[#This Row],[总价]],数据源[[#This Row],[总价]])</f>
        <v>4374</v>
      </c>
      <c r="M5" s="1"/>
      <c r="N5" s="1"/>
    </row>
    <row r="6" spans="1:14" ht="23.25" x14ac:dyDescent="0.3">
      <c r="A6" s="24">
        <v>43832</v>
      </c>
      <c r="B6" s="25" t="s">
        <v>6</v>
      </c>
      <c r="C6" s="25" t="s">
        <v>7</v>
      </c>
      <c r="D6" s="25" t="s">
        <v>37</v>
      </c>
      <c r="E6" s="25">
        <v>2175</v>
      </c>
      <c r="F6" s="26">
        <v>3.24</v>
      </c>
      <c r="G6" s="26">
        <v>7047.0000000000009</v>
      </c>
      <c r="H6" s="25" t="s">
        <v>34</v>
      </c>
      <c r="I6" s="25">
        <v>12</v>
      </c>
      <c r="J6" s="28"/>
      <c r="K6" s="28">
        <f>IF(数据源[[#This Row],[销售/采购]]="采购",数据源[[#This Row],[数量]],-数据源[[#This Row],[数量]])</f>
        <v>2175</v>
      </c>
      <c r="L6" s="28">
        <f>IF(数据源[[#This Row],[销售/采购]]="采购",-数据源[[#This Row],[总价]],数据源[[#This Row],[总价]])</f>
        <v>-7047.0000000000009</v>
      </c>
      <c r="M6" s="1"/>
      <c r="N6" s="1"/>
    </row>
    <row r="7" spans="1:14" ht="23.25" x14ac:dyDescent="0.3">
      <c r="A7" s="27">
        <v>43832</v>
      </c>
      <c r="B7" s="28" t="s">
        <v>8</v>
      </c>
      <c r="C7" s="28" t="s">
        <v>9</v>
      </c>
      <c r="D7" s="28" t="s">
        <v>38</v>
      </c>
      <c r="E7" s="28">
        <v>2543</v>
      </c>
      <c r="F7" s="29">
        <v>3</v>
      </c>
      <c r="G7" s="29">
        <v>7629</v>
      </c>
      <c r="H7" s="28"/>
      <c r="I7" s="28"/>
      <c r="J7" s="29">
        <v>18</v>
      </c>
      <c r="K7" s="29">
        <f>IF(数据源[[#This Row],[销售/采购]]="采购",数据源[[#This Row],[数量]],-数据源[[#This Row],[数量]])</f>
        <v>-2543</v>
      </c>
      <c r="L7" s="28">
        <f>IF(数据源[[#This Row],[销售/采购]]="采购",-数据源[[#This Row],[总价]],数据源[[#This Row],[总价]])</f>
        <v>7629</v>
      </c>
      <c r="M7" s="1"/>
      <c r="N7" s="1"/>
    </row>
    <row r="8" spans="1:14" ht="23.25" x14ac:dyDescent="0.3">
      <c r="A8" s="24">
        <v>43833</v>
      </c>
      <c r="B8" s="25" t="s">
        <v>11</v>
      </c>
      <c r="C8" s="25" t="s">
        <v>18</v>
      </c>
      <c r="D8" s="25" t="s">
        <v>37</v>
      </c>
      <c r="E8" s="25">
        <v>2371</v>
      </c>
      <c r="F8" s="26">
        <v>4.4400000000000004</v>
      </c>
      <c r="G8" s="26">
        <v>10527.240000000002</v>
      </c>
      <c r="H8" s="25" t="s">
        <v>34</v>
      </c>
      <c r="I8" s="25">
        <v>13</v>
      </c>
      <c r="J8" s="28"/>
      <c r="K8" s="28">
        <f>IF(数据源[[#This Row],[销售/采购]]="采购",数据源[[#This Row],[数量]],-数据源[[#This Row],[数量]])</f>
        <v>2371</v>
      </c>
      <c r="L8" s="28">
        <f>IF(数据源[[#This Row],[销售/采购]]="采购",-数据源[[#This Row],[总价]],数据源[[#This Row],[总价]])</f>
        <v>-10527.240000000002</v>
      </c>
      <c r="M8" s="1"/>
      <c r="N8" s="1"/>
    </row>
    <row r="9" spans="1:14" ht="23.25" x14ac:dyDescent="0.3">
      <c r="A9" s="27">
        <v>43833</v>
      </c>
      <c r="B9" s="28" t="s">
        <v>6</v>
      </c>
      <c r="C9" s="28" t="s">
        <v>10</v>
      </c>
      <c r="D9" s="28" t="s">
        <v>38</v>
      </c>
      <c r="E9" s="28">
        <v>2967</v>
      </c>
      <c r="F9" s="29">
        <v>2.5</v>
      </c>
      <c r="G9" s="29">
        <v>7417.5</v>
      </c>
      <c r="H9" s="28"/>
      <c r="I9" s="28"/>
      <c r="J9" s="29">
        <v>3</v>
      </c>
      <c r="K9" s="29">
        <f>IF(数据源[[#This Row],[销售/采购]]="采购",数据源[[#This Row],[数量]],-数据源[[#This Row],[数量]])</f>
        <v>-2967</v>
      </c>
      <c r="L9" s="28">
        <f>IF(数据源[[#This Row],[销售/采购]]="采购",-数据源[[#This Row],[总价]],数据源[[#This Row],[总价]])</f>
        <v>7417.5</v>
      </c>
      <c r="M9" s="1"/>
      <c r="N9" s="1"/>
    </row>
    <row r="10" spans="1:14" ht="23.25" x14ac:dyDescent="0.3">
      <c r="A10" s="24">
        <v>43834</v>
      </c>
      <c r="B10" s="25" t="s">
        <v>8</v>
      </c>
      <c r="C10" s="25" t="s">
        <v>10</v>
      </c>
      <c r="D10" s="25" t="s">
        <v>37</v>
      </c>
      <c r="E10" s="25">
        <v>6000</v>
      </c>
      <c r="F10" s="26">
        <v>3.24</v>
      </c>
      <c r="G10" s="26">
        <v>19440</v>
      </c>
      <c r="H10" s="25" t="s">
        <v>34</v>
      </c>
      <c r="I10" s="25">
        <v>14</v>
      </c>
      <c r="J10" s="28"/>
      <c r="K10" s="28">
        <f>IF(数据源[[#This Row],[销售/采购]]="采购",数据源[[#This Row],[数量]],-数据源[[#This Row],[数量]])</f>
        <v>6000</v>
      </c>
      <c r="L10" s="28">
        <f>IF(数据源[[#This Row],[销售/采购]]="采购",-数据源[[#This Row],[总价]],数据源[[#This Row],[总价]])</f>
        <v>-19440</v>
      </c>
      <c r="M10" s="1"/>
      <c r="N10" s="1"/>
    </row>
    <row r="11" spans="1:14" ht="23.25" x14ac:dyDescent="0.3">
      <c r="A11" s="27">
        <v>43834</v>
      </c>
      <c r="B11" s="28" t="s">
        <v>11</v>
      </c>
      <c r="C11" s="28" t="s">
        <v>10</v>
      </c>
      <c r="D11" s="28" t="s">
        <v>38</v>
      </c>
      <c r="E11" s="28">
        <v>329</v>
      </c>
      <c r="F11" s="29">
        <v>6</v>
      </c>
      <c r="G11" s="29">
        <v>1974</v>
      </c>
      <c r="H11" s="28"/>
      <c r="I11" s="28"/>
      <c r="J11" s="29">
        <v>3</v>
      </c>
      <c r="K11" s="29">
        <f>IF(数据源[[#This Row],[销售/采购]]="采购",数据源[[#This Row],[数量]],-数据源[[#This Row],[数量]])</f>
        <v>-329</v>
      </c>
      <c r="L11" s="28">
        <f>IF(数据源[[#This Row],[销售/采购]]="采购",-数据源[[#This Row],[总价]],数据源[[#This Row],[总价]])</f>
        <v>1974</v>
      </c>
      <c r="M11" s="1"/>
      <c r="N11" s="1"/>
    </row>
    <row r="12" spans="1:14" ht="23.25" x14ac:dyDescent="0.3">
      <c r="A12" s="24">
        <v>43835</v>
      </c>
      <c r="B12" s="25" t="s">
        <v>12</v>
      </c>
      <c r="C12" s="25" t="s">
        <v>9</v>
      </c>
      <c r="D12" s="25" t="s">
        <v>37</v>
      </c>
      <c r="E12" s="25">
        <v>5000</v>
      </c>
      <c r="F12" s="26">
        <v>1.44</v>
      </c>
      <c r="G12" s="26">
        <v>7200</v>
      </c>
      <c r="H12" s="25" t="s">
        <v>34</v>
      </c>
      <c r="I12" s="25">
        <v>15</v>
      </c>
      <c r="J12" s="28"/>
      <c r="K12" s="28">
        <f>IF(数据源[[#This Row],[销售/采购]]="采购",数据源[[#This Row],[数量]],-数据源[[#This Row],[数量]])</f>
        <v>5000</v>
      </c>
      <c r="L12" s="28">
        <f>IF(数据源[[#This Row],[销售/采购]]="采购",-数据源[[#This Row],[总价]],数据源[[#This Row],[总价]])</f>
        <v>-7200</v>
      </c>
      <c r="M12" s="1"/>
      <c r="N12" s="1"/>
    </row>
    <row r="13" spans="1:14" ht="23.25" x14ac:dyDescent="0.3">
      <c r="A13" s="27">
        <v>43835</v>
      </c>
      <c r="B13" s="28" t="s">
        <v>12</v>
      </c>
      <c r="C13" s="28" t="s">
        <v>9</v>
      </c>
      <c r="D13" s="28" t="s">
        <v>38</v>
      </c>
      <c r="E13" s="28">
        <v>1002</v>
      </c>
      <c r="F13" s="29">
        <v>3.5</v>
      </c>
      <c r="G13" s="29">
        <v>3507</v>
      </c>
      <c r="H13" s="28"/>
      <c r="I13" s="28"/>
      <c r="J13" s="29">
        <v>14</v>
      </c>
      <c r="K13" s="29">
        <f>IF(数据源[[#This Row],[销售/采购]]="采购",数据源[[#This Row],[数量]],-数据源[[#This Row],[数量]])</f>
        <v>-1002</v>
      </c>
      <c r="L13" s="28">
        <f>IF(数据源[[#This Row],[销售/采购]]="采购",-数据源[[#This Row],[总价]],数据源[[#This Row],[总价]])</f>
        <v>3507</v>
      </c>
      <c r="M13" s="1"/>
      <c r="N13" s="1"/>
    </row>
    <row r="14" spans="1:14" ht="23.25" x14ac:dyDescent="0.3">
      <c r="A14" s="24">
        <v>43836</v>
      </c>
      <c r="B14" s="25" t="s">
        <v>8</v>
      </c>
      <c r="C14" s="25" t="s">
        <v>9</v>
      </c>
      <c r="D14" s="25" t="s">
        <v>37</v>
      </c>
      <c r="E14" s="25">
        <v>2898</v>
      </c>
      <c r="F14" s="26">
        <v>1.44</v>
      </c>
      <c r="G14" s="26">
        <v>4173.12</v>
      </c>
      <c r="H14" s="25" t="s">
        <v>34</v>
      </c>
      <c r="I14" s="25">
        <v>12</v>
      </c>
      <c r="J14" s="28"/>
      <c r="K14" s="28">
        <f>IF(数据源[[#This Row],[销售/采购]]="采购",数据源[[#This Row],[数量]],-数据源[[#This Row],[数量]])</f>
        <v>2898</v>
      </c>
      <c r="L14" s="28">
        <f>IF(数据源[[#This Row],[销售/采购]]="采购",-数据源[[#This Row],[总价]],数据源[[#This Row],[总价]])</f>
        <v>-4173.12</v>
      </c>
      <c r="M14" s="1"/>
      <c r="N14" s="1"/>
    </row>
    <row r="15" spans="1:14" ht="23.25" x14ac:dyDescent="0.3">
      <c r="A15" s="27">
        <v>43836</v>
      </c>
      <c r="B15" s="28" t="s">
        <v>11</v>
      </c>
      <c r="C15" s="28" t="s">
        <v>13</v>
      </c>
      <c r="D15" s="28" t="s">
        <v>38</v>
      </c>
      <c r="E15" s="28">
        <v>1183</v>
      </c>
      <c r="F15" s="29">
        <v>4</v>
      </c>
      <c r="G15" s="29">
        <v>4732</v>
      </c>
      <c r="H15" s="28"/>
      <c r="I15" s="28"/>
      <c r="J15" s="29">
        <v>7</v>
      </c>
      <c r="K15" s="29">
        <f>IF(数据源[[#This Row],[销售/采购]]="采购",数据源[[#This Row],[数量]],-数据源[[#This Row],[数量]])</f>
        <v>-1183</v>
      </c>
      <c r="L15" s="28">
        <f>IF(数据源[[#This Row],[销售/采购]]="采购",-数据源[[#This Row],[总价]],数据源[[#This Row],[总价]])</f>
        <v>4732</v>
      </c>
      <c r="M15" s="1"/>
      <c r="N15" s="1"/>
    </row>
    <row r="16" spans="1:14" ht="23.25" x14ac:dyDescent="0.3">
      <c r="A16" s="24">
        <v>43837</v>
      </c>
      <c r="B16" s="25" t="s">
        <v>12</v>
      </c>
      <c r="C16" s="25" t="s">
        <v>10</v>
      </c>
      <c r="D16" s="25" t="s">
        <v>37</v>
      </c>
      <c r="E16" s="25">
        <v>5000</v>
      </c>
      <c r="F16" s="26">
        <v>1.74</v>
      </c>
      <c r="G16" s="26">
        <v>8700</v>
      </c>
      <c r="H16" s="25" t="s">
        <v>34</v>
      </c>
      <c r="I16" s="25">
        <v>9</v>
      </c>
      <c r="J16" s="28"/>
      <c r="K16" s="28">
        <f>IF(数据源[[#This Row],[销售/采购]]="采购",数据源[[#This Row],[数量]],-数据源[[#This Row],[数量]])</f>
        <v>5000</v>
      </c>
      <c r="L16" s="28">
        <f>IF(数据源[[#This Row],[销售/采购]]="采购",-数据源[[#This Row],[总价]],数据源[[#This Row],[总价]])</f>
        <v>-8700</v>
      </c>
      <c r="M16" s="1"/>
      <c r="N16" s="1"/>
    </row>
    <row r="17" spans="1:14" ht="23.25" x14ac:dyDescent="0.3">
      <c r="A17" s="27">
        <v>43837</v>
      </c>
      <c r="B17" s="28" t="s">
        <v>8</v>
      </c>
      <c r="C17" s="28" t="s">
        <v>7</v>
      </c>
      <c r="D17" s="28" t="s">
        <v>38</v>
      </c>
      <c r="E17" s="28">
        <v>20</v>
      </c>
      <c r="F17" s="29">
        <v>6</v>
      </c>
      <c r="G17" s="29">
        <v>120</v>
      </c>
      <c r="H17" s="28"/>
      <c r="I17" s="28"/>
      <c r="J17" s="29">
        <v>8</v>
      </c>
      <c r="K17" s="29">
        <f>IF(数据源[[#This Row],[销售/采购]]="采购",数据源[[#This Row],[数量]],-数据源[[#This Row],[数量]])</f>
        <v>-20</v>
      </c>
      <c r="L17" s="28">
        <f>IF(数据源[[#This Row],[销售/采购]]="采购",-数据源[[#This Row],[总价]],数据源[[#This Row],[总价]])</f>
        <v>120</v>
      </c>
      <c r="M17" s="1"/>
      <c r="N17" s="1"/>
    </row>
    <row r="18" spans="1:14" ht="23.25" x14ac:dyDescent="0.3">
      <c r="A18" s="24">
        <v>43838</v>
      </c>
      <c r="B18" s="25" t="s">
        <v>6</v>
      </c>
      <c r="C18" s="25" t="s">
        <v>9</v>
      </c>
      <c r="D18" s="25" t="s">
        <v>37</v>
      </c>
      <c r="E18" s="25">
        <v>1683</v>
      </c>
      <c r="F18" s="26">
        <v>1.44</v>
      </c>
      <c r="G18" s="26">
        <v>2423.52</v>
      </c>
      <c r="H18" s="25" t="s">
        <v>34</v>
      </c>
      <c r="I18" s="25">
        <v>10</v>
      </c>
      <c r="J18" s="28"/>
      <c r="K18" s="28">
        <f>IF(数据源[[#This Row],[销售/采购]]="采购",数据源[[#This Row],[数量]],-数据源[[#This Row],[数量]])</f>
        <v>1683</v>
      </c>
      <c r="L18" s="28">
        <f>IF(数据源[[#This Row],[销售/采购]]="采购",-数据源[[#This Row],[总价]],数据源[[#This Row],[总价]])</f>
        <v>-2423.52</v>
      </c>
      <c r="M18" s="1"/>
      <c r="N18" s="1"/>
    </row>
    <row r="19" spans="1:14" ht="23.25" x14ac:dyDescent="0.3">
      <c r="A19" s="27">
        <v>43838</v>
      </c>
      <c r="B19" s="28" t="s">
        <v>8</v>
      </c>
      <c r="C19" s="28" t="s">
        <v>7</v>
      </c>
      <c r="D19" s="28" t="s">
        <v>38</v>
      </c>
      <c r="E19" s="28">
        <v>518</v>
      </c>
      <c r="F19" s="29">
        <v>6</v>
      </c>
      <c r="G19" s="29">
        <v>3108</v>
      </c>
      <c r="H19" s="28"/>
      <c r="I19" s="28"/>
      <c r="J19" s="29">
        <v>1</v>
      </c>
      <c r="K19" s="29">
        <f>IF(数据源[[#This Row],[销售/采购]]="采购",数据源[[#This Row],[数量]],-数据源[[#This Row],[数量]])</f>
        <v>-518</v>
      </c>
      <c r="L19" s="28">
        <f>IF(数据源[[#This Row],[销售/采购]]="采购",-数据源[[#This Row],[总价]],数据源[[#This Row],[总价]])</f>
        <v>3108</v>
      </c>
      <c r="M19" s="1"/>
      <c r="N19" s="1"/>
    </row>
    <row r="20" spans="1:14" ht="23.25" x14ac:dyDescent="0.3">
      <c r="A20" s="24">
        <v>43839</v>
      </c>
      <c r="B20" s="25" t="s">
        <v>8</v>
      </c>
      <c r="C20" s="25" t="s">
        <v>9</v>
      </c>
      <c r="D20" s="25" t="s">
        <v>37</v>
      </c>
      <c r="E20" s="25">
        <v>2223</v>
      </c>
      <c r="F20" s="26">
        <v>1.44</v>
      </c>
      <c r="G20" s="26">
        <v>3201.12</v>
      </c>
      <c r="H20" s="25" t="s">
        <v>34</v>
      </c>
      <c r="I20" s="25">
        <v>6</v>
      </c>
      <c r="J20" s="28"/>
      <c r="K20" s="28">
        <f>IF(数据源[[#This Row],[销售/采购]]="采购",数据源[[#This Row],[数量]],-数据源[[#This Row],[数量]])</f>
        <v>2223</v>
      </c>
      <c r="L20" s="28">
        <f>IF(数据源[[#This Row],[销售/采购]]="采购",-数据源[[#This Row],[总价]],数据源[[#This Row],[总价]])</f>
        <v>-3201.12</v>
      </c>
      <c r="M20" s="1"/>
      <c r="N20" s="1"/>
    </row>
    <row r="21" spans="1:14" ht="23.25" x14ac:dyDescent="0.3">
      <c r="A21" s="27">
        <v>43839</v>
      </c>
      <c r="B21" s="28" t="s">
        <v>14</v>
      </c>
      <c r="C21" s="28" t="s">
        <v>7</v>
      </c>
      <c r="D21" s="28" t="s">
        <v>38</v>
      </c>
      <c r="E21" s="28">
        <v>380</v>
      </c>
      <c r="F21" s="29">
        <v>8</v>
      </c>
      <c r="G21" s="29">
        <v>3040</v>
      </c>
      <c r="H21" s="28"/>
      <c r="I21" s="28"/>
      <c r="J21" s="29">
        <v>13</v>
      </c>
      <c r="K21" s="29">
        <f>IF(数据源[[#This Row],[销售/采购]]="采购",数据源[[#This Row],[数量]],-数据源[[#This Row],[数量]])</f>
        <v>-380</v>
      </c>
      <c r="L21" s="28">
        <f>IF(数据源[[#This Row],[销售/采购]]="采购",-数据源[[#This Row],[总价]],数据源[[#This Row],[总价]])</f>
        <v>3040</v>
      </c>
      <c r="M21" s="1"/>
      <c r="N21" s="1"/>
    </row>
    <row r="22" spans="1:14" ht="23.25" x14ac:dyDescent="0.3">
      <c r="A22" s="24">
        <v>43840</v>
      </c>
      <c r="B22" s="25" t="s">
        <v>15</v>
      </c>
      <c r="C22" s="25" t="s">
        <v>21</v>
      </c>
      <c r="D22" s="25" t="s">
        <v>37</v>
      </c>
      <c r="E22" s="25">
        <v>896</v>
      </c>
      <c r="F22" s="26">
        <v>3.78</v>
      </c>
      <c r="G22" s="26">
        <v>3386.8799999999997</v>
      </c>
      <c r="H22" s="25" t="s">
        <v>34</v>
      </c>
      <c r="I22" s="25">
        <v>9</v>
      </c>
      <c r="J22" s="28"/>
      <c r="K22" s="28">
        <f>IF(数据源[[#This Row],[销售/采购]]="采购",数据源[[#This Row],[数量]],-数据源[[#This Row],[数量]])</f>
        <v>896</v>
      </c>
      <c r="L22" s="28">
        <f>IF(数据源[[#This Row],[销售/采购]]="采购",-数据源[[#This Row],[总价]],数据源[[#This Row],[总价]])</f>
        <v>-3386.8799999999997</v>
      </c>
      <c r="M22" s="1"/>
      <c r="N22" s="1"/>
    </row>
    <row r="23" spans="1:14" ht="23.25" x14ac:dyDescent="0.3">
      <c r="A23" s="27">
        <v>43840</v>
      </c>
      <c r="B23" s="28" t="s">
        <v>8</v>
      </c>
      <c r="C23" s="28" t="s">
        <v>10</v>
      </c>
      <c r="D23" s="28" t="s">
        <v>38</v>
      </c>
      <c r="E23" s="28">
        <v>2905</v>
      </c>
      <c r="F23" s="29">
        <v>2.5</v>
      </c>
      <c r="G23" s="29">
        <v>7262.5</v>
      </c>
      <c r="H23" s="28"/>
      <c r="I23" s="28"/>
      <c r="J23" s="29">
        <v>1</v>
      </c>
      <c r="K23" s="29">
        <f>IF(数据源[[#This Row],[销售/采购]]="采购",数据源[[#This Row],[数量]],-数据源[[#This Row],[数量]])</f>
        <v>-2905</v>
      </c>
      <c r="L23" s="28">
        <f>IF(数据源[[#This Row],[销售/采购]]="采购",-数据源[[#This Row],[总价]],数据源[[#This Row],[总价]])</f>
        <v>7262.5</v>
      </c>
      <c r="M23" s="1"/>
      <c r="N23" s="1"/>
    </row>
    <row r="24" spans="1:14" ht="23.25" x14ac:dyDescent="0.3">
      <c r="A24" s="24">
        <v>43841</v>
      </c>
      <c r="B24" s="25" t="s">
        <v>8</v>
      </c>
      <c r="C24" s="25" t="s">
        <v>9</v>
      </c>
      <c r="D24" s="25" t="s">
        <v>37</v>
      </c>
      <c r="E24" s="25">
        <v>1062</v>
      </c>
      <c r="F24" s="26">
        <v>1.1399999999999999</v>
      </c>
      <c r="G24" s="26">
        <v>1210.6799999999998</v>
      </c>
      <c r="H24" s="25" t="s">
        <v>34</v>
      </c>
      <c r="I24" s="25">
        <v>4</v>
      </c>
      <c r="J24" s="28"/>
      <c r="K24" s="28">
        <f>IF(数据源[[#This Row],[销售/采购]]="采购",数据源[[#This Row],[数量]],-数据源[[#This Row],[数量]])</f>
        <v>1062</v>
      </c>
      <c r="L24" s="28">
        <f>IF(数据源[[#This Row],[销售/采购]]="采购",-数据源[[#This Row],[总价]],数据源[[#This Row],[总价]])</f>
        <v>-1210.6799999999998</v>
      </c>
      <c r="M24" s="1"/>
      <c r="N24" s="1"/>
    </row>
    <row r="25" spans="1:14" s="3" customFormat="1" ht="23.25" x14ac:dyDescent="0.3">
      <c r="A25" s="27">
        <v>43841</v>
      </c>
      <c r="B25" s="28" t="s">
        <v>8</v>
      </c>
      <c r="C25" s="28" t="s">
        <v>10</v>
      </c>
      <c r="D25" s="28" t="s">
        <v>38</v>
      </c>
      <c r="E25" s="28">
        <v>2466</v>
      </c>
      <c r="F25" s="29">
        <v>2.5</v>
      </c>
      <c r="G25" s="29">
        <v>6165</v>
      </c>
      <c r="H25" s="28"/>
      <c r="I25" s="28"/>
      <c r="J25" s="29">
        <v>0</v>
      </c>
      <c r="K25" s="29">
        <f>IF(数据源[[#This Row],[销售/采购]]="采购",数据源[[#This Row],[数量]],-数据源[[#This Row],[数量]])</f>
        <v>-2466</v>
      </c>
      <c r="L25" s="28">
        <f>IF(数据源[[#This Row],[销售/采购]]="采购",-数据源[[#This Row],[总价]],数据源[[#This Row],[总价]])</f>
        <v>6165</v>
      </c>
    </row>
    <row r="26" spans="1:14" ht="23.25" x14ac:dyDescent="0.3">
      <c r="A26" s="24">
        <v>43842</v>
      </c>
      <c r="B26" s="25" t="s">
        <v>15</v>
      </c>
      <c r="C26" s="25" t="s">
        <v>21</v>
      </c>
      <c r="D26" s="25" t="s">
        <v>37</v>
      </c>
      <c r="E26" s="25">
        <v>1155</v>
      </c>
      <c r="F26" s="26">
        <v>3.24</v>
      </c>
      <c r="G26" s="26">
        <v>3742.2000000000003</v>
      </c>
      <c r="H26" s="25" t="s">
        <v>34</v>
      </c>
      <c r="I26" s="25">
        <v>11</v>
      </c>
      <c r="J26" s="28"/>
      <c r="K26" s="28">
        <f>IF(数据源[[#This Row],[销售/采购]]="采购",数据源[[#This Row],[数量]],-数据源[[#This Row],[数量]])</f>
        <v>1155</v>
      </c>
      <c r="L26" s="28">
        <f>IF(数据源[[#This Row],[销售/采购]]="采购",-数据源[[#This Row],[总价]],数据源[[#This Row],[总价]])</f>
        <v>-3742.2000000000003</v>
      </c>
      <c r="M26" s="1"/>
      <c r="N26" s="1"/>
    </row>
    <row r="27" spans="1:14" ht="23.25" x14ac:dyDescent="0.3">
      <c r="A27" s="27">
        <v>43842</v>
      </c>
      <c r="B27" s="28" t="s">
        <v>8</v>
      </c>
      <c r="C27" s="28" t="s">
        <v>9</v>
      </c>
      <c r="D27" s="28" t="s">
        <v>38</v>
      </c>
      <c r="E27" s="28">
        <v>1070</v>
      </c>
      <c r="F27" s="29">
        <v>3</v>
      </c>
      <c r="G27" s="29">
        <v>3210</v>
      </c>
      <c r="H27" s="28"/>
      <c r="I27" s="28"/>
      <c r="J27" s="29">
        <v>9</v>
      </c>
      <c r="K27" s="29">
        <f>IF(数据源[[#This Row],[销售/采购]]="采购",数据源[[#This Row],[数量]],-数据源[[#This Row],[数量]])</f>
        <v>-1070</v>
      </c>
      <c r="L27" s="28">
        <f>IF(数据源[[#This Row],[销售/采购]]="采购",-数据源[[#This Row],[总价]],数据源[[#This Row],[总价]])</f>
        <v>3210</v>
      </c>
      <c r="M27" s="1"/>
      <c r="N27" s="1"/>
    </row>
    <row r="28" spans="1:14" ht="23.25" x14ac:dyDescent="0.3">
      <c r="A28" s="24">
        <v>43843</v>
      </c>
      <c r="B28" s="25" t="s">
        <v>6</v>
      </c>
      <c r="C28" s="25" t="s">
        <v>10</v>
      </c>
      <c r="D28" s="25" t="s">
        <v>37</v>
      </c>
      <c r="E28" s="25">
        <v>2261</v>
      </c>
      <c r="F28" s="26">
        <v>1.1399999999999999</v>
      </c>
      <c r="G28" s="26">
        <v>2577.54</v>
      </c>
      <c r="H28" s="25" t="s">
        <v>35</v>
      </c>
      <c r="I28" s="25">
        <v>15</v>
      </c>
      <c r="J28" s="28"/>
      <c r="K28" s="28">
        <f>IF(数据源[[#This Row],[销售/采购]]="采购",数据源[[#This Row],[数量]],-数据源[[#This Row],[数量]])</f>
        <v>2261</v>
      </c>
      <c r="L28" s="28">
        <f>IF(数据源[[#This Row],[销售/采购]]="采购",-数据源[[#This Row],[总价]],数据源[[#This Row],[总价]])</f>
        <v>-2577.54</v>
      </c>
      <c r="M28" s="1"/>
      <c r="N28" s="1"/>
    </row>
    <row r="29" spans="1:14" ht="23.25" x14ac:dyDescent="0.3">
      <c r="A29" s="27">
        <v>43843</v>
      </c>
      <c r="B29" s="28" t="s">
        <v>15</v>
      </c>
      <c r="C29" s="28" t="s">
        <v>9</v>
      </c>
      <c r="D29" s="28" t="s">
        <v>38</v>
      </c>
      <c r="E29" s="28">
        <v>1354</v>
      </c>
      <c r="F29" s="29">
        <v>5</v>
      </c>
      <c r="G29" s="29">
        <v>6770</v>
      </c>
      <c r="H29" s="28"/>
      <c r="I29" s="28"/>
      <c r="J29" s="29">
        <v>16</v>
      </c>
      <c r="K29" s="29">
        <f>IF(数据源[[#This Row],[销售/采购]]="采购",数据源[[#This Row],[数量]],-数据源[[#This Row],[数量]])</f>
        <v>-1354</v>
      </c>
      <c r="L29" s="28">
        <f>IF(数据源[[#This Row],[销售/采购]]="采购",-数据源[[#This Row],[总价]],数据源[[#This Row],[总价]])</f>
        <v>6770</v>
      </c>
      <c r="M29" s="1"/>
      <c r="N29" s="1"/>
    </row>
    <row r="30" spans="1:14" ht="23.25" x14ac:dyDescent="0.3">
      <c r="A30" s="24">
        <v>43844</v>
      </c>
      <c r="B30" s="25" t="s">
        <v>8</v>
      </c>
      <c r="C30" s="25" t="s">
        <v>7</v>
      </c>
      <c r="D30" s="25" t="s">
        <v>37</v>
      </c>
      <c r="E30" s="25">
        <v>3000</v>
      </c>
      <c r="F30" s="26">
        <v>1.68</v>
      </c>
      <c r="G30" s="26">
        <v>5040</v>
      </c>
      <c r="H30" s="25" t="s">
        <v>34</v>
      </c>
      <c r="I30" s="25">
        <v>0</v>
      </c>
      <c r="J30" s="28"/>
      <c r="K30" s="28">
        <f>IF(数据源[[#This Row],[销售/采购]]="采购",数据源[[#This Row],[数量]],-数据源[[#This Row],[数量]])</f>
        <v>3000</v>
      </c>
      <c r="L30" s="28">
        <f>IF(数据源[[#This Row],[销售/采购]]="采购",-数据源[[#This Row],[总价]],数据源[[#This Row],[总价]])</f>
        <v>-5040</v>
      </c>
      <c r="M30" s="1"/>
      <c r="N30" s="1"/>
    </row>
    <row r="31" spans="1:14" ht="23.25" x14ac:dyDescent="0.3">
      <c r="A31" s="27">
        <v>43844</v>
      </c>
      <c r="B31" s="28" t="s">
        <v>14</v>
      </c>
      <c r="C31" s="28" t="s">
        <v>7</v>
      </c>
      <c r="D31" s="28" t="s">
        <v>38</v>
      </c>
      <c r="E31" s="28">
        <v>253</v>
      </c>
      <c r="F31" s="29">
        <v>8</v>
      </c>
      <c r="G31" s="29">
        <v>2024</v>
      </c>
      <c r="H31" s="28"/>
      <c r="I31" s="28"/>
      <c r="J31" s="29">
        <v>12</v>
      </c>
      <c r="K31" s="29">
        <f>IF(数据源[[#This Row],[销售/采购]]="采购",数据源[[#This Row],[数量]],-数据源[[#This Row],[数量]])</f>
        <v>-253</v>
      </c>
      <c r="L31" s="28">
        <f>IF(数据源[[#This Row],[销售/采购]]="采购",-数据源[[#This Row],[总价]],数据源[[#This Row],[总价]])</f>
        <v>2024</v>
      </c>
      <c r="M31" s="1"/>
      <c r="N31" s="1"/>
    </row>
    <row r="32" spans="1:14" ht="23.25" x14ac:dyDescent="0.3">
      <c r="A32" s="24">
        <v>43845</v>
      </c>
      <c r="B32" s="25" t="s">
        <v>15</v>
      </c>
      <c r="C32" s="25" t="s">
        <v>21</v>
      </c>
      <c r="D32" s="25" t="s">
        <v>37</v>
      </c>
      <c r="E32" s="25">
        <v>2112</v>
      </c>
      <c r="F32" s="26">
        <v>3.24</v>
      </c>
      <c r="G32" s="26">
        <v>6842.88</v>
      </c>
      <c r="H32" s="25" t="s">
        <v>34</v>
      </c>
      <c r="I32" s="25">
        <v>0</v>
      </c>
      <c r="J32" s="28"/>
      <c r="K32" s="28">
        <f>IF(数据源[[#This Row],[销售/采购]]="采购",数据源[[#This Row],[数量]],-数据源[[#This Row],[数量]])</f>
        <v>2112</v>
      </c>
      <c r="L32" s="28">
        <f>IF(数据源[[#This Row],[销售/采购]]="采购",-数据源[[#This Row],[总价]],数据源[[#This Row],[总价]])</f>
        <v>-6842.88</v>
      </c>
      <c r="M32" s="1"/>
      <c r="N32" s="1"/>
    </row>
    <row r="33" spans="1:14" ht="23.25" x14ac:dyDescent="0.3">
      <c r="A33" s="27">
        <v>43845</v>
      </c>
      <c r="B33" s="28" t="s">
        <v>11</v>
      </c>
      <c r="C33" s="28" t="s">
        <v>13</v>
      </c>
      <c r="D33" s="28" t="s">
        <v>38</v>
      </c>
      <c r="E33" s="28">
        <v>2222</v>
      </c>
      <c r="F33" s="29">
        <v>4</v>
      </c>
      <c r="G33" s="29">
        <v>8888</v>
      </c>
      <c r="H33" s="28"/>
      <c r="I33" s="28"/>
      <c r="J33" s="29">
        <v>9</v>
      </c>
      <c r="K33" s="29">
        <f>IF(数据源[[#This Row],[销售/采购]]="采购",数据源[[#This Row],[数量]],-数据源[[#This Row],[数量]])</f>
        <v>-2222</v>
      </c>
      <c r="L33" s="28">
        <f>IF(数据源[[#This Row],[销售/采购]]="采购",-数据源[[#This Row],[总价]],数据源[[#This Row],[总价]])</f>
        <v>8888</v>
      </c>
      <c r="M33" s="1"/>
      <c r="N33" s="1"/>
    </row>
    <row r="34" spans="1:14" ht="23.25" x14ac:dyDescent="0.3">
      <c r="A34" s="24">
        <v>43846</v>
      </c>
      <c r="B34" s="25" t="s">
        <v>6</v>
      </c>
      <c r="C34" s="25" t="s">
        <v>10</v>
      </c>
      <c r="D34" s="25" t="s">
        <v>37</v>
      </c>
      <c r="E34" s="25">
        <v>1638</v>
      </c>
      <c r="F34" s="26">
        <v>1.1399999999999999</v>
      </c>
      <c r="G34" s="26">
        <v>1867.32</v>
      </c>
      <c r="H34" s="25" t="s">
        <v>34</v>
      </c>
      <c r="I34" s="25">
        <v>3</v>
      </c>
      <c r="J34" s="28"/>
      <c r="K34" s="28">
        <f>IF(数据源[[#This Row],[销售/采购]]="采购",数据源[[#This Row],[数量]],-数据源[[#This Row],[数量]])</f>
        <v>1638</v>
      </c>
      <c r="L34" s="28">
        <f>IF(数据源[[#This Row],[销售/采购]]="采购",-数据源[[#This Row],[总价]],数据源[[#This Row],[总价]])</f>
        <v>-1867.32</v>
      </c>
      <c r="M34" s="1"/>
      <c r="N34" s="1"/>
    </row>
    <row r="35" spans="1:14" ht="23.25" x14ac:dyDescent="0.3">
      <c r="A35" s="27">
        <v>43846</v>
      </c>
      <c r="B35" s="28" t="s">
        <v>6</v>
      </c>
      <c r="C35" s="28" t="s">
        <v>10</v>
      </c>
      <c r="D35" s="28" t="s">
        <v>38</v>
      </c>
      <c r="E35" s="28">
        <v>1369</v>
      </c>
      <c r="F35" s="29">
        <v>2.5</v>
      </c>
      <c r="G35" s="29">
        <v>3422.5</v>
      </c>
      <c r="H35" s="28"/>
      <c r="I35" s="28"/>
      <c r="J35" s="29">
        <v>9</v>
      </c>
      <c r="K35" s="29">
        <f>IF(数据源[[#This Row],[销售/采购]]="采购",数据源[[#This Row],[数量]],-数据源[[#This Row],[数量]])</f>
        <v>-1369</v>
      </c>
      <c r="L35" s="28">
        <f>IF(数据源[[#This Row],[销售/采购]]="采购",-数据源[[#This Row],[总价]],数据源[[#This Row],[总价]])</f>
        <v>3422.5</v>
      </c>
      <c r="M35" s="1"/>
      <c r="N35" s="1"/>
    </row>
    <row r="36" spans="1:14" ht="23.25" x14ac:dyDescent="0.3">
      <c r="A36" s="24">
        <v>43847</v>
      </c>
      <c r="B36" s="25" t="s">
        <v>15</v>
      </c>
      <c r="C36" s="25" t="s">
        <v>10</v>
      </c>
      <c r="D36" s="25" t="s">
        <v>37</v>
      </c>
      <c r="E36" s="25">
        <v>605</v>
      </c>
      <c r="F36" s="26">
        <v>2.38</v>
      </c>
      <c r="G36" s="26">
        <v>1439.8999999999999</v>
      </c>
      <c r="H36" s="25" t="s">
        <v>34</v>
      </c>
      <c r="I36" s="25">
        <v>15</v>
      </c>
      <c r="J36" s="28"/>
      <c r="K36" s="28">
        <f>IF(数据源[[#This Row],[销售/采购]]="采购",数据源[[#This Row],[数量]],-数据源[[#This Row],[数量]])</f>
        <v>605</v>
      </c>
      <c r="L36" s="28">
        <f>IF(数据源[[#This Row],[销售/采购]]="采购",-数据源[[#This Row],[总价]],数据源[[#This Row],[总价]])</f>
        <v>-1439.8999999999999</v>
      </c>
      <c r="M36" s="1"/>
      <c r="N36" s="1"/>
    </row>
    <row r="37" spans="1:14" ht="23.25" x14ac:dyDescent="0.3">
      <c r="A37" s="27">
        <v>43847</v>
      </c>
      <c r="B37" s="28" t="s">
        <v>12</v>
      </c>
      <c r="C37" s="28" t="s">
        <v>10</v>
      </c>
      <c r="D37" s="28" t="s">
        <v>38</v>
      </c>
      <c r="E37" s="28">
        <v>2169</v>
      </c>
      <c r="F37" s="29">
        <v>3</v>
      </c>
      <c r="G37" s="29">
        <v>6507</v>
      </c>
      <c r="H37" s="28"/>
      <c r="I37" s="28"/>
      <c r="J37" s="29">
        <v>1</v>
      </c>
      <c r="K37" s="29">
        <f>IF(数据源[[#This Row],[销售/采购]]="采购",数据源[[#This Row],[数量]],-数据源[[#This Row],[数量]])</f>
        <v>-2169</v>
      </c>
      <c r="L37" s="28">
        <f>IF(数据源[[#This Row],[销售/采购]]="采购",-数据源[[#This Row],[总价]],数据源[[#This Row],[总价]])</f>
        <v>6507</v>
      </c>
      <c r="M37" s="1"/>
      <c r="N37" s="1"/>
    </row>
    <row r="38" spans="1:14" ht="23.25" x14ac:dyDescent="0.3">
      <c r="A38" s="24">
        <v>43848</v>
      </c>
      <c r="B38" s="25" t="s">
        <v>6</v>
      </c>
      <c r="C38" s="25" t="s">
        <v>10</v>
      </c>
      <c r="D38" s="25" t="s">
        <v>37</v>
      </c>
      <c r="E38" s="25">
        <v>1950</v>
      </c>
      <c r="F38" s="26">
        <v>1.1399999999999999</v>
      </c>
      <c r="G38" s="26">
        <v>2223</v>
      </c>
      <c r="H38" s="25" t="s">
        <v>35</v>
      </c>
      <c r="I38" s="25">
        <v>12</v>
      </c>
      <c r="J38" s="28"/>
      <c r="K38" s="28">
        <f>IF(数据源[[#This Row],[销售/采购]]="采购",数据源[[#This Row],[数量]],-数据源[[#This Row],[数量]])</f>
        <v>1950</v>
      </c>
      <c r="L38" s="28">
        <f>IF(数据源[[#This Row],[销售/采购]]="采购",-数据源[[#This Row],[总价]],数据源[[#This Row],[总价]])</f>
        <v>-2223</v>
      </c>
      <c r="M38" s="1"/>
      <c r="N38" s="1"/>
    </row>
    <row r="39" spans="1:14" ht="23.25" x14ac:dyDescent="0.3">
      <c r="A39" s="27">
        <v>43848</v>
      </c>
      <c r="B39" s="28" t="s">
        <v>14</v>
      </c>
      <c r="C39" s="28" t="s">
        <v>7</v>
      </c>
      <c r="D39" s="28" t="s">
        <v>38</v>
      </c>
      <c r="E39" s="28">
        <v>2082</v>
      </c>
      <c r="F39" s="29">
        <v>8</v>
      </c>
      <c r="G39" s="29">
        <v>16656</v>
      </c>
      <c r="H39" s="28"/>
      <c r="I39" s="28"/>
      <c r="J39" s="29">
        <v>0</v>
      </c>
      <c r="K39" s="29">
        <f>IF(数据源[[#This Row],[销售/采购]]="采购",数据源[[#This Row],[数量]],-数据源[[#This Row],[数量]])</f>
        <v>-2082</v>
      </c>
      <c r="L39" s="28">
        <f>IF(数据源[[#This Row],[销售/采购]]="采购",-数据源[[#This Row],[总价]],数据源[[#This Row],[总价]])</f>
        <v>16656</v>
      </c>
      <c r="M39" s="1"/>
      <c r="N39" s="1"/>
    </row>
    <row r="40" spans="1:14" ht="23.25" x14ac:dyDescent="0.3">
      <c r="A40" s="24">
        <v>43849</v>
      </c>
      <c r="B40" s="25" t="s">
        <v>15</v>
      </c>
      <c r="C40" s="25" t="s">
        <v>9</v>
      </c>
      <c r="D40" s="25" t="s">
        <v>37</v>
      </c>
      <c r="E40" s="25">
        <v>1093</v>
      </c>
      <c r="F40" s="26">
        <v>2.64</v>
      </c>
      <c r="G40" s="26">
        <v>2885.52</v>
      </c>
      <c r="H40" s="25" t="s">
        <v>34</v>
      </c>
      <c r="I40" s="25">
        <v>3</v>
      </c>
      <c r="J40" s="28"/>
      <c r="K40" s="28">
        <f>IF(数据源[[#This Row],[销售/采购]]="采购",数据源[[#This Row],[数量]],-数据源[[#This Row],[数量]])</f>
        <v>1093</v>
      </c>
      <c r="L40" s="28">
        <f>IF(数据源[[#This Row],[销售/采购]]="采购",-数据源[[#This Row],[总价]],数据源[[#This Row],[总价]])</f>
        <v>-2885.52</v>
      </c>
      <c r="M40" s="1"/>
      <c r="N40" s="1"/>
    </row>
    <row r="41" spans="1:14" ht="23.25" x14ac:dyDescent="0.3">
      <c r="A41" s="27">
        <v>43849</v>
      </c>
      <c r="B41" s="28" t="s">
        <v>8</v>
      </c>
      <c r="C41" s="28" t="s">
        <v>9</v>
      </c>
      <c r="D41" s="28" t="s">
        <v>38</v>
      </c>
      <c r="E41" s="28">
        <v>1887</v>
      </c>
      <c r="F41" s="29">
        <v>3</v>
      </c>
      <c r="G41" s="29">
        <v>5661</v>
      </c>
      <c r="H41" s="28"/>
      <c r="I41" s="28"/>
      <c r="J41" s="29">
        <v>11</v>
      </c>
      <c r="K41" s="29">
        <f>IF(数据源[[#This Row],[销售/采购]]="采购",数据源[[#This Row],[数量]],-数据源[[#This Row],[数量]])</f>
        <v>-1887</v>
      </c>
      <c r="L41" s="28">
        <f>IF(数据源[[#This Row],[销售/采购]]="采购",-数据源[[#This Row],[总价]],数据源[[#This Row],[总价]])</f>
        <v>5661</v>
      </c>
      <c r="M41" s="1"/>
      <c r="N41" s="1"/>
    </row>
    <row r="42" spans="1:14" ht="23.25" x14ac:dyDescent="0.3">
      <c r="A42" s="24">
        <v>43850</v>
      </c>
      <c r="B42" s="25" t="s">
        <v>11</v>
      </c>
      <c r="C42" s="25" t="s">
        <v>13</v>
      </c>
      <c r="D42" s="25" t="s">
        <v>37</v>
      </c>
      <c r="E42" s="25">
        <v>3176</v>
      </c>
      <c r="F42" s="26">
        <v>2.04</v>
      </c>
      <c r="G42" s="26">
        <v>6479.04</v>
      </c>
      <c r="H42" s="25" t="s">
        <v>34</v>
      </c>
      <c r="I42" s="25">
        <v>8</v>
      </c>
      <c r="J42" s="28"/>
      <c r="K42" s="28">
        <f>IF(数据源[[#This Row],[销售/采购]]="采购",数据源[[#This Row],[数量]],-数据源[[#This Row],[数量]])</f>
        <v>3176</v>
      </c>
      <c r="L42" s="28">
        <f>IF(数据源[[#This Row],[销售/采购]]="采购",-数据源[[#This Row],[总价]],数据源[[#This Row],[总价]])</f>
        <v>-6479.04</v>
      </c>
      <c r="M42" s="1"/>
      <c r="N42" s="1"/>
    </row>
    <row r="43" spans="1:14" ht="23.25" x14ac:dyDescent="0.3">
      <c r="A43" s="27">
        <v>43850</v>
      </c>
      <c r="B43" s="28" t="s">
        <v>11</v>
      </c>
      <c r="C43" s="28" t="s">
        <v>13</v>
      </c>
      <c r="D43" s="28" t="s">
        <v>38</v>
      </c>
      <c r="E43" s="28">
        <v>2139</v>
      </c>
      <c r="F43" s="29">
        <v>4</v>
      </c>
      <c r="G43" s="29">
        <v>8556</v>
      </c>
      <c r="H43" s="28"/>
      <c r="I43" s="28"/>
      <c r="J43" s="29">
        <v>4</v>
      </c>
      <c r="K43" s="29">
        <f>IF(数据源[[#This Row],[销售/采购]]="采购",数据源[[#This Row],[数量]],-数据源[[#This Row],[数量]])</f>
        <v>-2139</v>
      </c>
      <c r="L43" s="28">
        <f>IF(数据源[[#This Row],[销售/采购]]="采购",-数据源[[#This Row],[总价]],数据源[[#This Row],[总价]])</f>
        <v>8556</v>
      </c>
      <c r="M43" s="1"/>
      <c r="N43" s="1"/>
    </row>
    <row r="44" spans="1:14" ht="23.25" x14ac:dyDescent="0.3">
      <c r="A44" s="24">
        <v>43851</v>
      </c>
      <c r="B44" s="25" t="s">
        <v>11</v>
      </c>
      <c r="C44" s="25" t="s">
        <v>18</v>
      </c>
      <c r="D44" s="25" t="s">
        <v>37</v>
      </c>
      <c r="E44" s="25">
        <v>2180</v>
      </c>
      <c r="F44" s="26">
        <v>4.4400000000000004</v>
      </c>
      <c r="G44" s="26">
        <v>9679.2000000000007</v>
      </c>
      <c r="H44" s="25" t="s">
        <v>34</v>
      </c>
      <c r="I44" s="25">
        <v>2</v>
      </c>
      <c r="J44" s="28"/>
      <c r="K44" s="28">
        <f>IF(数据源[[#This Row],[销售/采购]]="采购",数据源[[#This Row],[数量]],-数据源[[#This Row],[数量]])</f>
        <v>2180</v>
      </c>
      <c r="L44" s="28">
        <f>IF(数据源[[#This Row],[销售/采购]]="采购",-数据源[[#This Row],[总价]],数据源[[#This Row],[总价]])</f>
        <v>-9679.2000000000007</v>
      </c>
      <c r="M44" s="1"/>
      <c r="N44" s="1"/>
    </row>
    <row r="45" spans="1:14" ht="23.25" x14ac:dyDescent="0.3">
      <c r="A45" s="27">
        <v>43851</v>
      </c>
      <c r="B45" s="28" t="s">
        <v>12</v>
      </c>
      <c r="C45" s="28" t="s">
        <v>9</v>
      </c>
      <c r="D45" s="28" t="s">
        <v>38</v>
      </c>
      <c r="E45" s="28">
        <v>1683</v>
      </c>
      <c r="F45" s="29">
        <v>3.5</v>
      </c>
      <c r="G45" s="29">
        <v>5890.5</v>
      </c>
      <c r="H45" s="28"/>
      <c r="I45" s="28"/>
      <c r="J45" s="29">
        <v>4</v>
      </c>
      <c r="K45" s="29">
        <f>IF(数据源[[#This Row],[销售/采购]]="采购",数据源[[#This Row],[数量]],-数据源[[#This Row],[数量]])</f>
        <v>-1683</v>
      </c>
      <c r="L45" s="28">
        <f>IF(数据源[[#This Row],[销售/采购]]="采购",-数据源[[#This Row],[总价]],数据源[[#This Row],[总价]])</f>
        <v>5890.5</v>
      </c>
      <c r="M45" s="1"/>
      <c r="N45" s="1"/>
    </row>
    <row r="46" spans="1:14" ht="23.25" x14ac:dyDescent="0.3">
      <c r="A46" s="24">
        <v>43852</v>
      </c>
      <c r="B46" s="25" t="s">
        <v>11</v>
      </c>
      <c r="C46" s="25" t="s">
        <v>18</v>
      </c>
      <c r="D46" s="25" t="s">
        <v>37</v>
      </c>
      <c r="E46" s="25">
        <v>897</v>
      </c>
      <c r="F46" s="26">
        <v>5.18</v>
      </c>
      <c r="G46" s="26">
        <v>4646.46</v>
      </c>
      <c r="H46" s="25" t="s">
        <v>34</v>
      </c>
      <c r="I46" s="25">
        <v>1</v>
      </c>
      <c r="J46" s="28"/>
      <c r="K46" s="28">
        <f>IF(数据源[[#This Row],[销售/采购]]="采购",数据源[[#This Row],[数量]],-数据源[[#This Row],[数量]])</f>
        <v>897</v>
      </c>
      <c r="L46" s="28">
        <f>IF(数据源[[#This Row],[销售/采购]]="采购",-数据源[[#This Row],[总价]],数据源[[#This Row],[总价]])</f>
        <v>-4646.46</v>
      </c>
      <c r="M46" s="1"/>
      <c r="N46" s="1"/>
    </row>
    <row r="47" spans="1:14" ht="23.25" x14ac:dyDescent="0.3">
      <c r="A47" s="27">
        <v>43852</v>
      </c>
      <c r="B47" s="28" t="s">
        <v>6</v>
      </c>
      <c r="C47" s="28" t="s">
        <v>7</v>
      </c>
      <c r="D47" s="28" t="s">
        <v>38</v>
      </c>
      <c r="E47" s="28">
        <v>954</v>
      </c>
      <c r="F47" s="29">
        <v>6</v>
      </c>
      <c r="G47" s="29">
        <v>5724</v>
      </c>
      <c r="H47" s="28"/>
      <c r="I47" s="28"/>
      <c r="J47" s="29">
        <v>17</v>
      </c>
      <c r="K47" s="29">
        <f>IF(数据源[[#This Row],[销售/采购]]="采购",数据源[[#This Row],[数量]],-数据源[[#This Row],[数量]])</f>
        <v>-954</v>
      </c>
      <c r="L47" s="28">
        <f>IF(数据源[[#This Row],[销售/采购]]="采购",-数据源[[#This Row],[总价]],数据源[[#This Row],[总价]])</f>
        <v>5724</v>
      </c>
      <c r="M47" s="1"/>
      <c r="N47" s="1"/>
    </row>
    <row r="48" spans="1:14" ht="23.25" x14ac:dyDescent="0.3">
      <c r="A48" s="24">
        <v>43853</v>
      </c>
      <c r="B48" s="25" t="s">
        <v>6</v>
      </c>
      <c r="C48" s="25" t="s">
        <v>7</v>
      </c>
      <c r="D48" s="25" t="s">
        <v>37</v>
      </c>
      <c r="E48" s="25">
        <v>2480</v>
      </c>
      <c r="F48" s="26">
        <v>3.24</v>
      </c>
      <c r="G48" s="26">
        <v>8035.2000000000007</v>
      </c>
      <c r="H48" s="25" t="s">
        <v>34</v>
      </c>
      <c r="I48" s="25">
        <v>3</v>
      </c>
      <c r="J48" s="28"/>
      <c r="K48" s="28">
        <f>IF(数据源[[#This Row],[销售/采购]]="采购",数据源[[#This Row],[数量]],-数据源[[#This Row],[数量]])</f>
        <v>2480</v>
      </c>
      <c r="L48" s="28">
        <f>IF(数据源[[#This Row],[销售/采购]]="采购",-数据源[[#This Row],[总价]],数据源[[#This Row],[总价]])</f>
        <v>-8035.2000000000007</v>
      </c>
      <c r="M48" s="1"/>
      <c r="N48" s="1"/>
    </row>
    <row r="49" spans="1:14" ht="23.25" x14ac:dyDescent="0.3">
      <c r="A49" s="27">
        <v>43853</v>
      </c>
      <c r="B49" s="28" t="s">
        <v>11</v>
      </c>
      <c r="C49" s="28" t="s">
        <v>18</v>
      </c>
      <c r="D49" s="28" t="s">
        <v>38</v>
      </c>
      <c r="E49" s="28">
        <v>2396</v>
      </c>
      <c r="F49" s="29">
        <v>8</v>
      </c>
      <c r="G49" s="29">
        <v>19168</v>
      </c>
      <c r="H49" s="28"/>
      <c r="I49" s="28"/>
      <c r="J49" s="29">
        <v>3</v>
      </c>
      <c r="K49" s="29">
        <f>IF(数据源[[#This Row],[销售/采购]]="采购",数据源[[#This Row],[数量]],-数据源[[#This Row],[数量]])</f>
        <v>-2396</v>
      </c>
      <c r="L49" s="28">
        <f>IF(数据源[[#This Row],[销售/采购]]="采购",-数据源[[#This Row],[总价]],数据源[[#This Row],[总价]])</f>
        <v>19168</v>
      </c>
      <c r="M49" s="1"/>
      <c r="N49" s="1"/>
    </row>
    <row r="50" spans="1:14" ht="23.25" x14ac:dyDescent="0.3">
      <c r="A50" s="24">
        <v>43854</v>
      </c>
      <c r="B50" s="25" t="s">
        <v>15</v>
      </c>
      <c r="C50" s="25" t="s">
        <v>21</v>
      </c>
      <c r="D50" s="25" t="s">
        <v>37</v>
      </c>
      <c r="E50" s="25">
        <v>1011</v>
      </c>
      <c r="F50" s="26">
        <v>3.24</v>
      </c>
      <c r="G50" s="26">
        <v>3275.6400000000003</v>
      </c>
      <c r="H50" s="25" t="s">
        <v>34</v>
      </c>
      <c r="I50" s="25">
        <v>9</v>
      </c>
      <c r="J50" s="28"/>
      <c r="K50" s="28">
        <f>IF(数据源[[#This Row],[销售/采购]]="采购",数据源[[#This Row],[数量]],-数据源[[#This Row],[数量]])</f>
        <v>1011</v>
      </c>
      <c r="L50" s="28">
        <f>IF(数据源[[#This Row],[销售/采购]]="采购",-数据源[[#This Row],[总价]],数据源[[#This Row],[总价]])</f>
        <v>-3275.6400000000003</v>
      </c>
      <c r="M50" s="1"/>
      <c r="N50" s="1"/>
    </row>
    <row r="51" spans="1:14" ht="23.25" x14ac:dyDescent="0.3">
      <c r="A51" s="27">
        <v>43854</v>
      </c>
      <c r="B51" s="28" t="s">
        <v>11</v>
      </c>
      <c r="C51" s="28" t="s">
        <v>10</v>
      </c>
      <c r="D51" s="28" t="s">
        <v>38</v>
      </c>
      <c r="E51" s="28">
        <v>221</v>
      </c>
      <c r="F51" s="29">
        <v>6</v>
      </c>
      <c r="G51" s="29">
        <v>1326</v>
      </c>
      <c r="H51" s="28"/>
      <c r="I51" s="28"/>
      <c r="J51" s="29">
        <v>14</v>
      </c>
      <c r="K51" s="29">
        <f>IF(数据源[[#This Row],[销售/采购]]="采购",数据源[[#This Row],[数量]],-数据源[[#This Row],[数量]])</f>
        <v>-221</v>
      </c>
      <c r="L51" s="28">
        <f>IF(数据源[[#This Row],[销售/采购]]="采购",-数据源[[#This Row],[总价]],数据源[[#This Row],[总价]])</f>
        <v>1326</v>
      </c>
      <c r="M51" s="1"/>
      <c r="N51" s="1"/>
    </row>
    <row r="52" spans="1:14" ht="23.25" x14ac:dyDescent="0.3">
      <c r="A52" s="24">
        <v>43855</v>
      </c>
      <c r="B52" s="25" t="s">
        <v>11</v>
      </c>
      <c r="C52" s="25" t="s">
        <v>13</v>
      </c>
      <c r="D52" s="25" t="s">
        <v>37</v>
      </c>
      <c r="E52" s="25">
        <v>1701</v>
      </c>
      <c r="F52" s="26">
        <v>2.04</v>
      </c>
      <c r="G52" s="26">
        <v>3470.04</v>
      </c>
      <c r="H52" s="25" t="s">
        <v>34</v>
      </c>
      <c r="I52" s="25">
        <v>4</v>
      </c>
      <c r="J52" s="28"/>
      <c r="K52" s="28">
        <f>IF(数据源[[#This Row],[销售/采购]]="采购",数据源[[#This Row],[数量]],-数据源[[#This Row],[数量]])</f>
        <v>1701</v>
      </c>
      <c r="L52" s="28">
        <f>IF(数据源[[#This Row],[销售/采购]]="采购",-数据源[[#This Row],[总价]],数据源[[#This Row],[总价]])</f>
        <v>-3470.04</v>
      </c>
      <c r="M52" s="1"/>
      <c r="N52" s="1"/>
    </row>
    <row r="53" spans="1:14" ht="23.25" x14ac:dyDescent="0.3">
      <c r="A53" s="27">
        <v>43855</v>
      </c>
      <c r="B53" s="28" t="s">
        <v>11</v>
      </c>
      <c r="C53" s="28" t="s">
        <v>10</v>
      </c>
      <c r="D53" s="28" t="s">
        <v>38</v>
      </c>
      <c r="E53" s="28">
        <v>719</v>
      </c>
      <c r="F53" s="29">
        <v>6</v>
      </c>
      <c r="G53" s="29">
        <v>4314</v>
      </c>
      <c r="H53" s="28"/>
      <c r="I53" s="28"/>
      <c r="J53" s="29">
        <v>12</v>
      </c>
      <c r="K53" s="29">
        <f>IF(数据源[[#This Row],[销售/采购]]="采购",数据源[[#This Row],[数量]],-数据源[[#This Row],[数量]])</f>
        <v>-719</v>
      </c>
      <c r="L53" s="28">
        <f>IF(数据源[[#This Row],[销售/采购]]="采购",-数据源[[#This Row],[总价]],数据源[[#This Row],[总价]])</f>
        <v>4314</v>
      </c>
      <c r="M53" s="1"/>
      <c r="N53" s="1"/>
    </row>
    <row r="54" spans="1:14" ht="23.25" x14ac:dyDescent="0.3">
      <c r="A54" s="24">
        <v>43856</v>
      </c>
      <c r="B54" s="25" t="s">
        <v>14</v>
      </c>
      <c r="C54" s="25" t="s">
        <v>9</v>
      </c>
      <c r="D54" s="25" t="s">
        <v>37</v>
      </c>
      <c r="E54" s="25">
        <v>895</v>
      </c>
      <c r="F54" s="26">
        <v>2.0299999999999998</v>
      </c>
      <c r="G54" s="26">
        <v>1816.85</v>
      </c>
      <c r="H54" s="25" t="s">
        <v>34</v>
      </c>
      <c r="I54" s="25">
        <v>0</v>
      </c>
      <c r="J54" s="28"/>
      <c r="K54" s="28">
        <f>IF(数据源[[#This Row],[销售/采购]]="采购",数据源[[#This Row],[数量]],-数据源[[#This Row],[数量]])</f>
        <v>895</v>
      </c>
      <c r="L54" s="28">
        <f>IF(数据源[[#This Row],[销售/采购]]="采购",-数据源[[#This Row],[总价]],数据源[[#This Row],[总价]])</f>
        <v>-1816.85</v>
      </c>
      <c r="M54" s="1"/>
      <c r="N54" s="1"/>
    </row>
    <row r="55" spans="1:14" ht="23.25" x14ac:dyDescent="0.3">
      <c r="A55" s="27">
        <v>43856</v>
      </c>
      <c r="B55" s="28" t="s">
        <v>6</v>
      </c>
      <c r="C55" s="28" t="s">
        <v>10</v>
      </c>
      <c r="D55" s="28" t="s">
        <v>38</v>
      </c>
      <c r="E55" s="28">
        <v>326</v>
      </c>
      <c r="F55" s="29">
        <v>2.5</v>
      </c>
      <c r="G55" s="29">
        <v>815</v>
      </c>
      <c r="H55" s="28"/>
      <c r="I55" s="28"/>
      <c r="J55" s="29">
        <v>10</v>
      </c>
      <c r="K55" s="29">
        <f>IF(数据源[[#This Row],[销售/采购]]="采购",数据源[[#This Row],[数量]],-数据源[[#This Row],[数量]])</f>
        <v>-326</v>
      </c>
      <c r="L55" s="28">
        <f>IF(数据源[[#This Row],[销售/采购]]="采购",-数据源[[#This Row],[总价]],数据源[[#This Row],[总价]])</f>
        <v>815</v>
      </c>
      <c r="M55" s="1"/>
      <c r="N55" s="1"/>
    </row>
    <row r="56" spans="1:14" ht="23.25" x14ac:dyDescent="0.3">
      <c r="A56" s="24">
        <v>43857</v>
      </c>
      <c r="B56" s="25" t="s">
        <v>11</v>
      </c>
      <c r="C56" s="25" t="s">
        <v>10</v>
      </c>
      <c r="D56" s="25" t="s">
        <v>37</v>
      </c>
      <c r="E56" s="25">
        <v>1010</v>
      </c>
      <c r="F56" s="26">
        <v>3.24</v>
      </c>
      <c r="G56" s="26">
        <v>3272.4</v>
      </c>
      <c r="H56" s="25" t="s">
        <v>34</v>
      </c>
      <c r="I56" s="25">
        <v>14</v>
      </c>
      <c r="J56" s="28"/>
      <c r="K56" s="28">
        <f>IF(数据源[[#This Row],[销售/采购]]="采购",数据源[[#This Row],[数量]],-数据源[[#This Row],[数量]])</f>
        <v>1010</v>
      </c>
      <c r="L56" s="28">
        <f>IF(数据源[[#This Row],[销售/采购]]="采购",-数据源[[#This Row],[总价]],数据源[[#This Row],[总价]])</f>
        <v>-3272.4</v>
      </c>
      <c r="M56" s="1"/>
      <c r="N56" s="1"/>
    </row>
    <row r="57" spans="1:14" ht="23.25" x14ac:dyDescent="0.3">
      <c r="A57" s="27">
        <v>43857</v>
      </c>
      <c r="B57" s="28" t="s">
        <v>15</v>
      </c>
      <c r="C57" s="28" t="s">
        <v>10</v>
      </c>
      <c r="D57" s="28" t="s">
        <v>38</v>
      </c>
      <c r="E57" s="28">
        <v>656</v>
      </c>
      <c r="F57" s="29">
        <v>4</v>
      </c>
      <c r="G57" s="29">
        <v>2624</v>
      </c>
      <c r="H57" s="28"/>
      <c r="I57" s="28"/>
      <c r="J57" s="29">
        <v>13</v>
      </c>
      <c r="K57" s="29">
        <f>IF(数据源[[#This Row],[销售/采购]]="采购",数据源[[#This Row],[数量]],-数据源[[#This Row],[数量]])</f>
        <v>-656</v>
      </c>
      <c r="L57" s="28">
        <f>IF(数据源[[#This Row],[销售/采购]]="采购",-数据源[[#This Row],[总价]],数据源[[#This Row],[总价]])</f>
        <v>2624</v>
      </c>
      <c r="M57" s="1"/>
      <c r="N57" s="1"/>
    </row>
    <row r="58" spans="1:14" ht="23.25" x14ac:dyDescent="0.3">
      <c r="A58" s="24">
        <v>43858</v>
      </c>
      <c r="B58" s="25" t="s">
        <v>12</v>
      </c>
      <c r="C58" s="25" t="s">
        <v>9</v>
      </c>
      <c r="D58" s="25" t="s">
        <v>37</v>
      </c>
      <c r="E58" s="25">
        <v>1533</v>
      </c>
      <c r="F58" s="26">
        <v>1.74</v>
      </c>
      <c r="G58" s="26">
        <v>2667.42</v>
      </c>
      <c r="H58" s="25" t="s">
        <v>34</v>
      </c>
      <c r="I58" s="25">
        <v>5</v>
      </c>
      <c r="J58" s="28"/>
      <c r="K58" s="28">
        <f>IF(数据源[[#This Row],[销售/采购]]="采购",数据源[[#This Row],[数量]],-数据源[[#This Row],[数量]])</f>
        <v>1533</v>
      </c>
      <c r="L58" s="28">
        <f>IF(数据源[[#This Row],[销售/采购]]="采购",-数据源[[#This Row],[总价]],数据源[[#This Row],[总价]])</f>
        <v>-2667.42</v>
      </c>
      <c r="M58" s="1"/>
      <c r="N58" s="1"/>
    </row>
    <row r="59" spans="1:14" ht="23.25" x14ac:dyDescent="0.3">
      <c r="A59" s="27">
        <v>43858</v>
      </c>
      <c r="B59" s="28" t="s">
        <v>14</v>
      </c>
      <c r="C59" s="28" t="s">
        <v>7</v>
      </c>
      <c r="D59" s="28" t="s">
        <v>38</v>
      </c>
      <c r="E59" s="28">
        <v>1200</v>
      </c>
      <c r="F59" s="29">
        <v>8</v>
      </c>
      <c r="G59" s="29">
        <v>9600</v>
      </c>
      <c r="H59" s="28"/>
      <c r="I59" s="28"/>
      <c r="J59" s="29">
        <v>10</v>
      </c>
      <c r="K59" s="29">
        <f>IF(数据源[[#This Row],[销售/采购]]="采购",数据源[[#This Row],[数量]],-数据源[[#This Row],[数量]])</f>
        <v>-1200</v>
      </c>
      <c r="L59" s="28">
        <f>IF(数据源[[#This Row],[销售/采购]]="采购",-数据源[[#This Row],[总价]],数据源[[#This Row],[总价]])</f>
        <v>9600</v>
      </c>
      <c r="M59" s="1"/>
      <c r="N59" s="1"/>
    </row>
    <row r="60" spans="1:14" ht="23.25" x14ac:dyDescent="0.3">
      <c r="A60" s="24">
        <v>43859</v>
      </c>
      <c r="B60" s="25" t="s">
        <v>14</v>
      </c>
      <c r="C60" s="25" t="s">
        <v>7</v>
      </c>
      <c r="D60" s="25" t="s">
        <v>37</v>
      </c>
      <c r="E60" s="25">
        <v>893</v>
      </c>
      <c r="F60" s="26">
        <v>5.18</v>
      </c>
      <c r="G60" s="26">
        <v>4625.74</v>
      </c>
      <c r="H60" s="25" t="s">
        <v>34</v>
      </c>
      <c r="I60" s="25">
        <v>1</v>
      </c>
      <c r="J60" s="28"/>
      <c r="K60" s="28">
        <f>IF(数据源[[#This Row],[销售/采购]]="采购",数据源[[#This Row],[数量]],-数据源[[#This Row],[数量]])</f>
        <v>893</v>
      </c>
      <c r="L60" s="28">
        <f>IF(数据源[[#This Row],[销售/采购]]="采购",-数据源[[#This Row],[总价]],数据源[[#This Row],[总价]])</f>
        <v>-4625.74</v>
      </c>
      <c r="M60" s="1"/>
      <c r="N60" s="1"/>
    </row>
    <row r="61" spans="1:14" ht="23.25" x14ac:dyDescent="0.3">
      <c r="A61" s="27">
        <v>43859</v>
      </c>
      <c r="B61" s="28" t="s">
        <v>8</v>
      </c>
      <c r="C61" s="28" t="s">
        <v>7</v>
      </c>
      <c r="D61" s="28" t="s">
        <v>38</v>
      </c>
      <c r="E61" s="28">
        <v>1115</v>
      </c>
      <c r="F61" s="29">
        <v>6</v>
      </c>
      <c r="G61" s="29">
        <v>6690</v>
      </c>
      <c r="H61" s="28"/>
      <c r="I61" s="28"/>
      <c r="J61" s="29">
        <v>6</v>
      </c>
      <c r="K61" s="29">
        <f>IF(数据源[[#This Row],[销售/采购]]="采购",数据源[[#This Row],[数量]],-数据源[[#This Row],[数量]])</f>
        <v>-1115</v>
      </c>
      <c r="L61" s="28">
        <f>IF(数据源[[#This Row],[销售/采购]]="采购",-数据源[[#This Row],[总价]],数据源[[#This Row],[总价]])</f>
        <v>6690</v>
      </c>
      <c r="M61" s="1"/>
      <c r="N61" s="1"/>
    </row>
    <row r="62" spans="1:14" ht="23.25" x14ac:dyDescent="0.3">
      <c r="A62" s="24">
        <v>43860</v>
      </c>
      <c r="B62" s="25" t="s">
        <v>6</v>
      </c>
      <c r="C62" s="25" t="s">
        <v>9</v>
      </c>
      <c r="D62" s="25" t="s">
        <v>37</v>
      </c>
      <c r="E62" s="25">
        <v>2543</v>
      </c>
      <c r="F62" s="26">
        <v>1.44</v>
      </c>
      <c r="G62" s="26">
        <v>3661.92</v>
      </c>
      <c r="H62" s="25" t="s">
        <v>34</v>
      </c>
      <c r="I62" s="25">
        <v>4</v>
      </c>
      <c r="J62" s="28"/>
      <c r="K62" s="28">
        <f>IF(数据源[[#This Row],[销售/采购]]="采购",数据源[[#This Row],[数量]],-数据源[[#This Row],[数量]])</f>
        <v>2543</v>
      </c>
      <c r="L62" s="28">
        <f>IF(数据源[[#This Row],[销售/采购]]="采购",-数据源[[#This Row],[总价]],数据源[[#This Row],[总价]])</f>
        <v>-3661.92</v>
      </c>
      <c r="M62" s="1"/>
      <c r="N62" s="1"/>
    </row>
    <row r="63" spans="1:14" ht="23.25" x14ac:dyDescent="0.3">
      <c r="A63" s="27">
        <v>43860</v>
      </c>
      <c r="B63" s="28" t="s">
        <v>8</v>
      </c>
      <c r="C63" s="28" t="s">
        <v>7</v>
      </c>
      <c r="D63" s="28" t="s">
        <v>38</v>
      </c>
      <c r="E63" s="28">
        <v>1247</v>
      </c>
      <c r="F63" s="29">
        <v>6</v>
      </c>
      <c r="G63" s="29">
        <v>7482</v>
      </c>
      <c r="H63" s="28"/>
      <c r="I63" s="28"/>
      <c r="J63" s="29">
        <v>10</v>
      </c>
      <c r="K63" s="29">
        <f>IF(数据源[[#This Row],[销售/采购]]="采购",数据源[[#This Row],[数量]],-数据源[[#This Row],[数量]])</f>
        <v>-1247</v>
      </c>
      <c r="L63" s="28">
        <f>IF(数据源[[#This Row],[销售/采购]]="采购",-数据源[[#This Row],[总价]],数据源[[#This Row],[总价]])</f>
        <v>7482</v>
      </c>
      <c r="M63" s="1"/>
      <c r="N63" s="1"/>
    </row>
    <row r="64" spans="1:14" ht="23.25" x14ac:dyDescent="0.3">
      <c r="A64" s="24">
        <v>43861</v>
      </c>
      <c r="B64" s="25" t="s">
        <v>14</v>
      </c>
      <c r="C64" s="25" t="s">
        <v>9</v>
      </c>
      <c r="D64" s="25" t="s">
        <v>37</v>
      </c>
      <c r="E64" s="25">
        <v>1778</v>
      </c>
      <c r="F64" s="26">
        <v>1.74</v>
      </c>
      <c r="G64" s="26">
        <v>3093.72</v>
      </c>
      <c r="H64" s="25" t="s">
        <v>34</v>
      </c>
      <c r="I64" s="25">
        <v>2</v>
      </c>
      <c r="J64" s="28"/>
      <c r="K64" s="28">
        <f>IF(数据源[[#This Row],[销售/采购]]="采购",数据源[[#This Row],[数量]],-数据源[[#This Row],[数量]])</f>
        <v>1778</v>
      </c>
      <c r="L64" s="28">
        <f>IF(数据源[[#This Row],[销售/采购]]="采购",-数据源[[#This Row],[总价]],数据源[[#This Row],[总价]])</f>
        <v>-3093.72</v>
      </c>
      <c r="M64" s="1"/>
      <c r="N64" s="1"/>
    </row>
    <row r="65" spans="1:14" ht="23.25" x14ac:dyDescent="0.3">
      <c r="A65" s="27">
        <v>43861</v>
      </c>
      <c r="B65" s="28" t="s">
        <v>14</v>
      </c>
      <c r="C65" s="28" t="s">
        <v>9</v>
      </c>
      <c r="D65" s="28" t="s">
        <v>38</v>
      </c>
      <c r="E65" s="28">
        <v>2082</v>
      </c>
      <c r="F65" s="29">
        <v>3.5</v>
      </c>
      <c r="G65" s="29">
        <v>7287</v>
      </c>
      <c r="H65" s="28"/>
      <c r="I65" s="28"/>
      <c r="J65" s="29">
        <v>19</v>
      </c>
      <c r="K65" s="29">
        <f>IF(数据源[[#This Row],[销售/采购]]="采购",数据源[[#This Row],[数量]],-数据源[[#This Row],[数量]])</f>
        <v>-2082</v>
      </c>
      <c r="L65" s="28">
        <f>IF(数据源[[#This Row],[销售/采购]]="采购",-数据源[[#This Row],[总价]],数据源[[#This Row],[总价]])</f>
        <v>7287</v>
      </c>
      <c r="M65" s="1"/>
      <c r="N65" s="1"/>
    </row>
    <row r="66" spans="1:14" ht="23.25" x14ac:dyDescent="0.3">
      <c r="A66" s="24">
        <v>43862</v>
      </c>
      <c r="B66" s="25" t="s">
        <v>15</v>
      </c>
      <c r="C66" s="25" t="s">
        <v>9</v>
      </c>
      <c r="D66" s="25" t="s">
        <v>37</v>
      </c>
      <c r="E66" s="25">
        <v>1375</v>
      </c>
      <c r="F66" s="26">
        <v>2.64</v>
      </c>
      <c r="G66" s="26">
        <v>3630</v>
      </c>
      <c r="H66" s="25" t="s">
        <v>34</v>
      </c>
      <c r="I66" s="25">
        <v>14</v>
      </c>
      <c r="J66" s="28"/>
      <c r="K66" s="28">
        <f>IF(数据源[[#This Row],[销售/采购]]="采购",数据源[[#This Row],[数量]],-数据源[[#This Row],[数量]])</f>
        <v>1375</v>
      </c>
      <c r="L66" s="28">
        <f>IF(数据源[[#This Row],[销售/采购]]="采购",-数据源[[#This Row],[总价]],数据源[[#This Row],[总价]])</f>
        <v>-3630</v>
      </c>
      <c r="M66" s="1"/>
      <c r="N66" s="1"/>
    </row>
    <row r="67" spans="1:14" ht="23.25" x14ac:dyDescent="0.3">
      <c r="A67" s="27">
        <v>43862</v>
      </c>
      <c r="B67" s="28" t="s">
        <v>15</v>
      </c>
      <c r="C67" s="28" t="s">
        <v>9</v>
      </c>
      <c r="D67" s="28" t="s">
        <v>38</v>
      </c>
      <c r="E67" s="28">
        <v>1175</v>
      </c>
      <c r="F67" s="29">
        <v>5</v>
      </c>
      <c r="G67" s="29">
        <v>5875</v>
      </c>
      <c r="H67" s="28"/>
      <c r="I67" s="28"/>
      <c r="J67" s="29">
        <v>15</v>
      </c>
      <c r="K67" s="29">
        <f>IF(数据源[[#This Row],[销售/采购]]="采购",数据源[[#This Row],[数量]],-数据源[[#This Row],[数量]])</f>
        <v>-1175</v>
      </c>
      <c r="L67" s="28">
        <f>IF(数据源[[#This Row],[销售/采购]]="采购",-数据源[[#This Row],[总价]],数据源[[#This Row],[总价]])</f>
        <v>5875</v>
      </c>
      <c r="M67" s="1"/>
      <c r="N67" s="1"/>
    </row>
    <row r="68" spans="1:14" ht="23.25" x14ac:dyDescent="0.3">
      <c r="A68" s="24">
        <v>43863</v>
      </c>
      <c r="B68" s="25" t="s">
        <v>6</v>
      </c>
      <c r="C68" s="25" t="s">
        <v>9</v>
      </c>
      <c r="D68" s="25" t="s">
        <v>37</v>
      </c>
      <c r="E68" s="25">
        <v>1643</v>
      </c>
      <c r="F68" s="26">
        <v>1.44</v>
      </c>
      <c r="G68" s="26">
        <v>2365.92</v>
      </c>
      <c r="H68" s="25" t="s">
        <v>34</v>
      </c>
      <c r="I68" s="25">
        <v>1</v>
      </c>
      <c r="J68" s="28"/>
      <c r="K68" s="28">
        <f>IF(数据源[[#This Row],[销售/采购]]="采购",数据源[[#This Row],[数量]],-数据源[[#This Row],[数量]])</f>
        <v>1643</v>
      </c>
      <c r="L68" s="28">
        <f>IF(数据源[[#This Row],[销售/采购]]="采购",-数据源[[#This Row],[总价]],数据源[[#This Row],[总价]])</f>
        <v>-2365.92</v>
      </c>
      <c r="M68" s="1"/>
      <c r="N68" s="1"/>
    </row>
    <row r="69" spans="1:14" ht="23.25" x14ac:dyDescent="0.3">
      <c r="A69" s="27">
        <v>43863</v>
      </c>
      <c r="B69" s="28" t="s">
        <v>8</v>
      </c>
      <c r="C69" s="28" t="s">
        <v>7</v>
      </c>
      <c r="D69" s="28" t="s">
        <v>38</v>
      </c>
      <c r="E69" s="28">
        <v>1556</v>
      </c>
      <c r="F69" s="29">
        <v>6</v>
      </c>
      <c r="G69" s="29">
        <v>9336</v>
      </c>
      <c r="H69" s="28"/>
      <c r="I69" s="28"/>
      <c r="J69" s="29">
        <v>4</v>
      </c>
      <c r="K69" s="29">
        <f>IF(数据源[[#This Row],[销售/采购]]="采购",数据源[[#This Row],[数量]],-数据源[[#This Row],[数量]])</f>
        <v>-1556</v>
      </c>
      <c r="L69" s="28">
        <f>IF(数据源[[#This Row],[销售/采购]]="采购",-数据源[[#This Row],[总价]],数据源[[#This Row],[总价]])</f>
        <v>9336</v>
      </c>
      <c r="M69" s="1"/>
      <c r="N69" s="1"/>
    </row>
    <row r="70" spans="1:14" ht="23.25" x14ac:dyDescent="0.3">
      <c r="A70" s="24">
        <v>43864</v>
      </c>
      <c r="B70" s="25" t="s">
        <v>11</v>
      </c>
      <c r="C70" s="25" t="s">
        <v>18</v>
      </c>
      <c r="D70" s="25" t="s">
        <v>37</v>
      </c>
      <c r="E70" s="25">
        <v>2685</v>
      </c>
      <c r="F70" s="26">
        <v>4.4400000000000004</v>
      </c>
      <c r="G70" s="26">
        <v>11921.400000000001</v>
      </c>
      <c r="H70" s="25" t="s">
        <v>34</v>
      </c>
      <c r="I70" s="25">
        <v>15</v>
      </c>
      <c r="J70" s="28"/>
      <c r="K70" s="28">
        <f>IF(数据源[[#This Row],[销售/采购]]="采购",数据源[[#This Row],[数量]],-数据源[[#This Row],[数量]])</f>
        <v>2685</v>
      </c>
      <c r="L70" s="28">
        <f>IF(数据源[[#This Row],[销售/采购]]="采购",-数据源[[#This Row],[总价]],数据源[[#This Row],[总价]])</f>
        <v>-11921.400000000001</v>
      </c>
      <c r="M70" s="1"/>
      <c r="N70" s="1"/>
    </row>
    <row r="71" spans="1:14" ht="23.25" x14ac:dyDescent="0.3">
      <c r="A71" s="27">
        <v>43864</v>
      </c>
      <c r="B71" s="28" t="s">
        <v>15</v>
      </c>
      <c r="C71" s="28" t="s">
        <v>21</v>
      </c>
      <c r="D71" s="28" t="s">
        <v>38</v>
      </c>
      <c r="E71" s="28">
        <v>315</v>
      </c>
      <c r="F71" s="29">
        <v>6</v>
      </c>
      <c r="G71" s="29">
        <v>1890</v>
      </c>
      <c r="H71" s="28"/>
      <c r="I71" s="28"/>
      <c r="J71" s="29">
        <v>13</v>
      </c>
      <c r="K71" s="29">
        <f>IF(数据源[[#This Row],[销售/采购]]="采购",数据源[[#This Row],[数量]],-数据源[[#This Row],[数量]])</f>
        <v>-315</v>
      </c>
      <c r="L71" s="28">
        <f>IF(数据源[[#This Row],[销售/采购]]="采购",-数据源[[#This Row],[总价]],数据源[[#This Row],[总价]])</f>
        <v>1890</v>
      </c>
      <c r="M71" s="1"/>
      <c r="N71" s="1"/>
    </row>
    <row r="72" spans="1:14" ht="23.25" x14ac:dyDescent="0.3">
      <c r="A72" s="24">
        <v>43865</v>
      </c>
      <c r="B72" s="25" t="s">
        <v>11</v>
      </c>
      <c r="C72" s="25" t="s">
        <v>18</v>
      </c>
      <c r="D72" s="25" t="s">
        <v>37</v>
      </c>
      <c r="E72" s="25">
        <v>2325</v>
      </c>
      <c r="F72" s="26">
        <v>4.4400000000000004</v>
      </c>
      <c r="G72" s="26">
        <v>10323</v>
      </c>
      <c r="H72" s="25" t="s">
        <v>34</v>
      </c>
      <c r="I72" s="25">
        <v>12</v>
      </c>
      <c r="J72" s="28"/>
      <c r="K72" s="28">
        <f>IF(数据源[[#This Row],[销售/采购]]="采购",数据源[[#This Row],[数量]],-数据源[[#This Row],[数量]])</f>
        <v>2325</v>
      </c>
      <c r="L72" s="28">
        <f>IF(数据源[[#This Row],[销售/采购]]="采购",-数据源[[#This Row],[总价]],数据源[[#This Row],[总价]])</f>
        <v>-10323</v>
      </c>
      <c r="M72" s="1"/>
      <c r="N72" s="1"/>
    </row>
    <row r="73" spans="1:14" ht="23.25" x14ac:dyDescent="0.3">
      <c r="A73" s="27">
        <v>43865</v>
      </c>
      <c r="B73" s="28" t="s">
        <v>8</v>
      </c>
      <c r="C73" s="28" t="s">
        <v>10</v>
      </c>
      <c r="D73" s="28" t="s">
        <v>38</v>
      </c>
      <c r="E73" s="28">
        <v>148</v>
      </c>
      <c r="F73" s="29">
        <v>2.5</v>
      </c>
      <c r="G73" s="29">
        <v>370</v>
      </c>
      <c r="H73" s="28"/>
      <c r="I73" s="28"/>
      <c r="J73" s="29">
        <v>15</v>
      </c>
      <c r="K73" s="29">
        <f>IF(数据源[[#This Row],[销售/采购]]="采购",数据源[[#This Row],[数量]],-数据源[[#This Row],[数量]])</f>
        <v>-148</v>
      </c>
      <c r="L73" s="28">
        <f>IF(数据源[[#This Row],[销售/采购]]="采购",-数据源[[#This Row],[总价]],数据源[[#This Row],[总价]])</f>
        <v>370</v>
      </c>
      <c r="M73" s="1"/>
      <c r="N73" s="1"/>
    </row>
    <row r="74" spans="1:14" ht="23.25" x14ac:dyDescent="0.3">
      <c r="A74" s="24">
        <v>43866</v>
      </c>
      <c r="B74" s="25" t="s">
        <v>11</v>
      </c>
      <c r="C74" s="25" t="s">
        <v>13</v>
      </c>
      <c r="D74" s="25" t="s">
        <v>37</v>
      </c>
      <c r="E74" s="25">
        <v>1711</v>
      </c>
      <c r="F74" s="26">
        <v>2.04</v>
      </c>
      <c r="G74" s="26">
        <v>3490.44</v>
      </c>
      <c r="H74" s="25" t="s">
        <v>34</v>
      </c>
      <c r="I74" s="25">
        <v>0</v>
      </c>
      <c r="J74" s="28"/>
      <c r="K74" s="28">
        <f>IF(数据源[[#This Row],[销售/采购]]="采购",数据源[[#This Row],[数量]],-数据源[[#This Row],[数量]])</f>
        <v>1711</v>
      </c>
      <c r="L74" s="28">
        <f>IF(数据源[[#This Row],[销售/采购]]="采购",-数据源[[#This Row],[总价]],数据源[[#This Row],[总价]])</f>
        <v>-3490.44</v>
      </c>
      <c r="M74" s="1"/>
      <c r="N74" s="1"/>
    </row>
    <row r="75" spans="1:14" ht="23.25" x14ac:dyDescent="0.3">
      <c r="A75" s="27">
        <v>43866</v>
      </c>
      <c r="B75" s="28" t="s">
        <v>15</v>
      </c>
      <c r="C75" s="28" t="s">
        <v>9</v>
      </c>
      <c r="D75" s="28" t="s">
        <v>38</v>
      </c>
      <c r="E75" s="28">
        <v>1307</v>
      </c>
      <c r="F75" s="29">
        <v>5</v>
      </c>
      <c r="G75" s="29">
        <v>6535</v>
      </c>
      <c r="H75" s="28"/>
      <c r="I75" s="28"/>
      <c r="J75" s="29">
        <v>9</v>
      </c>
      <c r="K75" s="29">
        <f>IF(数据源[[#This Row],[销售/采购]]="采购",数据源[[#This Row],[数量]],-数据源[[#This Row],[数量]])</f>
        <v>-1307</v>
      </c>
      <c r="L75" s="28">
        <f>IF(数据源[[#This Row],[销售/采购]]="采购",-数据源[[#This Row],[总价]],数据源[[#This Row],[总价]])</f>
        <v>6535</v>
      </c>
      <c r="M75" s="1"/>
      <c r="N75" s="1"/>
    </row>
    <row r="76" spans="1:14" ht="23.25" x14ac:dyDescent="0.3">
      <c r="A76" s="24">
        <v>43867</v>
      </c>
      <c r="B76" s="25" t="s">
        <v>15</v>
      </c>
      <c r="C76" s="25" t="s">
        <v>10</v>
      </c>
      <c r="D76" s="25" t="s">
        <v>37</v>
      </c>
      <c r="E76" s="25">
        <v>2364</v>
      </c>
      <c r="F76" s="26">
        <v>2.04</v>
      </c>
      <c r="G76" s="26">
        <v>4822.5600000000004</v>
      </c>
      <c r="H76" s="25" t="s">
        <v>34</v>
      </c>
      <c r="I76" s="25">
        <v>1</v>
      </c>
      <c r="J76" s="28"/>
      <c r="K76" s="28">
        <f>IF(数据源[[#This Row],[销售/采购]]="采购",数据源[[#This Row],[数量]],-数据源[[#This Row],[数量]])</f>
        <v>2364</v>
      </c>
      <c r="L76" s="28">
        <f>IF(数据源[[#This Row],[销售/采购]]="采购",-数据源[[#This Row],[总价]],数据源[[#This Row],[总价]])</f>
        <v>-4822.5600000000004</v>
      </c>
      <c r="M76" s="1"/>
      <c r="N76" s="1"/>
    </row>
    <row r="77" spans="1:14" ht="23.25" x14ac:dyDescent="0.3">
      <c r="A77" s="27">
        <v>43867</v>
      </c>
      <c r="B77" s="28" t="s">
        <v>6</v>
      </c>
      <c r="C77" s="28" t="s">
        <v>7</v>
      </c>
      <c r="D77" s="28" t="s">
        <v>38</v>
      </c>
      <c r="E77" s="28">
        <v>1489</v>
      </c>
      <c r="F77" s="29">
        <v>6</v>
      </c>
      <c r="G77" s="29">
        <v>8934</v>
      </c>
      <c r="H77" s="28"/>
      <c r="I77" s="28"/>
      <c r="J77" s="29">
        <v>20</v>
      </c>
      <c r="K77" s="29">
        <f>IF(数据源[[#This Row],[销售/采购]]="采购",数据源[[#This Row],[数量]],-数据源[[#This Row],[数量]])</f>
        <v>-1489</v>
      </c>
      <c r="L77" s="28">
        <f>IF(数据源[[#This Row],[销售/采购]]="采购",-数据源[[#This Row],[总价]],数据源[[#This Row],[总价]])</f>
        <v>8934</v>
      </c>
      <c r="M77" s="1"/>
      <c r="N77" s="1"/>
    </row>
    <row r="78" spans="1:14" ht="23.25" x14ac:dyDescent="0.3">
      <c r="A78" s="24">
        <v>43868</v>
      </c>
      <c r="B78" s="25" t="s">
        <v>8</v>
      </c>
      <c r="C78" s="25" t="s">
        <v>9</v>
      </c>
      <c r="D78" s="25" t="s">
        <v>37</v>
      </c>
      <c r="E78" s="25">
        <v>2404</v>
      </c>
      <c r="F78" s="26">
        <v>1.44</v>
      </c>
      <c r="G78" s="26">
        <v>3461.7599999999998</v>
      </c>
      <c r="H78" s="25" t="s">
        <v>34</v>
      </c>
      <c r="I78" s="25">
        <v>4</v>
      </c>
      <c r="J78" s="28"/>
      <c r="K78" s="28">
        <f>IF(数据源[[#This Row],[销售/采购]]="采购",数据源[[#This Row],[数量]],-数据源[[#This Row],[数量]])</f>
        <v>2404</v>
      </c>
      <c r="L78" s="28">
        <f>IF(数据源[[#This Row],[销售/采购]]="采购",-数据源[[#This Row],[总价]],数据源[[#This Row],[总价]])</f>
        <v>-3461.7599999999998</v>
      </c>
      <c r="M78" s="1"/>
      <c r="N78" s="1"/>
    </row>
    <row r="79" spans="1:14" ht="23.25" x14ac:dyDescent="0.3">
      <c r="A79" s="27">
        <v>43868</v>
      </c>
      <c r="B79" s="28" t="s">
        <v>6</v>
      </c>
      <c r="C79" s="28" t="s">
        <v>10</v>
      </c>
      <c r="D79" s="28" t="s">
        <v>38</v>
      </c>
      <c r="E79" s="28">
        <v>795</v>
      </c>
      <c r="F79" s="29">
        <v>2.5</v>
      </c>
      <c r="G79" s="29">
        <v>1987.5</v>
      </c>
      <c r="H79" s="28"/>
      <c r="I79" s="28"/>
      <c r="J79" s="29">
        <v>17</v>
      </c>
      <c r="K79" s="29">
        <f>IF(数据源[[#This Row],[销售/采购]]="采购",数据源[[#This Row],[数量]],-数据源[[#This Row],[数量]])</f>
        <v>-795</v>
      </c>
      <c r="L79" s="28">
        <f>IF(数据源[[#This Row],[销售/采购]]="采购",-数据源[[#This Row],[总价]],数据源[[#This Row],[总价]])</f>
        <v>1987.5</v>
      </c>
      <c r="M79" s="1"/>
      <c r="N79" s="1"/>
    </row>
    <row r="80" spans="1:14" ht="23.25" x14ac:dyDescent="0.3">
      <c r="A80" s="24">
        <v>43869</v>
      </c>
      <c r="B80" s="25" t="s">
        <v>14</v>
      </c>
      <c r="C80" s="25" t="s">
        <v>9</v>
      </c>
      <c r="D80" s="25" t="s">
        <v>37</v>
      </c>
      <c r="E80" s="25">
        <v>1335</v>
      </c>
      <c r="F80" s="26">
        <v>1.74</v>
      </c>
      <c r="G80" s="26">
        <v>2322.9</v>
      </c>
      <c r="H80" s="25" t="s">
        <v>34</v>
      </c>
      <c r="I80" s="25">
        <v>4</v>
      </c>
      <c r="J80" s="28"/>
      <c r="K80" s="28">
        <f>IF(数据源[[#This Row],[销售/采购]]="采购",数据源[[#This Row],[数量]],-数据源[[#This Row],[数量]])</f>
        <v>1335</v>
      </c>
      <c r="L80" s="28">
        <f>IF(数据源[[#This Row],[销售/采购]]="采购",-数据源[[#This Row],[总价]],数据源[[#This Row],[总价]])</f>
        <v>-2322.9</v>
      </c>
      <c r="M80" s="1"/>
      <c r="N80" s="1"/>
    </row>
    <row r="81" spans="1:14" ht="23.25" x14ac:dyDescent="0.3">
      <c r="A81" s="27">
        <v>43869</v>
      </c>
      <c r="B81" s="28" t="s">
        <v>8</v>
      </c>
      <c r="C81" s="28" t="s">
        <v>9</v>
      </c>
      <c r="D81" s="28" t="s">
        <v>38</v>
      </c>
      <c r="E81" s="28">
        <v>975</v>
      </c>
      <c r="F81" s="29">
        <v>3</v>
      </c>
      <c r="G81" s="29">
        <v>2925</v>
      </c>
      <c r="H81" s="28"/>
      <c r="I81" s="28"/>
      <c r="J81" s="29">
        <v>10</v>
      </c>
      <c r="K81" s="29">
        <f>IF(数据源[[#This Row],[销售/采购]]="采购",数据源[[#This Row],[数量]],-数据源[[#This Row],[数量]])</f>
        <v>-975</v>
      </c>
      <c r="L81" s="28">
        <f>IF(数据源[[#This Row],[销售/采购]]="采购",-数据源[[#This Row],[总价]],数据源[[#This Row],[总价]])</f>
        <v>2925</v>
      </c>
      <c r="M81" s="1"/>
      <c r="N81" s="1"/>
    </row>
    <row r="82" spans="1:14" ht="23.25" x14ac:dyDescent="0.3">
      <c r="A82" s="24">
        <v>43870</v>
      </c>
      <c r="B82" s="25" t="s">
        <v>8</v>
      </c>
      <c r="C82" s="25" t="s">
        <v>7</v>
      </c>
      <c r="D82" s="25" t="s">
        <v>37</v>
      </c>
      <c r="E82" s="25">
        <v>4162</v>
      </c>
      <c r="F82" s="26">
        <v>3.24</v>
      </c>
      <c r="G82" s="26">
        <v>13484.880000000001</v>
      </c>
      <c r="H82" s="25" t="s">
        <v>34</v>
      </c>
      <c r="I82" s="25">
        <v>9</v>
      </c>
      <c r="J82" s="28"/>
      <c r="K82" s="28">
        <f>IF(数据源[[#This Row],[销售/采购]]="采购",数据源[[#This Row],[数量]],-数据源[[#This Row],[数量]])</f>
        <v>4162</v>
      </c>
      <c r="L82" s="28">
        <f>IF(数据源[[#This Row],[销售/采购]]="采购",-数据源[[#This Row],[总价]],数据源[[#This Row],[总价]])</f>
        <v>-13484.880000000001</v>
      </c>
      <c r="M82" s="1"/>
      <c r="N82" s="1"/>
    </row>
    <row r="83" spans="1:14" ht="23.25" x14ac:dyDescent="0.3">
      <c r="A83" s="27">
        <v>43870</v>
      </c>
      <c r="B83" s="28" t="s">
        <v>15</v>
      </c>
      <c r="C83" s="28" t="s">
        <v>21</v>
      </c>
      <c r="D83" s="28" t="s">
        <v>38</v>
      </c>
      <c r="E83" s="28">
        <v>1081</v>
      </c>
      <c r="F83" s="29">
        <v>6</v>
      </c>
      <c r="G83" s="29">
        <v>6486</v>
      </c>
      <c r="H83" s="28"/>
      <c r="I83" s="28"/>
      <c r="J83" s="29">
        <v>0</v>
      </c>
      <c r="K83" s="29">
        <f>IF(数据源[[#This Row],[销售/采购]]="采购",数据源[[#This Row],[数量]],-数据源[[#This Row],[数量]])</f>
        <v>-1081</v>
      </c>
      <c r="L83" s="28">
        <f>IF(数据源[[#This Row],[销售/采购]]="采购",-数据源[[#This Row],[总价]],数据源[[#This Row],[总价]])</f>
        <v>6486</v>
      </c>
      <c r="M83" s="1"/>
      <c r="N83" s="1"/>
    </row>
    <row r="84" spans="1:14" ht="23.25" x14ac:dyDescent="0.3">
      <c r="A84" s="24">
        <v>43871</v>
      </c>
      <c r="B84" s="25" t="s">
        <v>11</v>
      </c>
      <c r="C84" s="25" t="s">
        <v>13</v>
      </c>
      <c r="D84" s="25" t="s">
        <v>37</v>
      </c>
      <c r="E84" s="25">
        <v>2753</v>
      </c>
      <c r="F84" s="26">
        <v>2.04</v>
      </c>
      <c r="G84" s="26">
        <v>5616.12</v>
      </c>
      <c r="H84" s="25" t="s">
        <v>34</v>
      </c>
      <c r="I84" s="25">
        <v>15</v>
      </c>
      <c r="J84" s="28"/>
      <c r="K84" s="28">
        <f>IF(数据源[[#This Row],[销售/采购]]="采购",数据源[[#This Row],[数量]],-数据源[[#This Row],[数量]])</f>
        <v>2753</v>
      </c>
      <c r="L84" s="28">
        <f>IF(数据源[[#This Row],[销售/采购]]="采购",-数据源[[#This Row],[总价]],数据源[[#This Row],[总价]])</f>
        <v>-5616.12</v>
      </c>
      <c r="M84" s="1"/>
      <c r="N84" s="1"/>
    </row>
    <row r="85" spans="1:14" ht="23.25" x14ac:dyDescent="0.3">
      <c r="A85" s="27">
        <v>43871</v>
      </c>
      <c r="B85" s="28" t="s">
        <v>15</v>
      </c>
      <c r="C85" s="28" t="s">
        <v>9</v>
      </c>
      <c r="D85" s="28" t="s">
        <v>38</v>
      </c>
      <c r="E85" s="28">
        <v>543</v>
      </c>
      <c r="F85" s="29">
        <v>5</v>
      </c>
      <c r="G85" s="29">
        <v>2715</v>
      </c>
      <c r="H85" s="28"/>
      <c r="I85" s="28"/>
      <c r="J85" s="29">
        <v>12</v>
      </c>
      <c r="K85" s="29">
        <f>IF(数据源[[#This Row],[销售/采购]]="采购",数据源[[#This Row],[数量]],-数据源[[#This Row],[数量]])</f>
        <v>-543</v>
      </c>
      <c r="L85" s="28">
        <f>IF(数据源[[#This Row],[销售/采购]]="采购",-数据源[[#This Row],[总价]],数据源[[#This Row],[总价]])</f>
        <v>2715</v>
      </c>
      <c r="M85" s="1"/>
      <c r="N85" s="1"/>
    </row>
    <row r="86" spans="1:14" ht="23.25" x14ac:dyDescent="0.3">
      <c r="A86" s="24">
        <v>43872</v>
      </c>
      <c r="B86" s="25" t="s">
        <v>12</v>
      </c>
      <c r="C86" s="25" t="s">
        <v>10</v>
      </c>
      <c r="D86" s="25" t="s">
        <v>37</v>
      </c>
      <c r="E86" s="25">
        <v>2912</v>
      </c>
      <c r="F86" s="26">
        <v>1.44</v>
      </c>
      <c r="G86" s="26">
        <v>4193.28</v>
      </c>
      <c r="H86" s="25" t="s">
        <v>34</v>
      </c>
      <c r="I86" s="25">
        <v>11</v>
      </c>
      <c r="J86" s="28"/>
      <c r="K86" s="28">
        <f>IF(数据源[[#This Row],[销售/采购]]="采购",数据源[[#This Row],[数量]],-数据源[[#This Row],[数量]])</f>
        <v>2912</v>
      </c>
      <c r="L86" s="28">
        <f>IF(数据源[[#This Row],[销售/采购]]="采购",-数据源[[#This Row],[总价]],数据源[[#This Row],[总价]])</f>
        <v>-4193.28</v>
      </c>
      <c r="M86" s="1"/>
      <c r="N86" s="1"/>
    </row>
    <row r="87" spans="1:14" ht="23.25" x14ac:dyDescent="0.3">
      <c r="A87" s="27">
        <v>43872</v>
      </c>
      <c r="B87" s="28" t="s">
        <v>8</v>
      </c>
      <c r="C87" s="28" t="s">
        <v>9</v>
      </c>
      <c r="D87" s="28" t="s">
        <v>38</v>
      </c>
      <c r="E87" s="28">
        <v>237</v>
      </c>
      <c r="F87" s="29">
        <v>3</v>
      </c>
      <c r="G87" s="29">
        <v>711</v>
      </c>
      <c r="H87" s="28"/>
      <c r="I87" s="28"/>
      <c r="J87" s="29">
        <v>11</v>
      </c>
      <c r="K87" s="29">
        <f>IF(数据源[[#This Row],[销售/采购]]="采购",数据源[[#This Row],[数量]],-数据源[[#This Row],[数量]])</f>
        <v>-237</v>
      </c>
      <c r="L87" s="28">
        <f>IF(数据源[[#This Row],[销售/采购]]="采购",-数据源[[#This Row],[总价]],数据源[[#This Row],[总价]])</f>
        <v>711</v>
      </c>
      <c r="M87" s="1"/>
      <c r="N87" s="1"/>
    </row>
    <row r="88" spans="1:14" ht="23.25" x14ac:dyDescent="0.3">
      <c r="A88" s="24">
        <v>43873</v>
      </c>
      <c r="B88" s="25" t="s">
        <v>14</v>
      </c>
      <c r="C88" s="25" t="s">
        <v>7</v>
      </c>
      <c r="D88" s="25" t="s">
        <v>37</v>
      </c>
      <c r="E88" s="25">
        <v>2999</v>
      </c>
      <c r="F88" s="26">
        <v>4.4400000000000004</v>
      </c>
      <c r="G88" s="26">
        <v>13315.560000000001</v>
      </c>
      <c r="H88" s="25" t="s">
        <v>34</v>
      </c>
      <c r="I88" s="25">
        <v>1</v>
      </c>
      <c r="J88" s="28"/>
      <c r="K88" s="28">
        <f>IF(数据源[[#This Row],[销售/采购]]="采购",数据源[[#This Row],[数量]],-数据源[[#This Row],[数量]])</f>
        <v>2999</v>
      </c>
      <c r="L88" s="28">
        <f>IF(数据源[[#This Row],[销售/采购]]="采购",-数据源[[#This Row],[总价]],数据源[[#This Row],[总价]])</f>
        <v>-13315.560000000001</v>
      </c>
      <c r="M88" s="1"/>
      <c r="N88" s="1"/>
    </row>
    <row r="89" spans="1:14" ht="23.25" x14ac:dyDescent="0.3">
      <c r="A89" s="27">
        <v>43873</v>
      </c>
      <c r="B89" s="28" t="s">
        <v>14</v>
      </c>
      <c r="C89" s="28" t="s">
        <v>7</v>
      </c>
      <c r="D89" s="28" t="s">
        <v>38</v>
      </c>
      <c r="E89" s="28">
        <v>896</v>
      </c>
      <c r="F89" s="29">
        <v>8</v>
      </c>
      <c r="G89" s="29">
        <v>7168</v>
      </c>
      <c r="H89" s="28"/>
      <c r="I89" s="28"/>
      <c r="J89" s="29">
        <v>13</v>
      </c>
      <c r="K89" s="29">
        <f>IF(数据源[[#This Row],[销售/采购]]="采购",数据源[[#This Row],[数量]],-数据源[[#This Row],[数量]])</f>
        <v>-896</v>
      </c>
      <c r="L89" s="28">
        <f>IF(数据源[[#This Row],[销售/采购]]="采购",-数据源[[#This Row],[总价]],数据源[[#This Row],[总价]])</f>
        <v>7168</v>
      </c>
      <c r="M89" s="1"/>
      <c r="N89" s="1"/>
    </row>
    <row r="90" spans="1:14" ht="23.25" x14ac:dyDescent="0.3">
      <c r="A90" s="24">
        <v>43874</v>
      </c>
      <c r="B90" s="25" t="s">
        <v>14</v>
      </c>
      <c r="C90" s="25" t="s">
        <v>7</v>
      </c>
      <c r="D90" s="25" t="s">
        <v>37</v>
      </c>
      <c r="E90" s="25">
        <v>722</v>
      </c>
      <c r="F90" s="26">
        <v>5.18</v>
      </c>
      <c r="G90" s="26">
        <v>3739.9599999999996</v>
      </c>
      <c r="H90" s="25" t="s">
        <v>34</v>
      </c>
      <c r="I90" s="25">
        <v>6</v>
      </c>
      <c r="J90" s="28"/>
      <c r="K90" s="28">
        <f>IF(数据源[[#This Row],[销售/采购]]="采购",数据源[[#This Row],[数量]],-数据源[[#This Row],[数量]])</f>
        <v>722</v>
      </c>
      <c r="L90" s="28">
        <f>IF(数据源[[#This Row],[销售/采购]]="采购",-数据源[[#This Row],[总价]],数据源[[#This Row],[总价]])</f>
        <v>-3739.9599999999996</v>
      </c>
      <c r="M90" s="1"/>
      <c r="N90" s="1"/>
    </row>
    <row r="91" spans="1:14" ht="23.25" x14ac:dyDescent="0.3">
      <c r="A91" s="27">
        <v>43874</v>
      </c>
      <c r="B91" s="28" t="s">
        <v>6</v>
      </c>
      <c r="C91" s="28" t="s">
        <v>7</v>
      </c>
      <c r="D91" s="28" t="s">
        <v>38</v>
      </c>
      <c r="E91" s="28">
        <v>1952</v>
      </c>
      <c r="F91" s="29">
        <v>6</v>
      </c>
      <c r="G91" s="29">
        <v>11712</v>
      </c>
      <c r="H91" s="28"/>
      <c r="I91" s="28"/>
      <c r="J91" s="29">
        <v>2</v>
      </c>
      <c r="K91" s="29">
        <f>IF(数据源[[#This Row],[销售/采购]]="采购",数据源[[#This Row],[数量]],-数据源[[#This Row],[数量]])</f>
        <v>-1952</v>
      </c>
      <c r="L91" s="28">
        <f>IF(数据源[[#This Row],[销售/采购]]="采购",-数据源[[#This Row],[总价]],数据源[[#This Row],[总价]])</f>
        <v>11712</v>
      </c>
      <c r="M91" s="1"/>
      <c r="N91" s="1"/>
    </row>
    <row r="92" spans="1:14" ht="23.25" x14ac:dyDescent="0.3">
      <c r="A92" s="24">
        <v>43875</v>
      </c>
      <c r="B92" s="25" t="s">
        <v>14</v>
      </c>
      <c r="C92" s="25" t="s">
        <v>9</v>
      </c>
      <c r="D92" s="25" t="s">
        <v>37</v>
      </c>
      <c r="E92" s="25">
        <v>1332</v>
      </c>
      <c r="F92" s="26">
        <v>1.74</v>
      </c>
      <c r="G92" s="26">
        <v>2317.6799999999998</v>
      </c>
      <c r="H92" s="25" t="s">
        <v>34</v>
      </c>
      <c r="I92" s="25">
        <v>4</v>
      </c>
      <c r="J92" s="28"/>
      <c r="K92" s="28">
        <f>IF(数据源[[#This Row],[销售/采购]]="采购",数据源[[#This Row],[数量]],-数据源[[#This Row],[数量]])</f>
        <v>1332</v>
      </c>
      <c r="L92" s="28">
        <f>IF(数据源[[#This Row],[销售/采购]]="采购",-数据源[[#This Row],[总价]],数据源[[#This Row],[总价]])</f>
        <v>-2317.6799999999998</v>
      </c>
      <c r="M92" s="1"/>
      <c r="N92" s="1"/>
    </row>
    <row r="93" spans="1:14" ht="23.25" x14ac:dyDescent="0.3">
      <c r="A93" s="27">
        <v>43875</v>
      </c>
      <c r="B93" s="28" t="s">
        <v>15</v>
      </c>
      <c r="C93" s="28" t="s">
        <v>10</v>
      </c>
      <c r="D93" s="28" t="s">
        <v>38</v>
      </c>
      <c r="E93" s="28">
        <v>1239</v>
      </c>
      <c r="F93" s="29">
        <v>4</v>
      </c>
      <c r="G93" s="29">
        <v>4956</v>
      </c>
      <c r="H93" s="28"/>
      <c r="I93" s="28"/>
      <c r="J93" s="29">
        <v>18</v>
      </c>
      <c r="K93" s="29">
        <f>IF(数据源[[#This Row],[销售/采购]]="采购",数据源[[#This Row],[数量]],-数据源[[#This Row],[数量]])</f>
        <v>-1239</v>
      </c>
      <c r="L93" s="28">
        <f>IF(数据源[[#This Row],[销售/采购]]="采购",-数据源[[#This Row],[总价]],数据源[[#This Row],[总价]])</f>
        <v>4956</v>
      </c>
      <c r="M93" s="1"/>
      <c r="N93" s="1"/>
    </row>
    <row r="94" spans="1:14" ht="23.25" x14ac:dyDescent="0.3">
      <c r="A94" s="24">
        <v>43876</v>
      </c>
      <c r="B94" s="25" t="s">
        <v>15</v>
      </c>
      <c r="C94" s="25" t="s">
        <v>10</v>
      </c>
      <c r="D94" s="25" t="s">
        <v>37</v>
      </c>
      <c r="E94" s="25">
        <v>663</v>
      </c>
      <c r="F94" s="26">
        <v>2.38</v>
      </c>
      <c r="G94" s="26">
        <v>1577.9399999999998</v>
      </c>
      <c r="H94" s="25" t="s">
        <v>34</v>
      </c>
      <c r="I94" s="25">
        <v>7</v>
      </c>
      <c r="J94" s="28"/>
      <c r="K94" s="28">
        <f>IF(数据源[[#This Row],[销售/采购]]="采购",数据源[[#This Row],[数量]],-数据源[[#This Row],[数量]])</f>
        <v>663</v>
      </c>
      <c r="L94" s="28">
        <f>IF(数据源[[#This Row],[销售/采购]]="采购",-数据源[[#This Row],[总价]],数据源[[#This Row],[总价]])</f>
        <v>-1577.9399999999998</v>
      </c>
      <c r="M94" s="1"/>
      <c r="N94" s="1"/>
    </row>
    <row r="95" spans="1:14" ht="23.25" x14ac:dyDescent="0.3">
      <c r="A95" s="27">
        <v>43876</v>
      </c>
      <c r="B95" s="28" t="s">
        <v>8</v>
      </c>
      <c r="C95" s="28" t="s">
        <v>10</v>
      </c>
      <c r="D95" s="28" t="s">
        <v>38</v>
      </c>
      <c r="E95" s="28">
        <v>2200</v>
      </c>
      <c r="F95" s="29">
        <v>2.5</v>
      </c>
      <c r="G95" s="29">
        <v>5500</v>
      </c>
      <c r="H95" s="28"/>
      <c r="I95" s="28"/>
      <c r="J95" s="29">
        <v>12</v>
      </c>
      <c r="K95" s="29">
        <f>IF(数据源[[#This Row],[销售/采购]]="采购",数据源[[#This Row],[数量]],-数据源[[#This Row],[数量]])</f>
        <v>-2200</v>
      </c>
      <c r="L95" s="28">
        <f>IF(数据源[[#This Row],[销售/采购]]="采购",-数据源[[#This Row],[总价]],数据源[[#This Row],[总价]])</f>
        <v>5500</v>
      </c>
      <c r="M95" s="1"/>
      <c r="N95" s="1"/>
    </row>
    <row r="96" spans="1:14" ht="23.25" x14ac:dyDescent="0.3">
      <c r="A96" s="24">
        <v>43877</v>
      </c>
      <c r="B96" s="25" t="s">
        <v>15</v>
      </c>
      <c r="C96" s="25" t="s">
        <v>9</v>
      </c>
      <c r="D96" s="25" t="s">
        <v>37</v>
      </c>
      <c r="E96" s="25">
        <v>2835</v>
      </c>
      <c r="F96" s="26">
        <v>2.64</v>
      </c>
      <c r="G96" s="26">
        <v>7484.4000000000005</v>
      </c>
      <c r="H96" s="25" t="s">
        <v>34</v>
      </c>
      <c r="I96" s="25">
        <v>4</v>
      </c>
      <c r="J96" s="28"/>
      <c r="K96" s="28">
        <f>IF(数据源[[#This Row],[销售/采购]]="采购",数据源[[#This Row],[数量]],-数据源[[#This Row],[数量]])</f>
        <v>2835</v>
      </c>
      <c r="L96" s="28">
        <f>IF(数据源[[#This Row],[销售/采购]]="采购",-数据源[[#This Row],[总价]],数据源[[#This Row],[总价]])</f>
        <v>-7484.4000000000005</v>
      </c>
      <c r="M96" s="1"/>
      <c r="N96" s="1"/>
    </row>
    <row r="97" spans="1:14" ht="23.25" x14ac:dyDescent="0.3">
      <c r="A97" s="27">
        <v>43877</v>
      </c>
      <c r="B97" s="28" t="s">
        <v>11</v>
      </c>
      <c r="C97" s="28" t="s">
        <v>10</v>
      </c>
      <c r="D97" s="28" t="s">
        <v>38</v>
      </c>
      <c r="E97" s="28">
        <v>1902</v>
      </c>
      <c r="F97" s="29">
        <v>6</v>
      </c>
      <c r="G97" s="29">
        <v>11412</v>
      </c>
      <c r="H97" s="28"/>
      <c r="I97" s="28"/>
      <c r="J97" s="29">
        <v>4</v>
      </c>
      <c r="K97" s="29">
        <f>IF(数据源[[#This Row],[销售/采购]]="采购",数据源[[#This Row],[数量]],-数据源[[#This Row],[数量]])</f>
        <v>-1902</v>
      </c>
      <c r="L97" s="28">
        <f>IF(数据源[[#This Row],[销售/采购]]="采购",-数据源[[#This Row],[总价]],数据源[[#This Row],[总价]])</f>
        <v>11412</v>
      </c>
      <c r="M97" s="1"/>
      <c r="N97" s="1"/>
    </row>
    <row r="98" spans="1:14" ht="23.25" x14ac:dyDescent="0.3">
      <c r="A98" s="24">
        <v>43878</v>
      </c>
      <c r="B98" s="25" t="s">
        <v>12</v>
      </c>
      <c r="C98" s="25" t="s">
        <v>9</v>
      </c>
      <c r="D98" s="25" t="s">
        <v>37</v>
      </c>
      <c r="E98" s="25">
        <v>1785</v>
      </c>
      <c r="F98" s="26">
        <v>1.74</v>
      </c>
      <c r="G98" s="26">
        <v>3105.9</v>
      </c>
      <c r="H98" s="25" t="s">
        <v>34</v>
      </c>
      <c r="I98" s="25">
        <v>4</v>
      </c>
      <c r="J98" s="28"/>
      <c r="K98" s="28">
        <f>IF(数据源[[#This Row],[销售/采购]]="采购",数据源[[#This Row],[数量]],-数据源[[#This Row],[数量]])</f>
        <v>1785</v>
      </c>
      <c r="L98" s="28">
        <f>IF(数据源[[#This Row],[销售/采购]]="采购",-数据源[[#This Row],[总价]],数据源[[#This Row],[总价]])</f>
        <v>-3105.9</v>
      </c>
      <c r="M98" s="1"/>
      <c r="N98" s="1"/>
    </row>
    <row r="99" spans="1:14" ht="23.25" x14ac:dyDescent="0.3">
      <c r="A99" s="27">
        <v>43878</v>
      </c>
      <c r="B99" s="28" t="s">
        <v>15</v>
      </c>
      <c r="C99" s="28" t="s">
        <v>9</v>
      </c>
      <c r="D99" s="28" t="s">
        <v>38</v>
      </c>
      <c r="E99" s="28">
        <v>1938</v>
      </c>
      <c r="F99" s="29">
        <v>5</v>
      </c>
      <c r="G99" s="29">
        <v>9690</v>
      </c>
      <c r="H99" s="28"/>
      <c r="I99" s="28"/>
      <c r="J99" s="29">
        <v>20</v>
      </c>
      <c r="K99" s="29">
        <f>IF(数据源[[#This Row],[销售/采购]]="采购",数据源[[#This Row],[数量]],-数据源[[#This Row],[数量]])</f>
        <v>-1938</v>
      </c>
      <c r="L99" s="28">
        <f>IF(数据源[[#This Row],[销售/采购]]="采购",-数据源[[#This Row],[总价]],数据源[[#This Row],[总价]])</f>
        <v>9690</v>
      </c>
      <c r="M99" s="1"/>
      <c r="N99" s="1"/>
    </row>
    <row r="100" spans="1:14" ht="23.25" x14ac:dyDescent="0.3">
      <c r="A100" s="24">
        <v>43879</v>
      </c>
      <c r="B100" s="25" t="s">
        <v>6</v>
      </c>
      <c r="C100" s="25" t="s">
        <v>9</v>
      </c>
      <c r="D100" s="25" t="s">
        <v>37</v>
      </c>
      <c r="E100" s="25">
        <v>2992</v>
      </c>
      <c r="F100" s="26">
        <v>1.44</v>
      </c>
      <c r="G100" s="26">
        <v>4308.4799999999996</v>
      </c>
      <c r="H100" s="25" t="s">
        <v>34</v>
      </c>
      <c r="I100" s="25">
        <v>14</v>
      </c>
      <c r="J100" s="28"/>
      <c r="K100" s="28">
        <f>IF(数据源[[#This Row],[销售/采购]]="采购",数据源[[#This Row],[数量]],-数据源[[#This Row],[数量]])</f>
        <v>2992</v>
      </c>
      <c r="L100" s="28">
        <f>IF(数据源[[#This Row],[销售/采购]]="采购",-数据源[[#This Row],[总价]],数据源[[#This Row],[总价]])</f>
        <v>-4308.4799999999996</v>
      </c>
      <c r="M100" s="1"/>
      <c r="N100" s="1"/>
    </row>
    <row r="101" spans="1:14" ht="23.25" x14ac:dyDescent="0.3">
      <c r="A101" s="27">
        <v>43879</v>
      </c>
      <c r="B101" s="28" t="s">
        <v>14</v>
      </c>
      <c r="C101" s="28" t="s">
        <v>9</v>
      </c>
      <c r="D101" s="28" t="s">
        <v>38</v>
      </c>
      <c r="E101" s="28">
        <v>1652</v>
      </c>
      <c r="F101" s="29">
        <v>3.5</v>
      </c>
      <c r="G101" s="29">
        <v>5782</v>
      </c>
      <c r="H101" s="28"/>
      <c r="I101" s="28"/>
      <c r="J101" s="29">
        <v>14</v>
      </c>
      <c r="K101" s="29">
        <f>IF(数据源[[#This Row],[销售/采购]]="采购",数据源[[#This Row],[数量]],-数据源[[#This Row],[数量]])</f>
        <v>-1652</v>
      </c>
      <c r="L101" s="28">
        <f>IF(数据源[[#This Row],[销售/采购]]="采购",-数据源[[#This Row],[总价]],数据源[[#This Row],[总价]])</f>
        <v>5782</v>
      </c>
      <c r="M101" s="1"/>
      <c r="N101" s="1"/>
    </row>
    <row r="102" spans="1:14" ht="23.25" x14ac:dyDescent="0.3">
      <c r="A102" s="24">
        <v>43880</v>
      </c>
      <c r="B102" s="25" t="s">
        <v>15</v>
      </c>
      <c r="C102" s="25" t="s">
        <v>10</v>
      </c>
      <c r="D102" s="25" t="s">
        <v>37</v>
      </c>
      <c r="E102" s="25">
        <v>1936</v>
      </c>
      <c r="F102" s="26">
        <v>2.04</v>
      </c>
      <c r="G102" s="26">
        <v>3949.44</v>
      </c>
      <c r="H102" s="25" t="s">
        <v>34</v>
      </c>
      <c r="I102" s="25">
        <v>10</v>
      </c>
      <c r="J102" s="28"/>
      <c r="K102" s="28">
        <f>IF(数据源[[#This Row],[销售/采购]]="采购",数据源[[#This Row],[数量]],-数据源[[#This Row],[数量]])</f>
        <v>1936</v>
      </c>
      <c r="L102" s="28">
        <f>IF(数据源[[#This Row],[销售/采购]]="采购",-数据源[[#This Row],[总价]],数据源[[#This Row],[总价]])</f>
        <v>-3949.44</v>
      </c>
      <c r="M102" s="1"/>
      <c r="N102" s="1"/>
    </row>
    <row r="103" spans="1:14" ht="23.25" x14ac:dyDescent="0.3">
      <c r="A103" s="27">
        <v>43880</v>
      </c>
      <c r="B103" s="28" t="s">
        <v>11</v>
      </c>
      <c r="C103" s="28" t="s">
        <v>13</v>
      </c>
      <c r="D103" s="28" t="s">
        <v>38</v>
      </c>
      <c r="E103" s="28">
        <v>2392</v>
      </c>
      <c r="F103" s="29">
        <v>4</v>
      </c>
      <c r="G103" s="29">
        <v>9568</v>
      </c>
      <c r="H103" s="28"/>
      <c r="I103" s="28"/>
      <c r="J103" s="29">
        <v>2</v>
      </c>
      <c r="K103" s="29">
        <f>IF(数据源[[#This Row],[销售/采购]]="采购",数据源[[#This Row],[数量]],-数据源[[#This Row],[数量]])</f>
        <v>-2392</v>
      </c>
      <c r="L103" s="28">
        <f>IF(数据源[[#This Row],[销售/采购]]="采购",-数据源[[#This Row],[总价]],数据源[[#This Row],[总价]])</f>
        <v>9568</v>
      </c>
      <c r="M103" s="1"/>
      <c r="N103" s="1"/>
    </row>
    <row r="104" spans="1:14" ht="23.25" x14ac:dyDescent="0.3">
      <c r="A104" s="24">
        <v>43881</v>
      </c>
      <c r="B104" s="25" t="s">
        <v>6</v>
      </c>
      <c r="C104" s="25" t="s">
        <v>9</v>
      </c>
      <c r="D104" s="25" t="s">
        <v>37</v>
      </c>
      <c r="E104" s="25">
        <v>1039</v>
      </c>
      <c r="F104" s="26">
        <v>1.44</v>
      </c>
      <c r="G104" s="26">
        <v>1496.1599999999999</v>
      </c>
      <c r="H104" s="25" t="s">
        <v>35</v>
      </c>
      <c r="I104" s="25">
        <v>13</v>
      </c>
      <c r="J104" s="28"/>
      <c r="K104" s="28">
        <f>IF(数据源[[#This Row],[销售/采购]]="采购",数据源[[#This Row],[数量]],-数据源[[#This Row],[数量]])</f>
        <v>1039</v>
      </c>
      <c r="L104" s="28">
        <f>IF(数据源[[#This Row],[销售/采购]]="采购",-数据源[[#This Row],[总价]],数据源[[#This Row],[总价]])</f>
        <v>-1496.1599999999999</v>
      </c>
      <c r="M104" s="1"/>
      <c r="N104" s="1"/>
    </row>
    <row r="105" spans="1:14" ht="23.25" x14ac:dyDescent="0.3">
      <c r="A105" s="27">
        <v>43881</v>
      </c>
      <c r="B105" s="28" t="s">
        <v>8</v>
      </c>
      <c r="C105" s="28" t="s">
        <v>10</v>
      </c>
      <c r="D105" s="28" t="s">
        <v>38</v>
      </c>
      <c r="E105" s="28">
        <v>1317</v>
      </c>
      <c r="F105" s="29">
        <v>2.5</v>
      </c>
      <c r="G105" s="29">
        <v>3292.5</v>
      </c>
      <c r="H105" s="28"/>
      <c r="I105" s="28"/>
      <c r="J105" s="29">
        <v>0</v>
      </c>
      <c r="K105" s="29">
        <f>IF(数据源[[#This Row],[销售/采购]]="采购",数据源[[#This Row],[数量]],-数据源[[#This Row],[数量]])</f>
        <v>-1317</v>
      </c>
      <c r="L105" s="28">
        <f>IF(数据源[[#This Row],[销售/采购]]="采购",-数据源[[#This Row],[总价]],数据源[[#This Row],[总价]])</f>
        <v>3292.5</v>
      </c>
      <c r="M105" s="1"/>
      <c r="N105" s="1"/>
    </row>
    <row r="106" spans="1:14" ht="23.25" x14ac:dyDescent="0.3">
      <c r="A106" s="24">
        <v>43882</v>
      </c>
      <c r="B106" s="25" t="s">
        <v>11</v>
      </c>
      <c r="C106" s="25" t="s">
        <v>18</v>
      </c>
      <c r="D106" s="25" t="s">
        <v>37</v>
      </c>
      <c r="E106" s="25">
        <v>2373</v>
      </c>
      <c r="F106" s="26">
        <v>4.4400000000000004</v>
      </c>
      <c r="G106" s="26">
        <v>10536.12</v>
      </c>
      <c r="H106" s="25" t="s">
        <v>34</v>
      </c>
      <c r="I106" s="25">
        <v>9</v>
      </c>
      <c r="J106" s="28"/>
      <c r="K106" s="28">
        <f>IF(数据源[[#This Row],[销售/采购]]="采购",数据源[[#This Row],[数量]],-数据源[[#This Row],[数量]])</f>
        <v>2373</v>
      </c>
      <c r="L106" s="28">
        <f>IF(数据源[[#This Row],[销售/采购]]="采购",-数据源[[#This Row],[总价]],数据源[[#This Row],[总价]])</f>
        <v>-10536.12</v>
      </c>
      <c r="M106" s="1"/>
      <c r="N106" s="1"/>
    </row>
    <row r="107" spans="1:14" ht="23.25" x14ac:dyDescent="0.3">
      <c r="A107" s="27">
        <v>43882</v>
      </c>
      <c r="B107" s="28" t="s">
        <v>11</v>
      </c>
      <c r="C107" s="28" t="s">
        <v>18</v>
      </c>
      <c r="D107" s="28" t="s">
        <v>38</v>
      </c>
      <c r="E107" s="28">
        <v>425</v>
      </c>
      <c r="F107" s="29">
        <v>8</v>
      </c>
      <c r="G107" s="29">
        <v>3400</v>
      </c>
      <c r="H107" s="28"/>
      <c r="I107" s="28"/>
      <c r="J107" s="29">
        <v>11</v>
      </c>
      <c r="K107" s="29">
        <f>IF(数据源[[#This Row],[销售/采购]]="采购",数据源[[#This Row],[数量]],-数据源[[#This Row],[数量]])</f>
        <v>-425</v>
      </c>
      <c r="L107" s="28">
        <f>IF(数据源[[#This Row],[销售/采购]]="采购",-数据源[[#This Row],[总价]],数据源[[#This Row],[总价]])</f>
        <v>3400</v>
      </c>
      <c r="M107" s="1"/>
      <c r="N107" s="1"/>
    </row>
    <row r="108" spans="1:14" ht="23.25" x14ac:dyDescent="0.3">
      <c r="A108" s="24">
        <v>43883</v>
      </c>
      <c r="B108" s="25" t="s">
        <v>14</v>
      </c>
      <c r="C108" s="25" t="s">
        <v>7</v>
      </c>
      <c r="D108" s="25" t="s">
        <v>37</v>
      </c>
      <c r="E108" s="25">
        <v>2051</v>
      </c>
      <c r="F108" s="26">
        <v>4.4400000000000004</v>
      </c>
      <c r="G108" s="26">
        <v>9106.44</v>
      </c>
      <c r="H108" s="25" t="s">
        <v>34</v>
      </c>
      <c r="I108" s="25">
        <v>5</v>
      </c>
      <c r="J108" s="28"/>
      <c r="K108" s="28">
        <f>IF(数据源[[#This Row],[销售/采购]]="采购",数据源[[#This Row],[数量]],-数据源[[#This Row],[数量]])</f>
        <v>2051</v>
      </c>
      <c r="L108" s="28">
        <f>IF(数据源[[#This Row],[销售/采购]]="采购",-数据源[[#This Row],[总价]],数据源[[#This Row],[总价]])</f>
        <v>-9106.44</v>
      </c>
      <c r="M108" s="1"/>
      <c r="N108" s="1"/>
    </row>
    <row r="109" spans="1:14" ht="23.25" x14ac:dyDescent="0.3">
      <c r="A109" s="27">
        <v>43883</v>
      </c>
      <c r="B109" s="28" t="s">
        <v>8</v>
      </c>
      <c r="C109" s="28" t="s">
        <v>10</v>
      </c>
      <c r="D109" s="28" t="s">
        <v>38</v>
      </c>
      <c r="E109" s="28">
        <v>544</v>
      </c>
      <c r="F109" s="29">
        <v>2.5</v>
      </c>
      <c r="G109" s="29">
        <v>1360</v>
      </c>
      <c r="H109" s="28"/>
      <c r="I109" s="28"/>
      <c r="J109" s="29">
        <v>6</v>
      </c>
      <c r="K109" s="29">
        <f>IF(数据源[[#This Row],[销售/采购]]="采购",数据源[[#This Row],[数量]],-数据源[[#This Row],[数量]])</f>
        <v>-544</v>
      </c>
      <c r="L109" s="28">
        <f>IF(数据源[[#This Row],[销售/采购]]="采购",-数据源[[#This Row],[总价]],数据源[[#This Row],[总价]])</f>
        <v>1360</v>
      </c>
      <c r="M109" s="1"/>
      <c r="N109" s="1"/>
    </row>
    <row r="110" spans="1:14" ht="23.25" x14ac:dyDescent="0.3">
      <c r="A110" s="24">
        <v>43884</v>
      </c>
      <c r="B110" s="25" t="s">
        <v>15</v>
      </c>
      <c r="C110" s="25" t="s">
        <v>10</v>
      </c>
      <c r="D110" s="25" t="s">
        <v>37</v>
      </c>
      <c r="E110" s="25">
        <v>1976</v>
      </c>
      <c r="F110" s="26">
        <v>2.04</v>
      </c>
      <c r="G110" s="26">
        <v>4031.04</v>
      </c>
      <c r="H110" s="25" t="s">
        <v>34</v>
      </c>
      <c r="I110" s="25">
        <v>3</v>
      </c>
      <c r="J110" s="28"/>
      <c r="K110" s="28">
        <f>IF(数据源[[#This Row],[销售/采购]]="采购",数据源[[#This Row],[数量]],-数据源[[#This Row],[数量]])</f>
        <v>1976</v>
      </c>
      <c r="L110" s="28">
        <f>IF(数据源[[#This Row],[销售/采购]]="采购",-数据源[[#This Row],[总价]],数据源[[#This Row],[总价]])</f>
        <v>-4031.04</v>
      </c>
      <c r="M110" s="1"/>
      <c r="N110" s="1"/>
    </row>
    <row r="111" spans="1:14" ht="23.25" x14ac:dyDescent="0.3">
      <c r="A111" s="27">
        <v>43884</v>
      </c>
      <c r="B111" s="28" t="s">
        <v>11</v>
      </c>
      <c r="C111" s="28" t="s">
        <v>13</v>
      </c>
      <c r="D111" s="28" t="s">
        <v>38</v>
      </c>
      <c r="E111" s="28">
        <v>1815</v>
      </c>
      <c r="F111" s="29">
        <v>4</v>
      </c>
      <c r="G111" s="29">
        <v>7260</v>
      </c>
      <c r="H111" s="28"/>
      <c r="I111" s="28"/>
      <c r="J111" s="29">
        <v>9</v>
      </c>
      <c r="K111" s="29">
        <f>IF(数据源[[#This Row],[销售/采购]]="采购",数据源[[#This Row],[数量]],-数据源[[#This Row],[数量]])</f>
        <v>-1815</v>
      </c>
      <c r="L111" s="28">
        <f>IF(数据源[[#This Row],[销售/采购]]="采购",-数据源[[#This Row],[总价]],数据源[[#This Row],[总价]])</f>
        <v>7260</v>
      </c>
      <c r="M111" s="1"/>
      <c r="N111" s="1"/>
    </row>
    <row r="112" spans="1:14" ht="23.25" x14ac:dyDescent="0.3">
      <c r="A112" s="24">
        <v>43885</v>
      </c>
      <c r="B112" s="25" t="s">
        <v>14</v>
      </c>
      <c r="C112" s="25" t="s">
        <v>9</v>
      </c>
      <c r="D112" s="25" t="s">
        <v>37</v>
      </c>
      <c r="E112" s="25">
        <v>1616</v>
      </c>
      <c r="F112" s="26">
        <v>1.74</v>
      </c>
      <c r="G112" s="26">
        <v>2811.84</v>
      </c>
      <c r="H112" s="25" t="s">
        <v>34</v>
      </c>
      <c r="I112" s="25">
        <v>7</v>
      </c>
      <c r="J112" s="28"/>
      <c r="K112" s="28">
        <f>IF(数据源[[#This Row],[销售/采购]]="采购",数据源[[#This Row],[数量]],-数据源[[#This Row],[数量]])</f>
        <v>1616</v>
      </c>
      <c r="L112" s="28">
        <f>IF(数据源[[#This Row],[销售/采购]]="采购",-数据源[[#This Row],[总价]],数据源[[#This Row],[总价]])</f>
        <v>-2811.84</v>
      </c>
      <c r="M112" s="1"/>
      <c r="N112" s="1"/>
    </row>
    <row r="113" spans="1:14" ht="23.25" x14ac:dyDescent="0.3">
      <c r="A113" s="27">
        <v>43885</v>
      </c>
      <c r="B113" s="28" t="s">
        <v>6</v>
      </c>
      <c r="C113" s="28" t="s">
        <v>7</v>
      </c>
      <c r="D113" s="28" t="s">
        <v>38</v>
      </c>
      <c r="E113" s="28">
        <v>1729</v>
      </c>
      <c r="F113" s="29">
        <v>6</v>
      </c>
      <c r="G113" s="29">
        <v>10374</v>
      </c>
      <c r="H113" s="28"/>
      <c r="I113" s="28"/>
      <c r="J113" s="29">
        <v>13</v>
      </c>
      <c r="K113" s="29">
        <f>IF(数据源[[#This Row],[销售/采购]]="采购",数据源[[#This Row],[数量]],-数据源[[#This Row],[数量]])</f>
        <v>-1729</v>
      </c>
      <c r="L113" s="28">
        <f>IF(数据源[[#This Row],[销售/采购]]="采购",-数据源[[#This Row],[总价]],数据源[[#This Row],[总价]])</f>
        <v>10374</v>
      </c>
      <c r="M113" s="1"/>
      <c r="N113" s="1"/>
    </row>
    <row r="114" spans="1:14" ht="23.25" x14ac:dyDescent="0.3">
      <c r="A114" s="24">
        <v>43886</v>
      </c>
      <c r="B114" s="25" t="s">
        <v>14</v>
      </c>
      <c r="C114" s="25" t="s">
        <v>9</v>
      </c>
      <c r="D114" s="25" t="s">
        <v>37</v>
      </c>
      <c r="E114" s="25">
        <v>1334</v>
      </c>
      <c r="F114" s="26">
        <v>1.74</v>
      </c>
      <c r="G114" s="26">
        <v>2321.16</v>
      </c>
      <c r="H114" s="25" t="s">
        <v>34</v>
      </c>
      <c r="I114" s="25">
        <v>14</v>
      </c>
      <c r="J114" s="28"/>
      <c r="K114" s="28">
        <f>IF(数据源[[#This Row],[销售/采购]]="采购",数据源[[#This Row],[数量]],-数据源[[#This Row],[数量]])</f>
        <v>1334</v>
      </c>
      <c r="L114" s="28">
        <f>IF(数据源[[#This Row],[销售/采购]]="采购",-数据源[[#This Row],[总价]],数据源[[#This Row],[总价]])</f>
        <v>-2321.16</v>
      </c>
      <c r="M114" s="1"/>
      <c r="N114" s="1"/>
    </row>
    <row r="115" spans="1:14" ht="23.25" x14ac:dyDescent="0.3">
      <c r="A115" s="27">
        <v>43886</v>
      </c>
      <c r="B115" s="28" t="s">
        <v>8</v>
      </c>
      <c r="C115" s="28" t="s">
        <v>7</v>
      </c>
      <c r="D115" s="28" t="s">
        <v>38</v>
      </c>
      <c r="E115" s="28">
        <v>2947</v>
      </c>
      <c r="F115" s="29">
        <v>6</v>
      </c>
      <c r="G115" s="29">
        <v>17682</v>
      </c>
      <c r="H115" s="28"/>
      <c r="I115" s="28"/>
      <c r="J115" s="29">
        <v>18</v>
      </c>
      <c r="K115" s="29">
        <f>IF(数据源[[#This Row],[销售/采购]]="采购",数据源[[#This Row],[数量]],-数据源[[#This Row],[数量]])</f>
        <v>-2947</v>
      </c>
      <c r="L115" s="28">
        <f>IF(数据源[[#This Row],[销售/采购]]="采购",-数据源[[#This Row],[总价]],数据源[[#This Row],[总价]])</f>
        <v>17682</v>
      </c>
      <c r="M115" s="1"/>
      <c r="N115" s="1"/>
    </row>
    <row r="116" spans="1:14" ht="23.25" x14ac:dyDescent="0.3">
      <c r="A116" s="24">
        <v>43887</v>
      </c>
      <c r="B116" s="25" t="s">
        <v>12</v>
      </c>
      <c r="C116" s="25" t="s">
        <v>9</v>
      </c>
      <c r="D116" s="25" t="s">
        <v>37</v>
      </c>
      <c r="E116" s="25">
        <v>1009</v>
      </c>
      <c r="F116" s="26">
        <v>1.74</v>
      </c>
      <c r="G116" s="26">
        <v>1755.66</v>
      </c>
      <c r="H116" s="25" t="s">
        <v>34</v>
      </c>
      <c r="I116" s="25">
        <v>3</v>
      </c>
      <c r="J116" s="28"/>
      <c r="K116" s="28">
        <f>IF(数据源[[#This Row],[销售/采购]]="采购",数据源[[#This Row],[数量]],-数据源[[#This Row],[数量]])</f>
        <v>1009</v>
      </c>
      <c r="L116" s="28">
        <f>IF(数据源[[#This Row],[销售/采购]]="采购",-数据源[[#This Row],[总价]],数据源[[#This Row],[总价]])</f>
        <v>-1755.66</v>
      </c>
      <c r="M116" s="1"/>
      <c r="N116" s="1"/>
    </row>
    <row r="117" spans="1:14" ht="23.25" x14ac:dyDescent="0.3">
      <c r="A117" s="27">
        <v>43887</v>
      </c>
      <c r="B117" s="28" t="s">
        <v>15</v>
      </c>
      <c r="C117" s="28" t="s">
        <v>10</v>
      </c>
      <c r="D117" s="28" t="s">
        <v>38</v>
      </c>
      <c r="E117" s="28">
        <v>1037</v>
      </c>
      <c r="F117" s="29">
        <v>4</v>
      </c>
      <c r="G117" s="29">
        <v>4148</v>
      </c>
      <c r="H117" s="28"/>
      <c r="I117" s="28"/>
      <c r="J117" s="29">
        <v>3</v>
      </c>
      <c r="K117" s="29">
        <f>IF(数据源[[#This Row],[销售/采购]]="采购",数据源[[#This Row],[数量]],-数据源[[#This Row],[数量]])</f>
        <v>-1037</v>
      </c>
      <c r="L117" s="28">
        <f>IF(数据源[[#This Row],[销售/采购]]="采购",-数据源[[#This Row],[总价]],数据源[[#This Row],[总价]])</f>
        <v>4148</v>
      </c>
      <c r="M117" s="1"/>
      <c r="N117" s="1"/>
    </row>
    <row r="118" spans="1:14" ht="23.25" x14ac:dyDescent="0.3">
      <c r="A118" s="24">
        <v>43888</v>
      </c>
      <c r="B118" s="25" t="s">
        <v>12</v>
      </c>
      <c r="C118" s="25" t="s">
        <v>10</v>
      </c>
      <c r="D118" s="25" t="s">
        <v>37</v>
      </c>
      <c r="E118" s="25">
        <v>2798</v>
      </c>
      <c r="F118" s="26">
        <v>1.44</v>
      </c>
      <c r="G118" s="26">
        <v>4029.12</v>
      </c>
      <c r="H118" s="25" t="s">
        <v>34</v>
      </c>
      <c r="I118" s="25">
        <v>1</v>
      </c>
      <c r="J118" s="28"/>
      <c r="K118" s="28">
        <f>IF(数据源[[#This Row],[销售/采购]]="采购",数据源[[#This Row],[数量]],-数据源[[#This Row],[数量]])</f>
        <v>2798</v>
      </c>
      <c r="L118" s="28">
        <f>IF(数据源[[#This Row],[销售/采购]]="采购",-数据源[[#This Row],[总价]],数据源[[#This Row],[总价]])</f>
        <v>-4029.12</v>
      </c>
      <c r="M118" s="1"/>
      <c r="N118" s="1"/>
    </row>
    <row r="119" spans="1:14" ht="23.25" x14ac:dyDescent="0.3">
      <c r="A119" s="27">
        <v>43888</v>
      </c>
      <c r="B119" s="28" t="s">
        <v>11</v>
      </c>
      <c r="C119" s="28" t="s">
        <v>13</v>
      </c>
      <c r="D119" s="28" t="s">
        <v>38</v>
      </c>
      <c r="E119" s="28">
        <v>1660</v>
      </c>
      <c r="F119" s="29">
        <v>4</v>
      </c>
      <c r="G119" s="29">
        <v>6640</v>
      </c>
      <c r="H119" s="28"/>
      <c r="I119" s="28"/>
      <c r="J119" s="29">
        <v>10</v>
      </c>
      <c r="K119" s="29">
        <f>IF(数据源[[#This Row],[销售/采购]]="采购",数据源[[#This Row],[数量]],-数据源[[#This Row],[数量]])</f>
        <v>-1660</v>
      </c>
      <c r="L119" s="28">
        <f>IF(数据源[[#This Row],[销售/采购]]="采购",-数据源[[#This Row],[总价]],数据源[[#This Row],[总价]])</f>
        <v>6640</v>
      </c>
      <c r="M119" s="1"/>
      <c r="N119" s="1"/>
    </row>
    <row r="120" spans="1:14" ht="23.25" x14ac:dyDescent="0.3">
      <c r="A120" s="24">
        <v>43889</v>
      </c>
      <c r="B120" s="25" t="s">
        <v>11</v>
      </c>
      <c r="C120" s="25" t="s">
        <v>18</v>
      </c>
      <c r="D120" s="25" t="s">
        <v>37</v>
      </c>
      <c r="E120" s="25">
        <v>704</v>
      </c>
      <c r="F120" s="26">
        <v>5.18</v>
      </c>
      <c r="G120" s="26">
        <v>3646.72</v>
      </c>
      <c r="H120" s="25" t="s">
        <v>34</v>
      </c>
      <c r="I120" s="25">
        <v>4</v>
      </c>
      <c r="J120" s="28"/>
      <c r="K120" s="28">
        <f>IF(数据源[[#This Row],[销售/采购]]="采购",数据源[[#This Row],[数量]],-数据源[[#This Row],[数量]])</f>
        <v>704</v>
      </c>
      <c r="L120" s="28">
        <f>IF(数据源[[#This Row],[销售/采购]]="采购",-数据源[[#This Row],[总价]],数据源[[#This Row],[总价]])</f>
        <v>-3646.72</v>
      </c>
      <c r="M120" s="1"/>
      <c r="N120" s="1"/>
    </row>
    <row r="121" spans="1:14" ht="23.25" x14ac:dyDescent="0.3">
      <c r="A121" s="27">
        <v>43889</v>
      </c>
      <c r="B121" s="28" t="s">
        <v>6</v>
      </c>
      <c r="C121" s="28" t="s">
        <v>10</v>
      </c>
      <c r="D121" s="28" t="s">
        <v>38</v>
      </c>
      <c r="E121" s="28">
        <v>330</v>
      </c>
      <c r="F121" s="29">
        <v>2.5</v>
      </c>
      <c r="G121" s="29">
        <v>825</v>
      </c>
      <c r="H121" s="28"/>
      <c r="I121" s="28"/>
      <c r="J121" s="29">
        <v>17</v>
      </c>
      <c r="K121" s="29">
        <f>IF(数据源[[#This Row],[销售/采购]]="采购",数据源[[#This Row],[数量]],-数据源[[#This Row],[数量]])</f>
        <v>-330</v>
      </c>
      <c r="L121" s="28">
        <f>IF(数据源[[#This Row],[销售/采购]]="采购",-数据源[[#This Row],[总价]],数据源[[#This Row],[总价]])</f>
        <v>825</v>
      </c>
      <c r="M121" s="1"/>
      <c r="N121" s="1"/>
    </row>
    <row r="122" spans="1:14" ht="23.25" x14ac:dyDescent="0.3">
      <c r="A122" s="24">
        <v>43890</v>
      </c>
      <c r="B122" s="25" t="s">
        <v>11</v>
      </c>
      <c r="C122" s="25" t="s">
        <v>13</v>
      </c>
      <c r="D122" s="25" t="s">
        <v>37</v>
      </c>
      <c r="E122" s="25">
        <v>2644</v>
      </c>
      <c r="F122" s="26">
        <v>2.04</v>
      </c>
      <c r="G122" s="26">
        <v>5393.76</v>
      </c>
      <c r="H122" s="25" t="s">
        <v>34</v>
      </c>
      <c r="I122" s="25">
        <v>3</v>
      </c>
      <c r="J122" s="28"/>
      <c r="K122" s="28">
        <f>IF(数据源[[#This Row],[销售/采购]]="采购",数据源[[#This Row],[数量]],-数据源[[#This Row],[数量]])</f>
        <v>2644</v>
      </c>
      <c r="L122" s="28">
        <f>IF(数据源[[#This Row],[销售/采购]]="采购",-数据源[[#This Row],[总价]],数据源[[#This Row],[总价]])</f>
        <v>-5393.76</v>
      </c>
      <c r="M122" s="1"/>
      <c r="N122" s="1"/>
    </row>
    <row r="123" spans="1:14" ht="23.25" x14ac:dyDescent="0.3">
      <c r="A123" s="27">
        <v>43890</v>
      </c>
      <c r="B123" s="28" t="s">
        <v>12</v>
      </c>
      <c r="C123" s="28" t="s">
        <v>10</v>
      </c>
      <c r="D123" s="28" t="s">
        <v>38</v>
      </c>
      <c r="E123" s="28">
        <v>2257</v>
      </c>
      <c r="F123" s="29">
        <v>3</v>
      </c>
      <c r="G123" s="29">
        <v>6771</v>
      </c>
      <c r="H123" s="28"/>
      <c r="I123" s="28"/>
      <c r="J123" s="29">
        <v>20</v>
      </c>
      <c r="K123" s="29">
        <f>IF(数据源[[#This Row],[销售/采购]]="采购",数据源[[#This Row],[数量]],-数据源[[#This Row],[数量]])</f>
        <v>-2257</v>
      </c>
      <c r="L123" s="28">
        <f>IF(数据源[[#This Row],[销售/采购]]="采购",-数据源[[#This Row],[总价]],数据源[[#This Row],[总价]])</f>
        <v>6771</v>
      </c>
      <c r="M123" s="1"/>
      <c r="N123" s="1"/>
    </row>
    <row r="124" spans="1:14" ht="23.25" x14ac:dyDescent="0.3">
      <c r="A124" s="24">
        <v>43891</v>
      </c>
      <c r="B124" s="25" t="s">
        <v>6</v>
      </c>
      <c r="C124" s="25" t="s">
        <v>7</v>
      </c>
      <c r="D124" s="25" t="s">
        <v>37</v>
      </c>
      <c r="E124" s="25">
        <v>1361</v>
      </c>
      <c r="F124" s="26">
        <v>3.24</v>
      </c>
      <c r="G124" s="26">
        <v>4409.6400000000003</v>
      </c>
      <c r="H124" s="25" t="s">
        <v>34</v>
      </c>
      <c r="I124" s="25">
        <v>6</v>
      </c>
      <c r="J124" s="28"/>
      <c r="K124" s="28">
        <f>IF(数据源[[#This Row],[销售/采购]]="采购",数据源[[#This Row],[数量]],-数据源[[#This Row],[数量]])</f>
        <v>1361</v>
      </c>
      <c r="L124" s="28">
        <f>IF(数据源[[#This Row],[销售/采购]]="采购",-数据源[[#This Row],[总价]],数据源[[#This Row],[总价]])</f>
        <v>-4409.6400000000003</v>
      </c>
      <c r="M124" s="1"/>
      <c r="N124" s="1"/>
    </row>
    <row r="125" spans="1:14" ht="23.25" x14ac:dyDescent="0.3">
      <c r="A125" s="27">
        <v>43891</v>
      </c>
      <c r="B125" s="28" t="s">
        <v>8</v>
      </c>
      <c r="C125" s="28" t="s">
        <v>7</v>
      </c>
      <c r="D125" s="28" t="s">
        <v>38</v>
      </c>
      <c r="E125" s="28">
        <v>590</v>
      </c>
      <c r="F125" s="29">
        <v>6</v>
      </c>
      <c r="G125" s="29">
        <v>3540</v>
      </c>
      <c r="H125" s="28"/>
      <c r="I125" s="28"/>
      <c r="J125" s="29">
        <v>19</v>
      </c>
      <c r="K125" s="29">
        <f>IF(数据源[[#This Row],[销售/采购]]="采购",数据源[[#This Row],[数量]],-数据源[[#This Row],[数量]])</f>
        <v>-590</v>
      </c>
      <c r="L125" s="28">
        <f>IF(数据源[[#This Row],[销售/采购]]="采购",-数据源[[#This Row],[总价]],数据源[[#This Row],[总价]])</f>
        <v>3540</v>
      </c>
      <c r="M125" s="1"/>
      <c r="N125" s="1"/>
    </row>
    <row r="126" spans="1:14" ht="23.25" x14ac:dyDescent="0.3">
      <c r="A126" s="24">
        <v>43892</v>
      </c>
      <c r="B126" s="25" t="s">
        <v>14</v>
      </c>
      <c r="C126" s="25" t="s">
        <v>9</v>
      </c>
      <c r="D126" s="25" t="s">
        <v>37</v>
      </c>
      <c r="E126" s="25">
        <v>562</v>
      </c>
      <c r="F126" s="26">
        <v>2.0299999999999998</v>
      </c>
      <c r="G126" s="26">
        <v>1140.8599999999999</v>
      </c>
      <c r="H126" s="25" t="s">
        <v>34</v>
      </c>
      <c r="I126" s="25">
        <v>9</v>
      </c>
      <c r="J126" s="28"/>
      <c r="K126" s="28">
        <f>IF(数据源[[#This Row],[销售/采购]]="采购",数据源[[#This Row],[数量]],-数据源[[#This Row],[数量]])</f>
        <v>562</v>
      </c>
      <c r="L126" s="28">
        <f>IF(数据源[[#This Row],[销售/采购]]="采购",-数据源[[#This Row],[总价]],数据源[[#This Row],[总价]])</f>
        <v>-1140.8599999999999</v>
      </c>
      <c r="M126" s="1"/>
      <c r="N126" s="1"/>
    </row>
    <row r="127" spans="1:14" ht="23.25" x14ac:dyDescent="0.3">
      <c r="A127" s="27">
        <v>43892</v>
      </c>
      <c r="B127" s="28" t="s">
        <v>15</v>
      </c>
      <c r="C127" s="28" t="s">
        <v>9</v>
      </c>
      <c r="D127" s="28" t="s">
        <v>38</v>
      </c>
      <c r="E127" s="28">
        <v>1726</v>
      </c>
      <c r="F127" s="29">
        <v>5</v>
      </c>
      <c r="G127" s="29">
        <v>8630</v>
      </c>
      <c r="H127" s="28"/>
      <c r="I127" s="28"/>
      <c r="J127" s="29">
        <v>14</v>
      </c>
      <c r="K127" s="29">
        <f>IF(数据源[[#This Row],[销售/采购]]="采购",数据源[[#This Row],[数量]],-数据源[[#This Row],[数量]])</f>
        <v>-1726</v>
      </c>
      <c r="L127" s="28">
        <f>IF(数据源[[#This Row],[销售/采购]]="采购",-数据源[[#This Row],[总价]],数据源[[#This Row],[总价]])</f>
        <v>8630</v>
      </c>
      <c r="M127" s="1"/>
      <c r="N127" s="1"/>
    </row>
    <row r="128" spans="1:14" ht="23.25" x14ac:dyDescent="0.3">
      <c r="A128" s="24">
        <v>43893</v>
      </c>
      <c r="B128" s="25" t="s">
        <v>11</v>
      </c>
      <c r="C128" s="25" t="s">
        <v>18</v>
      </c>
      <c r="D128" s="25" t="s">
        <v>37</v>
      </c>
      <c r="E128" s="25">
        <v>514</v>
      </c>
      <c r="F128" s="26">
        <v>5.18</v>
      </c>
      <c r="G128" s="26">
        <v>2662.52</v>
      </c>
      <c r="H128" s="25" t="s">
        <v>34</v>
      </c>
      <c r="I128" s="25">
        <v>5</v>
      </c>
      <c r="J128" s="28"/>
      <c r="K128" s="28">
        <f>IF(数据源[[#This Row],[销售/采购]]="采购",数据源[[#This Row],[数量]],-数据源[[#This Row],[数量]])</f>
        <v>514</v>
      </c>
      <c r="L128" s="28">
        <f>IF(数据源[[#This Row],[销售/采购]]="采购",-数据源[[#This Row],[总价]],数据源[[#This Row],[总价]])</f>
        <v>-2662.52</v>
      </c>
      <c r="M128" s="1"/>
      <c r="N128" s="1"/>
    </row>
    <row r="129" spans="1:14" ht="23.25" x14ac:dyDescent="0.3">
      <c r="A129" s="27">
        <v>43893</v>
      </c>
      <c r="B129" s="28" t="s">
        <v>11</v>
      </c>
      <c r="C129" s="28" t="s">
        <v>18</v>
      </c>
      <c r="D129" s="28" t="s">
        <v>38</v>
      </c>
      <c r="E129" s="28">
        <v>1424</v>
      </c>
      <c r="F129" s="29">
        <v>8</v>
      </c>
      <c r="G129" s="29">
        <v>11392</v>
      </c>
      <c r="H129" s="28"/>
      <c r="I129" s="28"/>
      <c r="J129" s="29">
        <v>10</v>
      </c>
      <c r="K129" s="29">
        <f>IF(数据源[[#This Row],[销售/采购]]="采购",数据源[[#This Row],[数量]],-数据源[[#This Row],[数量]])</f>
        <v>-1424</v>
      </c>
      <c r="L129" s="28">
        <f>IF(数据源[[#This Row],[销售/采购]]="采购",-数据源[[#This Row],[总价]],数据源[[#This Row],[总价]])</f>
        <v>11392</v>
      </c>
      <c r="M129" s="1"/>
      <c r="N129" s="1"/>
    </row>
    <row r="130" spans="1:14" ht="23.25" x14ac:dyDescent="0.3">
      <c r="A130" s="24">
        <v>43894</v>
      </c>
      <c r="B130" s="25" t="s">
        <v>8</v>
      </c>
      <c r="C130" s="25" t="s">
        <v>10</v>
      </c>
      <c r="D130" s="25" t="s">
        <v>37</v>
      </c>
      <c r="E130" s="25">
        <v>709</v>
      </c>
      <c r="F130" s="26">
        <v>1.3299999999999998</v>
      </c>
      <c r="G130" s="26">
        <v>942.96999999999991</v>
      </c>
      <c r="H130" s="25" t="s">
        <v>34</v>
      </c>
      <c r="I130" s="25">
        <v>15</v>
      </c>
      <c r="J130" s="28"/>
      <c r="K130" s="28">
        <f>IF(数据源[[#This Row],[销售/采购]]="采购",数据源[[#This Row],[数量]],-数据源[[#This Row],[数量]])</f>
        <v>709</v>
      </c>
      <c r="L130" s="28">
        <f>IF(数据源[[#This Row],[销售/采购]]="采购",-数据源[[#This Row],[总价]],数据源[[#This Row],[总价]])</f>
        <v>-942.96999999999991</v>
      </c>
      <c r="M130" s="1"/>
      <c r="N130" s="1"/>
    </row>
    <row r="131" spans="1:14" ht="23.25" x14ac:dyDescent="0.3">
      <c r="A131" s="27">
        <v>43894</v>
      </c>
      <c r="B131" s="28" t="s">
        <v>14</v>
      </c>
      <c r="C131" s="28" t="s">
        <v>9</v>
      </c>
      <c r="D131" s="28" t="s">
        <v>38</v>
      </c>
      <c r="E131" s="28">
        <v>810</v>
      </c>
      <c r="F131" s="29">
        <v>3.5</v>
      </c>
      <c r="G131" s="29">
        <v>2835</v>
      </c>
      <c r="H131" s="28"/>
      <c r="I131" s="28"/>
      <c r="J131" s="29">
        <v>16</v>
      </c>
      <c r="K131" s="29">
        <f>IF(数据源[[#This Row],[销售/采购]]="采购",数据源[[#This Row],[数量]],-数据源[[#This Row],[数量]])</f>
        <v>-810</v>
      </c>
      <c r="L131" s="28">
        <f>IF(数据源[[#This Row],[销售/采购]]="采购",-数据源[[#This Row],[总价]],数据源[[#This Row],[总价]])</f>
        <v>2835</v>
      </c>
      <c r="M131" s="1"/>
      <c r="N131" s="1"/>
    </row>
    <row r="132" spans="1:14" ht="23.25" x14ac:dyDescent="0.3">
      <c r="A132" s="24">
        <v>43895</v>
      </c>
      <c r="B132" s="25" t="s">
        <v>12</v>
      </c>
      <c r="C132" s="25" t="s">
        <v>10</v>
      </c>
      <c r="D132" s="25" t="s">
        <v>37</v>
      </c>
      <c r="E132" s="25">
        <v>2965</v>
      </c>
      <c r="F132" s="26">
        <v>1.44</v>
      </c>
      <c r="G132" s="26">
        <v>4269.5999999999995</v>
      </c>
      <c r="H132" s="25" t="s">
        <v>34</v>
      </c>
      <c r="I132" s="25">
        <v>6</v>
      </c>
      <c r="J132" s="28"/>
      <c r="K132" s="28">
        <f>IF(数据源[[#This Row],[销售/采购]]="采购",数据源[[#This Row],[数量]],-数据源[[#This Row],[数量]])</f>
        <v>2965</v>
      </c>
      <c r="L132" s="28">
        <f>IF(数据源[[#This Row],[销售/采购]]="采购",-数据源[[#This Row],[总价]],数据源[[#This Row],[总价]])</f>
        <v>-4269.5999999999995</v>
      </c>
      <c r="M132" s="1"/>
      <c r="N132" s="1"/>
    </row>
    <row r="133" spans="1:14" ht="23.25" x14ac:dyDescent="0.3">
      <c r="A133" s="27">
        <v>43895</v>
      </c>
      <c r="B133" s="28" t="s">
        <v>8</v>
      </c>
      <c r="C133" s="28" t="s">
        <v>7</v>
      </c>
      <c r="D133" s="28" t="s">
        <v>38</v>
      </c>
      <c r="E133" s="28">
        <v>557</v>
      </c>
      <c r="F133" s="29">
        <v>6</v>
      </c>
      <c r="G133" s="29">
        <v>3342</v>
      </c>
      <c r="H133" s="28"/>
      <c r="I133" s="28"/>
      <c r="J133" s="29">
        <v>6</v>
      </c>
      <c r="K133" s="29">
        <f>IF(数据源[[#This Row],[销售/采购]]="采购",数据源[[#This Row],[数量]],-数据源[[#This Row],[数量]])</f>
        <v>-557</v>
      </c>
      <c r="L133" s="28">
        <f>IF(数据源[[#This Row],[销售/采购]]="采购",-数据源[[#This Row],[总价]],数据源[[#This Row],[总价]])</f>
        <v>3342</v>
      </c>
      <c r="M133" s="1"/>
      <c r="N133" s="1"/>
    </row>
    <row r="134" spans="1:14" ht="23.25" x14ac:dyDescent="0.3">
      <c r="A134" s="24">
        <v>43896</v>
      </c>
      <c r="B134" s="25" t="s">
        <v>15</v>
      </c>
      <c r="C134" s="25" t="s">
        <v>10</v>
      </c>
      <c r="D134" s="25" t="s">
        <v>37</v>
      </c>
      <c r="E134" s="25">
        <v>2934</v>
      </c>
      <c r="F134" s="26">
        <v>2.04</v>
      </c>
      <c r="G134" s="26">
        <v>5985.36</v>
      </c>
      <c r="H134" s="25" t="s">
        <v>34</v>
      </c>
      <c r="I134" s="25">
        <v>11</v>
      </c>
      <c r="J134" s="28"/>
      <c r="K134" s="28">
        <f>IF(数据源[[#This Row],[销售/采购]]="采购",数据源[[#This Row],[数量]],-数据源[[#This Row],[数量]])</f>
        <v>2934</v>
      </c>
      <c r="L134" s="28">
        <f>IF(数据源[[#This Row],[销售/采购]]="采购",-数据源[[#This Row],[总价]],数据源[[#This Row],[总价]])</f>
        <v>-5985.36</v>
      </c>
      <c r="M134" s="1"/>
      <c r="N134" s="1"/>
    </row>
    <row r="135" spans="1:14" ht="23.25" x14ac:dyDescent="0.3">
      <c r="A135" s="27">
        <v>43896</v>
      </c>
      <c r="B135" s="28" t="s">
        <v>6</v>
      </c>
      <c r="C135" s="28" t="s">
        <v>10</v>
      </c>
      <c r="D135" s="28" t="s">
        <v>38</v>
      </c>
      <c r="E135" s="28">
        <v>1964</v>
      </c>
      <c r="F135" s="29">
        <v>2.5</v>
      </c>
      <c r="G135" s="29">
        <v>4910</v>
      </c>
      <c r="H135" s="28"/>
      <c r="I135" s="28"/>
      <c r="J135" s="29">
        <v>3</v>
      </c>
      <c r="K135" s="29">
        <f>IF(数据源[[#This Row],[销售/采购]]="采购",数据源[[#This Row],[数量]],-数据源[[#This Row],[数量]])</f>
        <v>-1964</v>
      </c>
      <c r="L135" s="28">
        <f>IF(数据源[[#This Row],[销售/采购]]="采购",-数据源[[#This Row],[总价]],数据源[[#This Row],[总价]])</f>
        <v>4910</v>
      </c>
      <c r="M135" s="1"/>
      <c r="N135" s="1"/>
    </row>
    <row r="136" spans="1:14" ht="23.25" x14ac:dyDescent="0.3">
      <c r="A136" s="24">
        <v>43897</v>
      </c>
      <c r="B136" s="25" t="s">
        <v>6</v>
      </c>
      <c r="C136" s="25" t="s">
        <v>10</v>
      </c>
      <c r="D136" s="25" t="s">
        <v>37</v>
      </c>
      <c r="E136" s="25">
        <v>1200</v>
      </c>
      <c r="F136" s="26">
        <v>1.1399999999999999</v>
      </c>
      <c r="G136" s="26">
        <v>1367.9999999999998</v>
      </c>
      <c r="H136" s="25" t="s">
        <v>34</v>
      </c>
      <c r="I136" s="25">
        <v>5</v>
      </c>
      <c r="J136" s="28"/>
      <c r="K136" s="28">
        <f>IF(数据源[[#This Row],[销售/采购]]="采购",数据源[[#This Row],[数量]],-数据源[[#This Row],[数量]])</f>
        <v>1200</v>
      </c>
      <c r="L136" s="28">
        <f>IF(数据源[[#This Row],[销售/采购]]="采购",-数据源[[#This Row],[总价]],数据源[[#This Row],[总价]])</f>
        <v>-1367.9999999999998</v>
      </c>
      <c r="M136" s="1"/>
      <c r="N136" s="1"/>
    </row>
    <row r="137" spans="1:14" ht="23.25" x14ac:dyDescent="0.3">
      <c r="A137" s="27">
        <v>43897</v>
      </c>
      <c r="B137" s="28" t="s">
        <v>14</v>
      </c>
      <c r="C137" s="28" t="s">
        <v>7</v>
      </c>
      <c r="D137" s="28" t="s">
        <v>38</v>
      </c>
      <c r="E137" s="28">
        <v>498</v>
      </c>
      <c r="F137" s="29">
        <v>8</v>
      </c>
      <c r="G137" s="29">
        <v>3984</v>
      </c>
      <c r="H137" s="28"/>
      <c r="I137" s="28"/>
      <c r="J137" s="29">
        <v>6</v>
      </c>
      <c r="K137" s="29">
        <f>IF(数据源[[#This Row],[销售/采购]]="采购",数据源[[#This Row],[数量]],-数据源[[#This Row],[数量]])</f>
        <v>-498</v>
      </c>
      <c r="L137" s="28">
        <f>IF(数据源[[#This Row],[销售/采购]]="采购",-数据源[[#This Row],[总价]],数据源[[#This Row],[总价]])</f>
        <v>3984</v>
      </c>
      <c r="M137" s="1"/>
      <c r="N137" s="1"/>
    </row>
    <row r="138" spans="1:14" ht="23.25" x14ac:dyDescent="0.3">
      <c r="A138" s="24">
        <v>43898</v>
      </c>
      <c r="B138" s="25" t="s">
        <v>8</v>
      </c>
      <c r="C138" s="25" t="s">
        <v>9</v>
      </c>
      <c r="D138" s="25" t="s">
        <v>37</v>
      </c>
      <c r="E138" s="25">
        <v>2407</v>
      </c>
      <c r="F138" s="26">
        <v>1.44</v>
      </c>
      <c r="G138" s="26">
        <v>3466.08</v>
      </c>
      <c r="H138" s="25" t="s">
        <v>34</v>
      </c>
      <c r="I138" s="25">
        <v>5</v>
      </c>
      <c r="J138" s="28"/>
      <c r="K138" s="28">
        <f>IF(数据源[[#This Row],[销售/采购]]="采购",数据源[[#This Row],[数量]],-数据源[[#This Row],[数量]])</f>
        <v>2407</v>
      </c>
      <c r="L138" s="28">
        <f>IF(数据源[[#This Row],[销售/采购]]="采购",-数据源[[#This Row],[总价]],数据源[[#This Row],[总价]])</f>
        <v>-3466.08</v>
      </c>
      <c r="M138" s="1"/>
      <c r="N138" s="1"/>
    </row>
    <row r="139" spans="1:14" ht="23.25" x14ac:dyDescent="0.3">
      <c r="A139" s="27">
        <v>43898</v>
      </c>
      <c r="B139" s="28" t="s">
        <v>8</v>
      </c>
      <c r="C139" s="28" t="s">
        <v>9</v>
      </c>
      <c r="D139" s="28" t="s">
        <v>38</v>
      </c>
      <c r="E139" s="28">
        <v>1045</v>
      </c>
      <c r="F139" s="29">
        <v>3</v>
      </c>
      <c r="G139" s="29">
        <v>3135</v>
      </c>
      <c r="H139" s="28"/>
      <c r="I139" s="28"/>
      <c r="J139" s="29">
        <v>4</v>
      </c>
      <c r="K139" s="29">
        <f>IF(数据源[[#This Row],[销售/采购]]="采购",数据源[[#This Row],[数量]],-数据源[[#This Row],[数量]])</f>
        <v>-1045</v>
      </c>
      <c r="L139" s="28">
        <f>IF(数据源[[#This Row],[销售/采购]]="采购",-数据源[[#This Row],[总价]],数据源[[#This Row],[总价]])</f>
        <v>3135</v>
      </c>
      <c r="M139" s="1"/>
      <c r="N139" s="1"/>
    </row>
    <row r="140" spans="1:14" ht="23.25" x14ac:dyDescent="0.3">
      <c r="A140" s="24">
        <v>43899</v>
      </c>
      <c r="B140" s="25" t="s">
        <v>15</v>
      </c>
      <c r="C140" s="25" t="s">
        <v>21</v>
      </c>
      <c r="D140" s="25" t="s">
        <v>37</v>
      </c>
      <c r="E140" s="25">
        <v>888</v>
      </c>
      <c r="F140" s="26">
        <v>3.78</v>
      </c>
      <c r="G140" s="26">
        <v>3356.64</v>
      </c>
      <c r="H140" s="25" t="s">
        <v>34</v>
      </c>
      <c r="I140" s="25">
        <v>0</v>
      </c>
      <c r="J140" s="28"/>
      <c r="K140" s="28">
        <f>IF(数据源[[#This Row],[销售/采购]]="采购",数据源[[#This Row],[数量]],-数据源[[#This Row],[数量]])</f>
        <v>888</v>
      </c>
      <c r="L140" s="28">
        <f>IF(数据源[[#This Row],[销售/采购]]="采购",-数据源[[#This Row],[总价]],数据源[[#This Row],[总价]])</f>
        <v>-3356.64</v>
      </c>
      <c r="M140" s="1"/>
      <c r="N140" s="1"/>
    </row>
    <row r="141" spans="1:14" ht="23.25" x14ac:dyDescent="0.3">
      <c r="A141" s="27">
        <v>43899</v>
      </c>
      <c r="B141" s="28" t="s">
        <v>6</v>
      </c>
      <c r="C141" s="28" t="s">
        <v>10</v>
      </c>
      <c r="D141" s="28" t="s">
        <v>38</v>
      </c>
      <c r="E141" s="28">
        <v>116</v>
      </c>
      <c r="F141" s="29">
        <v>2.5</v>
      </c>
      <c r="G141" s="29">
        <v>290</v>
      </c>
      <c r="H141" s="28"/>
      <c r="I141" s="28"/>
      <c r="J141" s="29">
        <v>11</v>
      </c>
      <c r="K141" s="29">
        <f>IF(数据源[[#This Row],[销售/采购]]="采购",数据源[[#This Row],[数量]],-数据源[[#This Row],[数量]])</f>
        <v>-116</v>
      </c>
      <c r="L141" s="28">
        <f>IF(数据源[[#This Row],[销售/采购]]="采购",-数据源[[#This Row],[总价]],数据源[[#This Row],[总价]])</f>
        <v>290</v>
      </c>
      <c r="M141" s="1"/>
      <c r="N141" s="1"/>
    </row>
    <row r="142" spans="1:14" ht="23.25" x14ac:dyDescent="0.3">
      <c r="A142" s="24">
        <v>43900</v>
      </c>
      <c r="B142" s="25" t="s">
        <v>11</v>
      </c>
      <c r="C142" s="25" t="s">
        <v>10</v>
      </c>
      <c r="D142" s="25" t="s">
        <v>37</v>
      </c>
      <c r="E142" s="25">
        <v>2329</v>
      </c>
      <c r="F142" s="26">
        <v>3.24</v>
      </c>
      <c r="G142" s="26">
        <v>7545.9600000000009</v>
      </c>
      <c r="H142" s="25" t="s">
        <v>35</v>
      </c>
      <c r="I142" s="25">
        <v>12</v>
      </c>
      <c r="J142" s="28"/>
      <c r="K142" s="28">
        <f>IF(数据源[[#This Row],[销售/采购]]="采购",数据源[[#This Row],[数量]],-数据源[[#This Row],[数量]])</f>
        <v>2329</v>
      </c>
      <c r="L142" s="28">
        <f>IF(数据源[[#This Row],[销售/采购]]="采购",-数据源[[#This Row],[总价]],数据源[[#This Row],[总价]])</f>
        <v>-7545.9600000000009</v>
      </c>
      <c r="M142" s="1"/>
      <c r="N142" s="1"/>
    </row>
    <row r="143" spans="1:14" ht="23.25" x14ac:dyDescent="0.3">
      <c r="A143" s="27">
        <v>43900</v>
      </c>
      <c r="B143" s="28" t="s">
        <v>12</v>
      </c>
      <c r="C143" s="28" t="s">
        <v>9</v>
      </c>
      <c r="D143" s="28" t="s">
        <v>38</v>
      </c>
      <c r="E143" s="28">
        <v>2643</v>
      </c>
      <c r="F143" s="29">
        <v>3.5</v>
      </c>
      <c r="G143" s="29">
        <v>9250.5</v>
      </c>
      <c r="H143" s="28"/>
      <c r="I143" s="28"/>
      <c r="J143" s="29">
        <v>16</v>
      </c>
      <c r="K143" s="29">
        <f>IF(数据源[[#This Row],[销售/采购]]="采购",数据源[[#This Row],[数量]],-数据源[[#This Row],[数量]])</f>
        <v>-2643</v>
      </c>
      <c r="L143" s="28">
        <f>IF(数据源[[#This Row],[销售/采购]]="采购",-数据源[[#This Row],[总价]],数据源[[#This Row],[总价]])</f>
        <v>9250.5</v>
      </c>
      <c r="M143" s="1"/>
      <c r="N143" s="1"/>
    </row>
    <row r="144" spans="1:14" ht="23.25" x14ac:dyDescent="0.3">
      <c r="A144" s="24">
        <v>43901</v>
      </c>
      <c r="B144" s="25" t="s">
        <v>6</v>
      </c>
      <c r="C144" s="25" t="s">
        <v>10</v>
      </c>
      <c r="D144" s="25" t="s">
        <v>37</v>
      </c>
      <c r="E144" s="25">
        <v>1448</v>
      </c>
      <c r="F144" s="26">
        <v>1.1399999999999999</v>
      </c>
      <c r="G144" s="26">
        <v>1650.7199999999998</v>
      </c>
      <c r="H144" s="25" t="s">
        <v>34</v>
      </c>
      <c r="I144" s="25">
        <v>10</v>
      </c>
      <c r="J144" s="28"/>
      <c r="K144" s="28">
        <f>IF(数据源[[#This Row],[销售/采购]]="采购",数据源[[#This Row],[数量]],-数据源[[#This Row],[数量]])</f>
        <v>1448</v>
      </c>
      <c r="L144" s="28">
        <f>IF(数据源[[#This Row],[销售/采购]]="采购",-数据源[[#This Row],[总价]],数据源[[#This Row],[总价]])</f>
        <v>-1650.7199999999998</v>
      </c>
      <c r="M144" s="1"/>
      <c r="N144" s="1"/>
    </row>
    <row r="145" spans="1:14" ht="23.25" x14ac:dyDescent="0.3">
      <c r="A145" s="27">
        <v>43901</v>
      </c>
      <c r="B145" s="28" t="s">
        <v>15</v>
      </c>
      <c r="C145" s="28" t="s">
        <v>21</v>
      </c>
      <c r="D145" s="28" t="s">
        <v>38</v>
      </c>
      <c r="E145" s="28">
        <v>2709</v>
      </c>
      <c r="F145" s="29">
        <v>6</v>
      </c>
      <c r="G145" s="29">
        <v>16254</v>
      </c>
      <c r="H145" s="28"/>
      <c r="I145" s="28"/>
      <c r="J145" s="29">
        <v>20</v>
      </c>
      <c r="K145" s="29">
        <f>IF(数据源[[#This Row],[销售/采购]]="采购",数据源[[#This Row],[数量]],-数据源[[#This Row],[数量]])</f>
        <v>-2709</v>
      </c>
      <c r="L145" s="28">
        <f>IF(数据源[[#This Row],[销售/采购]]="采购",-数据源[[#This Row],[总价]],数据源[[#This Row],[总价]])</f>
        <v>16254</v>
      </c>
      <c r="M145" s="1"/>
      <c r="N145" s="1"/>
    </row>
    <row r="146" spans="1:14" ht="23.25" x14ac:dyDescent="0.3">
      <c r="A146" s="24">
        <v>43902</v>
      </c>
      <c r="B146" s="25" t="s">
        <v>15</v>
      </c>
      <c r="C146" s="25" t="s">
        <v>10</v>
      </c>
      <c r="D146" s="25" t="s">
        <v>37</v>
      </c>
      <c r="E146" s="25">
        <v>2305</v>
      </c>
      <c r="F146" s="26">
        <v>2.04</v>
      </c>
      <c r="G146" s="26">
        <v>4702.2</v>
      </c>
      <c r="H146" s="25" t="s">
        <v>34</v>
      </c>
      <c r="I146" s="25">
        <v>14</v>
      </c>
      <c r="J146" s="28"/>
      <c r="K146" s="28">
        <f>IF(数据源[[#This Row],[销售/采购]]="采购",数据源[[#This Row],[数量]],-数据源[[#This Row],[数量]])</f>
        <v>2305</v>
      </c>
      <c r="L146" s="28">
        <f>IF(数据源[[#This Row],[销售/采购]]="采购",-数据源[[#This Row],[总价]],数据源[[#This Row],[总价]])</f>
        <v>-4702.2</v>
      </c>
      <c r="M146" s="1"/>
      <c r="N146" s="1"/>
    </row>
    <row r="147" spans="1:14" ht="23.25" x14ac:dyDescent="0.3">
      <c r="A147" s="27">
        <v>43902</v>
      </c>
      <c r="B147" s="28" t="s">
        <v>6</v>
      </c>
      <c r="C147" s="28" t="s">
        <v>7</v>
      </c>
      <c r="D147" s="28" t="s">
        <v>38</v>
      </c>
      <c r="E147" s="28">
        <v>988</v>
      </c>
      <c r="F147" s="29">
        <v>6</v>
      </c>
      <c r="G147" s="29">
        <v>5928</v>
      </c>
      <c r="H147" s="28"/>
      <c r="I147" s="28"/>
      <c r="J147" s="29">
        <v>4</v>
      </c>
      <c r="K147" s="29">
        <f>IF(数据源[[#This Row],[销售/采购]]="采购",数据源[[#This Row],[数量]],-数据源[[#This Row],[数量]])</f>
        <v>-988</v>
      </c>
      <c r="L147" s="28">
        <f>IF(数据源[[#This Row],[销售/采购]]="采购",-数据源[[#This Row],[总价]],数据源[[#This Row],[总价]])</f>
        <v>5928</v>
      </c>
      <c r="M147" s="1"/>
      <c r="N147" s="1"/>
    </row>
    <row r="148" spans="1:14" ht="23.25" x14ac:dyDescent="0.3">
      <c r="A148" s="24">
        <v>43903</v>
      </c>
      <c r="B148" s="25" t="s">
        <v>11</v>
      </c>
      <c r="C148" s="25" t="s">
        <v>18</v>
      </c>
      <c r="D148" s="25" t="s">
        <v>37</v>
      </c>
      <c r="E148" s="25">
        <v>1097</v>
      </c>
      <c r="F148" s="26">
        <v>4.4400000000000004</v>
      </c>
      <c r="G148" s="26">
        <v>4870.68</v>
      </c>
      <c r="H148" s="25" t="s">
        <v>34</v>
      </c>
      <c r="I148" s="25">
        <v>7</v>
      </c>
      <c r="J148" s="28"/>
      <c r="K148" s="28">
        <f>IF(数据源[[#This Row],[销售/采购]]="采购",数据源[[#This Row],[数量]],-数据源[[#This Row],[数量]])</f>
        <v>1097</v>
      </c>
      <c r="L148" s="28">
        <f>IF(数据源[[#This Row],[销售/采购]]="采购",-数据源[[#This Row],[总价]],数据源[[#This Row],[总价]])</f>
        <v>-4870.68</v>
      </c>
      <c r="M148" s="1"/>
      <c r="N148" s="1"/>
    </row>
    <row r="149" spans="1:14" ht="23.25" x14ac:dyDescent="0.3">
      <c r="A149" s="27">
        <v>43903</v>
      </c>
      <c r="B149" s="28" t="s">
        <v>11</v>
      </c>
      <c r="C149" s="28" t="s">
        <v>13</v>
      </c>
      <c r="D149" s="28" t="s">
        <v>38</v>
      </c>
      <c r="E149" s="28">
        <v>2231</v>
      </c>
      <c r="F149" s="29">
        <v>4</v>
      </c>
      <c r="G149" s="29">
        <v>8924</v>
      </c>
      <c r="H149" s="28"/>
      <c r="I149" s="28"/>
      <c r="J149" s="29">
        <v>16</v>
      </c>
      <c r="K149" s="29">
        <f>IF(数据源[[#This Row],[销售/采购]]="采购",数据源[[#This Row],[数量]],-数据源[[#This Row],[数量]])</f>
        <v>-2231</v>
      </c>
      <c r="L149" s="28">
        <f>IF(数据源[[#This Row],[销售/采购]]="采购",-数据源[[#This Row],[总价]],数据源[[#This Row],[总价]])</f>
        <v>8924</v>
      </c>
      <c r="M149" s="1"/>
      <c r="N149" s="1"/>
    </row>
    <row r="150" spans="1:14" ht="23.25" x14ac:dyDescent="0.3">
      <c r="A150" s="24">
        <v>43904</v>
      </c>
      <c r="B150" s="25" t="s">
        <v>15</v>
      </c>
      <c r="C150" s="25" t="s">
        <v>9</v>
      </c>
      <c r="D150" s="25" t="s">
        <v>37</v>
      </c>
      <c r="E150" s="25">
        <v>2650</v>
      </c>
      <c r="F150" s="26">
        <v>2.64</v>
      </c>
      <c r="G150" s="26">
        <v>6996</v>
      </c>
      <c r="H150" s="25" t="s">
        <v>34</v>
      </c>
      <c r="I150" s="25">
        <v>15</v>
      </c>
      <c r="J150" s="28"/>
      <c r="K150" s="28">
        <f>IF(数据源[[#This Row],[销售/采购]]="采购",数据源[[#This Row],[数量]],-数据源[[#This Row],[数量]])</f>
        <v>2650</v>
      </c>
      <c r="L150" s="28">
        <f>IF(数据源[[#This Row],[销售/采购]]="采购",-数据源[[#This Row],[总价]],数据源[[#This Row],[总价]])</f>
        <v>-6996</v>
      </c>
      <c r="M150" s="1"/>
      <c r="N150" s="1"/>
    </row>
    <row r="151" spans="1:14" ht="23.25" x14ac:dyDescent="0.3">
      <c r="A151" s="27">
        <v>43904</v>
      </c>
      <c r="B151" s="28" t="s">
        <v>6</v>
      </c>
      <c r="C151" s="28" t="s">
        <v>10</v>
      </c>
      <c r="D151" s="28" t="s">
        <v>38</v>
      </c>
      <c r="E151" s="28">
        <v>1036</v>
      </c>
      <c r="F151" s="29">
        <v>2.5</v>
      </c>
      <c r="G151" s="29">
        <v>2590</v>
      </c>
      <c r="H151" s="28"/>
      <c r="I151" s="28"/>
      <c r="J151" s="29">
        <v>14</v>
      </c>
      <c r="K151" s="29">
        <f>IF(数据源[[#This Row],[销售/采购]]="采购",数据源[[#This Row],[数量]],-数据源[[#This Row],[数量]])</f>
        <v>-1036</v>
      </c>
      <c r="L151" s="28">
        <f>IF(数据源[[#This Row],[销售/采购]]="采购",-数据源[[#This Row],[总价]],数据源[[#This Row],[总价]])</f>
        <v>2590</v>
      </c>
      <c r="M151" s="1"/>
      <c r="N151" s="1"/>
    </row>
    <row r="152" spans="1:14" ht="23.25" x14ac:dyDescent="0.3">
      <c r="A152" s="24">
        <v>43905</v>
      </c>
      <c r="B152" s="25" t="s">
        <v>6</v>
      </c>
      <c r="C152" s="25" t="s">
        <v>10</v>
      </c>
      <c r="D152" s="25" t="s">
        <v>37</v>
      </c>
      <c r="E152" s="25">
        <v>1994</v>
      </c>
      <c r="F152" s="26">
        <v>1.1399999999999999</v>
      </c>
      <c r="G152" s="26">
        <v>2273.16</v>
      </c>
      <c r="H152" s="25" t="s">
        <v>34</v>
      </c>
      <c r="I152" s="25">
        <v>14</v>
      </c>
      <c r="J152" s="28"/>
      <c r="K152" s="28">
        <f>IF(数据源[[#This Row],[销售/采购]]="采购",数据源[[#This Row],[数量]],-数据源[[#This Row],[数量]])</f>
        <v>1994</v>
      </c>
      <c r="L152" s="28">
        <f>IF(数据源[[#This Row],[销售/采购]]="采购",-数据源[[#This Row],[总价]],数据源[[#This Row],[总价]])</f>
        <v>-2273.16</v>
      </c>
      <c r="M152" s="1"/>
      <c r="N152" s="1"/>
    </row>
    <row r="153" spans="1:14" ht="23.25" x14ac:dyDescent="0.3">
      <c r="A153" s="27">
        <v>43905</v>
      </c>
      <c r="B153" s="28" t="s">
        <v>12</v>
      </c>
      <c r="C153" s="28" t="s">
        <v>9</v>
      </c>
      <c r="D153" s="28" t="s">
        <v>38</v>
      </c>
      <c r="E153" s="28">
        <v>2977</v>
      </c>
      <c r="F153" s="29">
        <v>3.5</v>
      </c>
      <c r="G153" s="29">
        <v>10419.5</v>
      </c>
      <c r="H153" s="28"/>
      <c r="I153" s="28"/>
      <c r="J153" s="29">
        <v>2</v>
      </c>
      <c r="K153" s="29">
        <f>IF(数据源[[#This Row],[销售/采购]]="采购",数据源[[#This Row],[数量]],-数据源[[#This Row],[数量]])</f>
        <v>-2977</v>
      </c>
      <c r="L153" s="28">
        <f>IF(数据源[[#This Row],[销售/采购]]="采购",-数据源[[#This Row],[总价]],数据源[[#This Row],[总价]])</f>
        <v>10419.5</v>
      </c>
      <c r="M153" s="1"/>
      <c r="N153" s="1"/>
    </row>
    <row r="154" spans="1:14" ht="23.25" x14ac:dyDescent="0.3">
      <c r="A154" s="24">
        <v>43906</v>
      </c>
      <c r="B154" s="25" t="s">
        <v>6</v>
      </c>
      <c r="C154" s="25" t="s">
        <v>7</v>
      </c>
      <c r="D154" s="25" t="s">
        <v>37</v>
      </c>
      <c r="E154" s="25">
        <v>536</v>
      </c>
      <c r="F154" s="26">
        <v>3.78</v>
      </c>
      <c r="G154" s="26">
        <v>2026.08</v>
      </c>
      <c r="H154" s="25" t="s">
        <v>34</v>
      </c>
      <c r="I154" s="25">
        <v>6</v>
      </c>
      <c r="J154" s="28"/>
      <c r="K154" s="28">
        <f>IF(数据源[[#This Row],[销售/采购]]="采购",数据源[[#This Row],[数量]],-数据源[[#This Row],[数量]])</f>
        <v>536</v>
      </c>
      <c r="L154" s="28">
        <f>IF(数据源[[#This Row],[销售/采购]]="采购",-数据源[[#This Row],[总价]],数据源[[#This Row],[总价]])</f>
        <v>-2026.08</v>
      </c>
      <c r="M154" s="1"/>
      <c r="N154" s="1"/>
    </row>
    <row r="155" spans="1:14" ht="23.25" x14ac:dyDescent="0.3">
      <c r="A155" s="27">
        <v>43906</v>
      </c>
      <c r="B155" s="28" t="s">
        <v>14</v>
      </c>
      <c r="C155" s="28" t="s">
        <v>9</v>
      </c>
      <c r="D155" s="28" t="s">
        <v>38</v>
      </c>
      <c r="E155" s="28">
        <v>1330</v>
      </c>
      <c r="F155" s="29">
        <v>3.5</v>
      </c>
      <c r="G155" s="29">
        <v>4655</v>
      </c>
      <c r="H155" s="28"/>
      <c r="I155" s="28"/>
      <c r="J155" s="29">
        <v>5</v>
      </c>
      <c r="K155" s="29">
        <f>IF(数据源[[#This Row],[销售/采购]]="采购",数据源[[#This Row],[数量]],-数据源[[#This Row],[数量]])</f>
        <v>-1330</v>
      </c>
      <c r="L155" s="28">
        <f>IF(数据源[[#This Row],[销售/采购]]="采购",-数据源[[#This Row],[总价]],数据源[[#This Row],[总价]])</f>
        <v>4655</v>
      </c>
      <c r="M155" s="1"/>
      <c r="N155" s="1"/>
    </row>
    <row r="156" spans="1:14" ht="23.25" x14ac:dyDescent="0.3">
      <c r="A156" s="24">
        <v>43907</v>
      </c>
      <c r="B156" s="25" t="s">
        <v>11</v>
      </c>
      <c r="C156" s="25" t="s">
        <v>18</v>
      </c>
      <c r="D156" s="25" t="s">
        <v>37</v>
      </c>
      <c r="E156" s="25">
        <v>2681</v>
      </c>
      <c r="F156" s="26">
        <v>4.4400000000000004</v>
      </c>
      <c r="G156" s="26">
        <v>11903.640000000001</v>
      </c>
      <c r="H156" s="25" t="s">
        <v>34</v>
      </c>
      <c r="I156" s="25">
        <v>12</v>
      </c>
      <c r="J156" s="28"/>
      <c r="K156" s="28">
        <f>IF(数据源[[#This Row],[销售/采购]]="采购",数据源[[#This Row],[数量]],-数据源[[#This Row],[数量]])</f>
        <v>2681</v>
      </c>
      <c r="L156" s="28">
        <f>IF(数据源[[#This Row],[销售/采购]]="采购",-数据源[[#This Row],[总价]],数据源[[#This Row],[总价]])</f>
        <v>-11903.640000000001</v>
      </c>
      <c r="M156" s="1"/>
      <c r="N156" s="1"/>
    </row>
    <row r="157" spans="1:14" ht="23.25" x14ac:dyDescent="0.3">
      <c r="A157" s="27">
        <v>43907</v>
      </c>
      <c r="B157" s="28" t="s">
        <v>12</v>
      </c>
      <c r="C157" s="28" t="s">
        <v>10</v>
      </c>
      <c r="D157" s="28" t="s">
        <v>38</v>
      </c>
      <c r="E157" s="28">
        <v>585</v>
      </c>
      <c r="F157" s="29">
        <v>3</v>
      </c>
      <c r="G157" s="29">
        <v>1755</v>
      </c>
      <c r="H157" s="28"/>
      <c r="I157" s="28"/>
      <c r="J157" s="29">
        <v>0</v>
      </c>
      <c r="K157" s="29">
        <f>IF(数据源[[#This Row],[销售/采购]]="采购",数据源[[#This Row],[数量]],-数据源[[#This Row],[数量]])</f>
        <v>-585</v>
      </c>
      <c r="L157" s="28">
        <f>IF(数据源[[#This Row],[销售/采购]]="采购",-数据源[[#This Row],[总价]],数据源[[#This Row],[总价]])</f>
        <v>1755</v>
      </c>
      <c r="M157" s="1"/>
      <c r="N157" s="1"/>
    </row>
    <row r="158" spans="1:14" ht="23.25" x14ac:dyDescent="0.3">
      <c r="A158" s="24">
        <v>43908</v>
      </c>
      <c r="B158" s="25" t="s">
        <v>12</v>
      </c>
      <c r="C158" s="25" t="s">
        <v>9</v>
      </c>
      <c r="D158" s="25" t="s">
        <v>37</v>
      </c>
      <c r="E158" s="25">
        <v>1199</v>
      </c>
      <c r="F158" s="26">
        <v>1.74</v>
      </c>
      <c r="G158" s="26">
        <v>2086.2599999999998</v>
      </c>
      <c r="H158" s="25" t="s">
        <v>34</v>
      </c>
      <c r="I158" s="25">
        <v>0</v>
      </c>
      <c r="J158" s="28"/>
      <c r="K158" s="28">
        <f>IF(数据源[[#This Row],[销售/采购]]="采购",数据源[[#This Row],[数量]],-数据源[[#This Row],[数量]])</f>
        <v>1199</v>
      </c>
      <c r="L158" s="28">
        <f>IF(数据源[[#This Row],[销售/采购]]="采购",-数据源[[#This Row],[总价]],数据源[[#This Row],[总价]])</f>
        <v>-2086.2599999999998</v>
      </c>
      <c r="M158" s="1"/>
      <c r="N158" s="1"/>
    </row>
    <row r="159" spans="1:14" ht="23.25" x14ac:dyDescent="0.3">
      <c r="A159" s="27">
        <v>43908</v>
      </c>
      <c r="B159" s="28" t="s">
        <v>8</v>
      </c>
      <c r="C159" s="28" t="s">
        <v>10</v>
      </c>
      <c r="D159" s="28" t="s">
        <v>38</v>
      </c>
      <c r="E159" s="28">
        <v>2450</v>
      </c>
      <c r="F159" s="29">
        <v>2.5</v>
      </c>
      <c r="G159" s="29">
        <v>6125</v>
      </c>
      <c r="H159" s="28"/>
      <c r="I159" s="28"/>
      <c r="J159" s="29">
        <v>15</v>
      </c>
      <c r="K159" s="29">
        <f>IF(数据源[[#This Row],[销售/采购]]="采购",数据源[[#This Row],[数量]],-数据源[[#This Row],[数量]])</f>
        <v>-2450</v>
      </c>
      <c r="L159" s="28">
        <f>IF(数据源[[#This Row],[销售/采购]]="采购",-数据源[[#This Row],[总价]],数据源[[#This Row],[总价]])</f>
        <v>6125</v>
      </c>
      <c r="M159" s="1"/>
      <c r="N159" s="1"/>
    </row>
    <row r="160" spans="1:14" ht="23.25" x14ac:dyDescent="0.3">
      <c r="A160" s="24">
        <v>43909</v>
      </c>
      <c r="B160" s="25" t="s">
        <v>8</v>
      </c>
      <c r="C160" s="25" t="s">
        <v>9</v>
      </c>
      <c r="D160" s="25" t="s">
        <v>37</v>
      </c>
      <c r="E160" s="25">
        <v>1906</v>
      </c>
      <c r="F160" s="26">
        <v>1.44</v>
      </c>
      <c r="G160" s="26">
        <v>2744.64</v>
      </c>
      <c r="H160" s="25" t="s">
        <v>34</v>
      </c>
      <c r="I160" s="25">
        <v>12</v>
      </c>
      <c r="J160" s="28"/>
      <c r="K160" s="28">
        <f>IF(数据源[[#This Row],[销售/采购]]="采购",数据源[[#This Row],[数量]],-数据源[[#This Row],[数量]])</f>
        <v>1906</v>
      </c>
      <c r="L160" s="28">
        <f>IF(数据源[[#This Row],[销售/采购]]="采购",-数据源[[#This Row],[总价]],数据源[[#This Row],[总价]])</f>
        <v>-2744.64</v>
      </c>
      <c r="M160" s="1"/>
      <c r="N160" s="1"/>
    </row>
    <row r="161" spans="1:14" ht="23.25" x14ac:dyDescent="0.3">
      <c r="A161" s="27">
        <v>43909</v>
      </c>
      <c r="B161" s="28" t="s">
        <v>15</v>
      </c>
      <c r="C161" s="28" t="s">
        <v>21</v>
      </c>
      <c r="D161" s="28" t="s">
        <v>38</v>
      </c>
      <c r="E161" s="28">
        <v>2445</v>
      </c>
      <c r="F161" s="29">
        <v>6</v>
      </c>
      <c r="G161" s="29">
        <v>14670</v>
      </c>
      <c r="H161" s="28"/>
      <c r="I161" s="28"/>
      <c r="J161" s="29">
        <v>3</v>
      </c>
      <c r="K161" s="29">
        <f>IF(数据源[[#This Row],[销售/采购]]="采购",数据源[[#This Row],[数量]],-数据源[[#This Row],[数量]])</f>
        <v>-2445</v>
      </c>
      <c r="L161" s="28">
        <f>IF(数据源[[#This Row],[销售/采购]]="采购",-数据源[[#This Row],[总价]],数据源[[#This Row],[总价]])</f>
        <v>14670</v>
      </c>
      <c r="M161" s="1"/>
      <c r="N161" s="1"/>
    </row>
    <row r="162" spans="1:14" ht="23.25" x14ac:dyDescent="0.3">
      <c r="A162" s="24">
        <v>43910</v>
      </c>
      <c r="B162" s="25" t="s">
        <v>8</v>
      </c>
      <c r="C162" s="25" t="s">
        <v>9</v>
      </c>
      <c r="D162" s="25" t="s">
        <v>37</v>
      </c>
      <c r="E162" s="25">
        <v>1833</v>
      </c>
      <c r="F162" s="26">
        <v>1.44</v>
      </c>
      <c r="G162" s="26">
        <v>2639.52</v>
      </c>
      <c r="H162" s="25" t="s">
        <v>34</v>
      </c>
      <c r="I162" s="25">
        <v>13</v>
      </c>
      <c r="J162" s="28"/>
      <c r="K162" s="28">
        <f>IF(数据源[[#This Row],[销售/采购]]="采购",数据源[[#This Row],[数量]],-数据源[[#This Row],[数量]])</f>
        <v>1833</v>
      </c>
      <c r="L162" s="28">
        <f>IF(数据源[[#This Row],[销售/采购]]="采购",-数据源[[#This Row],[总价]],数据源[[#This Row],[总价]])</f>
        <v>-2639.52</v>
      </c>
      <c r="M162" s="1"/>
      <c r="N162" s="1"/>
    </row>
    <row r="163" spans="1:14" ht="23.25" x14ac:dyDescent="0.3">
      <c r="A163" s="27">
        <v>43910</v>
      </c>
      <c r="B163" s="28" t="s">
        <v>15</v>
      </c>
      <c r="C163" s="28" t="s">
        <v>10</v>
      </c>
      <c r="D163" s="28" t="s">
        <v>38</v>
      </c>
      <c r="E163" s="28">
        <v>2905</v>
      </c>
      <c r="F163" s="29">
        <v>4</v>
      </c>
      <c r="G163" s="29">
        <v>11620</v>
      </c>
      <c r="H163" s="28"/>
      <c r="I163" s="28"/>
      <c r="J163" s="29">
        <v>2</v>
      </c>
      <c r="K163" s="29">
        <f>IF(数据源[[#This Row],[销售/采购]]="采购",数据源[[#This Row],[数量]],-数据源[[#This Row],[数量]])</f>
        <v>-2905</v>
      </c>
      <c r="L163" s="28">
        <f>IF(数据源[[#This Row],[销售/采购]]="采购",-数据源[[#This Row],[总价]],数据源[[#This Row],[总价]])</f>
        <v>11620</v>
      </c>
      <c r="M163" s="1"/>
      <c r="N163" s="1"/>
    </row>
    <row r="164" spans="1:14" ht="23.25" x14ac:dyDescent="0.3">
      <c r="A164" s="24">
        <v>43911</v>
      </c>
      <c r="B164" s="25" t="s">
        <v>14</v>
      </c>
      <c r="C164" s="25" t="s">
        <v>7</v>
      </c>
      <c r="D164" s="25" t="s">
        <v>37</v>
      </c>
      <c r="E164" s="25">
        <v>2692</v>
      </c>
      <c r="F164" s="26">
        <v>4.4400000000000004</v>
      </c>
      <c r="G164" s="26">
        <v>11952.480000000001</v>
      </c>
      <c r="H164" s="25" t="s">
        <v>34</v>
      </c>
      <c r="I164" s="25">
        <v>10</v>
      </c>
      <c r="J164" s="28"/>
      <c r="K164" s="28">
        <f>IF(数据源[[#This Row],[销售/采购]]="采购",数据源[[#This Row],[数量]],-数据源[[#This Row],[数量]])</f>
        <v>2692</v>
      </c>
      <c r="L164" s="28">
        <f>IF(数据源[[#This Row],[销售/采购]]="采购",-数据源[[#This Row],[总价]],数据源[[#This Row],[总价]])</f>
        <v>-11952.480000000001</v>
      </c>
      <c r="M164" s="1"/>
      <c r="N164" s="1"/>
    </row>
    <row r="165" spans="1:14" ht="23.25" x14ac:dyDescent="0.3">
      <c r="A165" s="27">
        <v>43911</v>
      </c>
      <c r="B165" s="28" t="s">
        <v>8</v>
      </c>
      <c r="C165" s="28" t="s">
        <v>10</v>
      </c>
      <c r="D165" s="28" t="s">
        <v>38</v>
      </c>
      <c r="E165" s="28">
        <v>2903</v>
      </c>
      <c r="F165" s="29">
        <v>2.5</v>
      </c>
      <c r="G165" s="29">
        <v>7257.5</v>
      </c>
      <c r="H165" s="28"/>
      <c r="I165" s="28"/>
      <c r="J165" s="29">
        <v>9</v>
      </c>
      <c r="K165" s="29">
        <f>IF(数据源[[#This Row],[销售/采购]]="采购",数据源[[#This Row],[数量]],-数据源[[#This Row],[数量]])</f>
        <v>-2903</v>
      </c>
      <c r="L165" s="28">
        <f>IF(数据源[[#This Row],[销售/采购]]="采购",-数据源[[#This Row],[总价]],数据源[[#This Row],[总价]])</f>
        <v>7257.5</v>
      </c>
      <c r="M165" s="1"/>
      <c r="N165" s="1"/>
    </row>
    <row r="166" spans="1:14" ht="23.25" x14ac:dyDescent="0.3">
      <c r="A166" s="24">
        <v>43912</v>
      </c>
      <c r="B166" s="25" t="s">
        <v>14</v>
      </c>
      <c r="C166" s="25" t="s">
        <v>9</v>
      </c>
      <c r="D166" s="25" t="s">
        <v>37</v>
      </c>
      <c r="E166" s="25">
        <v>1964</v>
      </c>
      <c r="F166" s="26">
        <v>1.74</v>
      </c>
      <c r="G166" s="26">
        <v>3417.36</v>
      </c>
      <c r="H166" s="25" t="s">
        <v>34</v>
      </c>
      <c r="I166" s="25">
        <v>2</v>
      </c>
      <c r="J166" s="28"/>
      <c r="K166" s="28">
        <f>IF(数据源[[#This Row],[销售/采购]]="采购",数据源[[#This Row],[数量]],-数据源[[#This Row],[数量]])</f>
        <v>1964</v>
      </c>
      <c r="L166" s="28">
        <f>IF(数据源[[#This Row],[销售/采购]]="采购",-数据源[[#This Row],[总价]],数据源[[#This Row],[总价]])</f>
        <v>-3417.36</v>
      </c>
      <c r="M166" s="1"/>
      <c r="N166" s="1"/>
    </row>
    <row r="167" spans="1:14" ht="23.25" x14ac:dyDescent="0.3">
      <c r="A167" s="27">
        <v>43912</v>
      </c>
      <c r="B167" s="28" t="s">
        <v>15</v>
      </c>
      <c r="C167" s="28" t="s">
        <v>21</v>
      </c>
      <c r="D167" s="28" t="s">
        <v>38</v>
      </c>
      <c r="E167" s="28">
        <v>1227</v>
      </c>
      <c r="F167" s="29">
        <v>6</v>
      </c>
      <c r="G167" s="29">
        <v>7362</v>
      </c>
      <c r="H167" s="28"/>
      <c r="I167" s="28"/>
      <c r="J167" s="29">
        <v>2</v>
      </c>
      <c r="K167" s="29">
        <f>IF(数据源[[#This Row],[销售/采购]]="采购",数据源[[#This Row],[数量]],-数据源[[#This Row],[数量]])</f>
        <v>-1227</v>
      </c>
      <c r="L167" s="28">
        <f>IF(数据源[[#This Row],[销售/采购]]="采购",-数据源[[#This Row],[总价]],数据源[[#This Row],[总价]])</f>
        <v>7362</v>
      </c>
      <c r="M167" s="1"/>
      <c r="N167" s="1"/>
    </row>
    <row r="168" spans="1:14" ht="23.25" x14ac:dyDescent="0.3">
      <c r="A168" s="24">
        <v>43913</v>
      </c>
      <c r="B168" s="25" t="s">
        <v>15</v>
      </c>
      <c r="C168" s="25" t="s">
        <v>9</v>
      </c>
      <c r="D168" s="25" t="s">
        <v>37</v>
      </c>
      <c r="E168" s="25">
        <v>1272</v>
      </c>
      <c r="F168" s="26">
        <v>2.64</v>
      </c>
      <c r="G168" s="26">
        <v>3358.0800000000004</v>
      </c>
      <c r="H168" s="25" t="s">
        <v>34</v>
      </c>
      <c r="I168" s="25">
        <v>7</v>
      </c>
      <c r="J168" s="28"/>
      <c r="K168" s="28">
        <f>IF(数据源[[#This Row],[销售/采购]]="采购",数据源[[#This Row],[数量]],-数据源[[#This Row],[数量]])</f>
        <v>1272</v>
      </c>
      <c r="L168" s="28">
        <f>IF(数据源[[#This Row],[销售/采购]]="采购",-数据源[[#This Row],[总价]],数据源[[#This Row],[总价]])</f>
        <v>-3358.0800000000004</v>
      </c>
      <c r="M168" s="1"/>
      <c r="N168" s="1"/>
    </row>
    <row r="169" spans="1:14" ht="23.25" x14ac:dyDescent="0.3">
      <c r="A169" s="27">
        <v>43913</v>
      </c>
      <c r="B169" s="28" t="s">
        <v>8</v>
      </c>
      <c r="C169" s="28" t="s">
        <v>9</v>
      </c>
      <c r="D169" s="28" t="s">
        <v>38</v>
      </c>
      <c r="E169" s="28">
        <v>482</v>
      </c>
      <c r="F169" s="29">
        <v>3</v>
      </c>
      <c r="G169" s="29">
        <v>1446</v>
      </c>
      <c r="H169" s="28"/>
      <c r="I169" s="28"/>
      <c r="J169" s="29">
        <v>10</v>
      </c>
      <c r="K169" s="29">
        <f>IF(数据源[[#This Row],[销售/采购]]="采购",数据源[[#This Row],[数量]],-数据源[[#This Row],[数量]])</f>
        <v>-482</v>
      </c>
      <c r="L169" s="28">
        <f>IF(数据源[[#This Row],[销售/采购]]="采购",-数据源[[#This Row],[总价]],数据源[[#This Row],[总价]])</f>
        <v>1446</v>
      </c>
      <c r="M169" s="1"/>
      <c r="N169" s="1"/>
    </row>
    <row r="170" spans="1:14" ht="23.25" x14ac:dyDescent="0.3">
      <c r="A170" s="24">
        <v>43914</v>
      </c>
      <c r="B170" s="25" t="s">
        <v>8</v>
      </c>
      <c r="C170" s="25" t="s">
        <v>10</v>
      </c>
      <c r="D170" s="25" t="s">
        <v>37</v>
      </c>
      <c r="E170" s="25">
        <v>1944</v>
      </c>
      <c r="F170" s="26">
        <v>1.1399999999999999</v>
      </c>
      <c r="G170" s="26">
        <v>2216.16</v>
      </c>
      <c r="H170" s="25" t="s">
        <v>34</v>
      </c>
      <c r="I170" s="25">
        <v>15</v>
      </c>
      <c r="J170" s="28"/>
      <c r="K170" s="28">
        <f>IF(数据源[[#This Row],[销售/采购]]="采购",数据源[[#This Row],[数量]],-数据源[[#This Row],[数量]])</f>
        <v>1944</v>
      </c>
      <c r="L170" s="28">
        <f>IF(数据源[[#This Row],[销售/采购]]="采购",-数据源[[#This Row],[总价]],数据源[[#This Row],[总价]])</f>
        <v>-2216.16</v>
      </c>
      <c r="M170" s="1"/>
      <c r="N170" s="1"/>
    </row>
    <row r="171" spans="1:14" ht="23.25" x14ac:dyDescent="0.3">
      <c r="A171" s="27">
        <v>43914</v>
      </c>
      <c r="B171" s="28" t="s">
        <v>15</v>
      </c>
      <c r="C171" s="28" t="s">
        <v>21</v>
      </c>
      <c r="D171" s="28" t="s">
        <v>38</v>
      </c>
      <c r="E171" s="28">
        <v>365</v>
      </c>
      <c r="F171" s="29">
        <v>6</v>
      </c>
      <c r="G171" s="29">
        <v>2190</v>
      </c>
      <c r="H171" s="28"/>
      <c r="I171" s="28"/>
      <c r="J171" s="29">
        <v>3</v>
      </c>
      <c r="K171" s="29">
        <f>IF(数据源[[#This Row],[销售/采购]]="采购",数据源[[#This Row],[数量]],-数据源[[#This Row],[数量]])</f>
        <v>-365</v>
      </c>
      <c r="L171" s="28">
        <f>IF(数据源[[#This Row],[销售/采购]]="采购",-数据源[[#This Row],[总价]],数据源[[#This Row],[总价]])</f>
        <v>2190</v>
      </c>
      <c r="M171" s="1"/>
      <c r="N171" s="1"/>
    </row>
    <row r="172" spans="1:14" ht="23.25" x14ac:dyDescent="0.3">
      <c r="A172" s="24">
        <v>43915</v>
      </c>
      <c r="B172" s="25" t="s">
        <v>11</v>
      </c>
      <c r="C172" s="25" t="s">
        <v>13</v>
      </c>
      <c r="D172" s="25" t="s">
        <v>37</v>
      </c>
      <c r="E172" s="25">
        <v>2052</v>
      </c>
      <c r="F172" s="26">
        <v>2.04</v>
      </c>
      <c r="G172" s="26">
        <v>4186.08</v>
      </c>
      <c r="H172" s="25" t="s">
        <v>34</v>
      </c>
      <c r="I172" s="25">
        <v>0</v>
      </c>
      <c r="J172" s="28"/>
      <c r="K172" s="28">
        <f>IF(数据源[[#This Row],[销售/采购]]="采购",数据源[[#This Row],[数量]],-数据源[[#This Row],[数量]])</f>
        <v>2052</v>
      </c>
      <c r="L172" s="28">
        <f>IF(数据源[[#This Row],[销售/采购]]="采购",-数据源[[#This Row],[总价]],数据源[[#This Row],[总价]])</f>
        <v>-4186.08</v>
      </c>
      <c r="M172" s="1"/>
      <c r="N172" s="1"/>
    </row>
    <row r="173" spans="1:14" ht="23.25" x14ac:dyDescent="0.3">
      <c r="A173" s="27">
        <v>43915</v>
      </c>
      <c r="B173" s="28" t="s">
        <v>6</v>
      </c>
      <c r="C173" s="28" t="s">
        <v>7</v>
      </c>
      <c r="D173" s="28" t="s">
        <v>38</v>
      </c>
      <c r="E173" s="28">
        <v>2110</v>
      </c>
      <c r="F173" s="29">
        <v>6</v>
      </c>
      <c r="G173" s="29">
        <v>12660</v>
      </c>
      <c r="H173" s="28"/>
      <c r="I173" s="28"/>
      <c r="J173" s="29">
        <v>10</v>
      </c>
      <c r="K173" s="29">
        <f>IF(数据源[[#This Row],[销售/采购]]="采购",数据源[[#This Row],[数量]],-数据源[[#This Row],[数量]])</f>
        <v>-2110</v>
      </c>
      <c r="L173" s="28">
        <f>IF(数据源[[#This Row],[销售/采购]]="采购",-数据源[[#This Row],[总价]],数据源[[#This Row],[总价]])</f>
        <v>12660</v>
      </c>
      <c r="M173" s="1"/>
      <c r="N173" s="1"/>
    </row>
    <row r="174" spans="1:14" ht="23.25" x14ac:dyDescent="0.3">
      <c r="A174" s="24">
        <v>43916</v>
      </c>
      <c r="B174" s="25" t="s">
        <v>8</v>
      </c>
      <c r="C174" s="25" t="s">
        <v>10</v>
      </c>
      <c r="D174" s="25" t="s">
        <v>37</v>
      </c>
      <c r="E174" s="25">
        <v>959</v>
      </c>
      <c r="F174" s="26">
        <v>1.3299999999999998</v>
      </c>
      <c r="G174" s="26">
        <v>1275.4699999999998</v>
      </c>
      <c r="H174" s="25" t="s">
        <v>34</v>
      </c>
      <c r="I174" s="25">
        <v>12</v>
      </c>
      <c r="J174" s="28"/>
      <c r="K174" s="28">
        <f>IF(数据源[[#This Row],[销售/采购]]="采购",数据源[[#This Row],[数量]],-数据源[[#This Row],[数量]])</f>
        <v>959</v>
      </c>
      <c r="L174" s="28">
        <f>IF(数据源[[#This Row],[销售/采购]]="采购",-数据源[[#This Row],[总价]],数据源[[#This Row],[总价]])</f>
        <v>-1275.4699999999998</v>
      </c>
      <c r="M174" s="1"/>
      <c r="N174" s="1"/>
    </row>
    <row r="175" spans="1:14" ht="23.25" x14ac:dyDescent="0.3">
      <c r="A175" s="27">
        <v>43916</v>
      </c>
      <c r="B175" s="28" t="s">
        <v>6</v>
      </c>
      <c r="C175" s="28" t="s">
        <v>7</v>
      </c>
      <c r="D175" s="28" t="s">
        <v>38</v>
      </c>
      <c r="E175" s="28">
        <v>576</v>
      </c>
      <c r="F175" s="29">
        <v>6</v>
      </c>
      <c r="G175" s="29">
        <v>3456</v>
      </c>
      <c r="H175" s="28"/>
      <c r="I175" s="28"/>
      <c r="J175" s="29">
        <v>2</v>
      </c>
      <c r="K175" s="29">
        <f>IF(数据源[[#This Row],[销售/采购]]="采购",数据源[[#This Row],[数量]],-数据源[[#This Row],[数量]])</f>
        <v>-576</v>
      </c>
      <c r="L175" s="28">
        <f>IF(数据源[[#This Row],[销售/采购]]="采购",-数据源[[#This Row],[总价]],数据源[[#This Row],[总价]])</f>
        <v>3456</v>
      </c>
      <c r="M175" s="1"/>
      <c r="N175" s="1"/>
    </row>
    <row r="176" spans="1:14" ht="23.25" x14ac:dyDescent="0.3">
      <c r="A176" s="24">
        <v>43917</v>
      </c>
      <c r="B176" s="25" t="s">
        <v>15</v>
      </c>
      <c r="C176" s="25" t="s">
        <v>21</v>
      </c>
      <c r="D176" s="25" t="s">
        <v>37</v>
      </c>
      <c r="E176" s="25">
        <v>2419</v>
      </c>
      <c r="F176" s="26">
        <v>3.24</v>
      </c>
      <c r="G176" s="26">
        <v>7837.56</v>
      </c>
      <c r="H176" s="25" t="s">
        <v>34</v>
      </c>
      <c r="I176" s="25">
        <v>3</v>
      </c>
      <c r="J176" s="28"/>
      <c r="K176" s="28">
        <f>IF(数据源[[#This Row],[销售/采购]]="采购",数据源[[#This Row],[数量]],-数据源[[#This Row],[数量]])</f>
        <v>2419</v>
      </c>
      <c r="L176" s="28">
        <f>IF(数据源[[#This Row],[销售/采购]]="采购",-数据源[[#This Row],[总价]],数据源[[#This Row],[总价]])</f>
        <v>-7837.56</v>
      </c>
      <c r="M176" s="1"/>
      <c r="N176" s="1"/>
    </row>
    <row r="177" spans="1:14" ht="23.25" x14ac:dyDescent="0.3">
      <c r="A177" s="27">
        <v>43917</v>
      </c>
      <c r="B177" s="28" t="s">
        <v>14</v>
      </c>
      <c r="C177" s="28" t="s">
        <v>7</v>
      </c>
      <c r="D177" s="28" t="s">
        <v>38</v>
      </c>
      <c r="E177" s="28">
        <v>435</v>
      </c>
      <c r="F177" s="29">
        <v>8</v>
      </c>
      <c r="G177" s="29">
        <v>3480</v>
      </c>
      <c r="H177" s="28"/>
      <c r="I177" s="28"/>
      <c r="J177" s="29">
        <v>0</v>
      </c>
      <c r="K177" s="29">
        <f>IF(数据源[[#This Row],[销售/采购]]="采购",数据源[[#This Row],[数量]],-数据源[[#This Row],[数量]])</f>
        <v>-435</v>
      </c>
      <c r="L177" s="28">
        <f>IF(数据源[[#This Row],[销售/采购]]="采购",-数据源[[#This Row],[总价]],数据源[[#This Row],[总价]])</f>
        <v>3480</v>
      </c>
      <c r="M177" s="1"/>
      <c r="N177" s="1"/>
    </row>
    <row r="178" spans="1:14" ht="23.25" x14ac:dyDescent="0.3">
      <c r="A178" s="24">
        <v>43918</v>
      </c>
      <c r="B178" s="25" t="s">
        <v>15</v>
      </c>
      <c r="C178" s="25" t="s">
        <v>9</v>
      </c>
      <c r="D178" s="25" t="s">
        <v>37</v>
      </c>
      <c r="E178" s="25">
        <v>1549</v>
      </c>
      <c r="F178" s="26">
        <v>2.64</v>
      </c>
      <c r="G178" s="26">
        <v>4089.36</v>
      </c>
      <c r="H178" s="25" t="s">
        <v>34</v>
      </c>
      <c r="I178" s="25">
        <v>8</v>
      </c>
      <c r="J178" s="28"/>
      <c r="K178" s="28">
        <f>IF(数据源[[#This Row],[销售/采购]]="采购",数据源[[#This Row],[数量]],-数据源[[#This Row],[数量]])</f>
        <v>1549</v>
      </c>
      <c r="L178" s="28">
        <f>IF(数据源[[#This Row],[销售/采购]]="采购",-数据源[[#This Row],[总价]],数据源[[#This Row],[总价]])</f>
        <v>-4089.36</v>
      </c>
      <c r="M178" s="1"/>
      <c r="N178" s="1"/>
    </row>
    <row r="179" spans="1:14" ht="23.25" x14ac:dyDescent="0.3">
      <c r="A179" s="27">
        <v>43918</v>
      </c>
      <c r="B179" s="28" t="s">
        <v>8</v>
      </c>
      <c r="C179" s="28" t="s">
        <v>9</v>
      </c>
      <c r="D179" s="28" t="s">
        <v>38</v>
      </c>
      <c r="E179" s="28">
        <v>2315</v>
      </c>
      <c r="F179" s="29">
        <v>3</v>
      </c>
      <c r="G179" s="29">
        <v>6945</v>
      </c>
      <c r="H179" s="28"/>
      <c r="I179" s="28"/>
      <c r="J179" s="29">
        <v>1</v>
      </c>
      <c r="K179" s="29">
        <f>IF(数据源[[#This Row],[销售/采购]]="采购",数据源[[#This Row],[数量]],-数据源[[#This Row],[数量]])</f>
        <v>-2315</v>
      </c>
      <c r="L179" s="28">
        <f>IF(数据源[[#This Row],[销售/采购]]="采购",-数据源[[#This Row],[总价]],数据源[[#This Row],[总价]])</f>
        <v>6945</v>
      </c>
      <c r="M179" s="1"/>
      <c r="N179" s="1"/>
    </row>
    <row r="180" spans="1:14" ht="23.25" x14ac:dyDescent="0.3">
      <c r="A180" s="24">
        <v>43919</v>
      </c>
      <c r="B180" s="25" t="s">
        <v>11</v>
      </c>
      <c r="C180" s="25" t="s">
        <v>18</v>
      </c>
      <c r="D180" s="25" t="s">
        <v>37</v>
      </c>
      <c r="E180" s="25">
        <v>1135</v>
      </c>
      <c r="F180" s="26">
        <v>4.4400000000000004</v>
      </c>
      <c r="G180" s="26">
        <v>5039.4000000000005</v>
      </c>
      <c r="H180" s="25" t="s">
        <v>34</v>
      </c>
      <c r="I180" s="25">
        <v>12</v>
      </c>
      <c r="J180" s="28"/>
      <c r="K180" s="28">
        <f>IF(数据源[[#This Row],[销售/采购]]="采购",数据源[[#This Row],[数量]],-数据源[[#This Row],[数量]])</f>
        <v>1135</v>
      </c>
      <c r="L180" s="28">
        <f>IF(数据源[[#This Row],[销售/采购]]="采购",-数据源[[#This Row],[总价]],数据源[[#This Row],[总价]])</f>
        <v>-5039.4000000000005</v>
      </c>
      <c r="M180" s="1"/>
      <c r="N180" s="1"/>
    </row>
    <row r="181" spans="1:14" ht="23.25" x14ac:dyDescent="0.3">
      <c r="A181" s="27">
        <v>43919</v>
      </c>
      <c r="B181" s="28" t="s">
        <v>6</v>
      </c>
      <c r="C181" s="28" t="s">
        <v>10</v>
      </c>
      <c r="D181" s="28" t="s">
        <v>38</v>
      </c>
      <c r="E181" s="28">
        <v>1045</v>
      </c>
      <c r="F181" s="29">
        <v>2.5</v>
      </c>
      <c r="G181" s="29">
        <v>2612.5</v>
      </c>
      <c r="H181" s="28"/>
      <c r="I181" s="28"/>
      <c r="J181" s="29">
        <v>19</v>
      </c>
      <c r="K181" s="29">
        <f>IF(数据源[[#This Row],[销售/采购]]="采购",数据源[[#This Row],[数量]],-数据源[[#This Row],[数量]])</f>
        <v>-1045</v>
      </c>
      <c r="L181" s="28">
        <f>IF(数据源[[#This Row],[销售/采购]]="采购",-数据源[[#This Row],[总价]],数据源[[#This Row],[总价]])</f>
        <v>2612.5</v>
      </c>
      <c r="M181" s="1"/>
      <c r="N181" s="1"/>
    </row>
    <row r="182" spans="1:14" ht="23.25" x14ac:dyDescent="0.3">
      <c r="A182" s="24">
        <v>43920</v>
      </c>
      <c r="B182" s="25" t="s">
        <v>15</v>
      </c>
      <c r="C182" s="25" t="s">
        <v>9</v>
      </c>
      <c r="D182" s="25" t="s">
        <v>37</v>
      </c>
      <c r="E182" s="25">
        <v>1695</v>
      </c>
      <c r="F182" s="26">
        <v>2.64</v>
      </c>
      <c r="G182" s="26">
        <v>4474.8</v>
      </c>
      <c r="H182" s="25" t="s">
        <v>34</v>
      </c>
      <c r="I182" s="25">
        <v>12</v>
      </c>
      <c r="J182" s="28"/>
      <c r="K182" s="28">
        <f>IF(数据源[[#This Row],[销售/采购]]="采购",数据源[[#This Row],[数量]],-数据源[[#This Row],[数量]])</f>
        <v>1695</v>
      </c>
      <c r="L182" s="28">
        <f>IF(数据源[[#This Row],[销售/采购]]="采购",-数据源[[#This Row],[总价]],数据源[[#This Row],[总价]])</f>
        <v>-4474.8</v>
      </c>
      <c r="M182" s="1"/>
      <c r="N182" s="1"/>
    </row>
    <row r="183" spans="1:14" ht="23.25" x14ac:dyDescent="0.3">
      <c r="A183" s="27">
        <v>43920</v>
      </c>
      <c r="B183" s="28" t="s">
        <v>14</v>
      </c>
      <c r="C183" s="28" t="s">
        <v>9</v>
      </c>
      <c r="D183" s="28" t="s">
        <v>38</v>
      </c>
      <c r="E183" s="28">
        <v>152</v>
      </c>
      <c r="F183" s="29">
        <v>3.5</v>
      </c>
      <c r="G183" s="29">
        <v>532</v>
      </c>
      <c r="H183" s="28"/>
      <c r="I183" s="28"/>
      <c r="J183" s="29">
        <v>19</v>
      </c>
      <c r="K183" s="29">
        <f>IF(数据源[[#This Row],[销售/采购]]="采购",数据源[[#This Row],[数量]],-数据源[[#This Row],[数量]])</f>
        <v>-152</v>
      </c>
      <c r="L183" s="28">
        <f>IF(数据源[[#This Row],[销售/采购]]="采购",-数据源[[#This Row],[总价]],数据源[[#This Row],[总价]])</f>
        <v>532</v>
      </c>
      <c r="M183" s="1"/>
      <c r="N183" s="1"/>
    </row>
    <row r="184" spans="1:14" ht="23.25" x14ac:dyDescent="0.3">
      <c r="A184" s="24">
        <v>43921</v>
      </c>
      <c r="B184" s="25" t="s">
        <v>6</v>
      </c>
      <c r="C184" s="25" t="s">
        <v>7</v>
      </c>
      <c r="D184" s="25" t="s">
        <v>37</v>
      </c>
      <c r="E184" s="25">
        <v>758</v>
      </c>
      <c r="F184" s="26">
        <v>3.78</v>
      </c>
      <c r="G184" s="26">
        <v>2865.24</v>
      </c>
      <c r="H184" s="25" t="s">
        <v>34</v>
      </c>
      <c r="I184" s="25">
        <v>12</v>
      </c>
      <c r="J184" s="28"/>
      <c r="K184" s="28">
        <f>IF(数据源[[#This Row],[销售/采购]]="采购",数据源[[#This Row],[数量]],-数据源[[#This Row],[数量]])</f>
        <v>758</v>
      </c>
      <c r="L184" s="28">
        <f>IF(数据源[[#This Row],[销售/采购]]="采购",-数据源[[#This Row],[总价]],数据源[[#This Row],[总价]])</f>
        <v>-2865.24</v>
      </c>
      <c r="M184" s="1"/>
      <c r="N184" s="1"/>
    </row>
    <row r="185" spans="1:14" ht="23.25" x14ac:dyDescent="0.3">
      <c r="A185" s="27">
        <v>43921</v>
      </c>
      <c r="B185" s="28" t="s">
        <v>11</v>
      </c>
      <c r="C185" s="28" t="s">
        <v>13</v>
      </c>
      <c r="D185" s="28" t="s">
        <v>38</v>
      </c>
      <c r="E185" s="28">
        <v>2099</v>
      </c>
      <c r="F185" s="29">
        <v>4</v>
      </c>
      <c r="G185" s="29">
        <v>8396</v>
      </c>
      <c r="H185" s="28"/>
      <c r="I185" s="28"/>
      <c r="J185" s="29">
        <v>6</v>
      </c>
      <c r="K185" s="29">
        <f>IF(数据源[[#This Row],[销售/采购]]="采购",数据源[[#This Row],[数量]],-数据源[[#This Row],[数量]])</f>
        <v>-2099</v>
      </c>
      <c r="L185" s="28">
        <f>IF(数据源[[#This Row],[销售/采购]]="采购",-数据源[[#This Row],[总价]],数据源[[#This Row],[总价]])</f>
        <v>8396</v>
      </c>
      <c r="M185" s="1"/>
      <c r="N185" s="1"/>
    </row>
    <row r="186" spans="1:14" ht="23.25" x14ac:dyDescent="0.3">
      <c r="A186" s="24">
        <v>43922</v>
      </c>
      <c r="B186" s="25" t="s">
        <v>11</v>
      </c>
      <c r="C186" s="25" t="s">
        <v>18</v>
      </c>
      <c r="D186" s="25" t="s">
        <v>37</v>
      </c>
      <c r="E186" s="25">
        <v>1698</v>
      </c>
      <c r="F186" s="26">
        <v>4.4400000000000004</v>
      </c>
      <c r="G186" s="26">
        <v>7539.1200000000008</v>
      </c>
      <c r="H186" s="25" t="s">
        <v>34</v>
      </c>
      <c r="I186" s="25">
        <v>6</v>
      </c>
      <c r="J186" s="28"/>
      <c r="K186" s="28">
        <f>IF(数据源[[#This Row],[销售/采购]]="采购",数据源[[#This Row],[数量]],-数据源[[#This Row],[数量]])</f>
        <v>1698</v>
      </c>
      <c r="L186" s="28">
        <f>IF(数据源[[#This Row],[销售/采购]]="采购",-数据源[[#This Row],[总价]],数据源[[#This Row],[总价]])</f>
        <v>-7539.1200000000008</v>
      </c>
      <c r="M186" s="1"/>
      <c r="N186" s="1"/>
    </row>
    <row r="187" spans="1:14" ht="23.25" x14ac:dyDescent="0.3">
      <c r="A187" s="27">
        <v>43922</v>
      </c>
      <c r="B187" s="28" t="s">
        <v>11</v>
      </c>
      <c r="C187" s="28" t="s">
        <v>13</v>
      </c>
      <c r="D187" s="28" t="s">
        <v>38</v>
      </c>
      <c r="E187" s="28">
        <v>1132</v>
      </c>
      <c r="F187" s="29">
        <v>4</v>
      </c>
      <c r="G187" s="29">
        <v>4528</v>
      </c>
      <c r="H187" s="28"/>
      <c r="I187" s="28"/>
      <c r="J187" s="29">
        <v>20</v>
      </c>
      <c r="K187" s="29">
        <f>IF(数据源[[#This Row],[销售/采购]]="采购",数据源[[#This Row],[数量]],-数据源[[#This Row],[数量]])</f>
        <v>-1132</v>
      </c>
      <c r="L187" s="28">
        <f>IF(数据源[[#This Row],[销售/采购]]="采购",-数据源[[#This Row],[总价]],数据源[[#This Row],[总价]])</f>
        <v>4528</v>
      </c>
      <c r="M187" s="1"/>
      <c r="N187" s="1"/>
    </row>
    <row r="188" spans="1:14" ht="23.25" x14ac:dyDescent="0.3">
      <c r="A188" s="24">
        <v>43923</v>
      </c>
      <c r="B188" s="25" t="s">
        <v>8</v>
      </c>
      <c r="C188" s="25" t="s">
        <v>9</v>
      </c>
      <c r="D188" s="25" t="s">
        <v>37</v>
      </c>
      <c r="E188" s="25">
        <v>874</v>
      </c>
      <c r="F188" s="26">
        <v>1.68</v>
      </c>
      <c r="G188" s="26">
        <v>1468.32</v>
      </c>
      <c r="H188" s="25" t="s">
        <v>34</v>
      </c>
      <c r="I188" s="25">
        <v>1</v>
      </c>
      <c r="J188" s="28"/>
      <c r="K188" s="28">
        <f>IF(数据源[[#This Row],[销售/采购]]="采购",数据源[[#This Row],[数量]],-数据源[[#This Row],[数量]])</f>
        <v>874</v>
      </c>
      <c r="L188" s="28">
        <f>IF(数据源[[#This Row],[销售/采购]]="采购",-数据源[[#This Row],[总价]],数据源[[#This Row],[总价]])</f>
        <v>-1468.32</v>
      </c>
      <c r="M188" s="1"/>
      <c r="N188" s="1"/>
    </row>
    <row r="189" spans="1:14" ht="23.25" x14ac:dyDescent="0.3">
      <c r="A189" s="27">
        <v>43923</v>
      </c>
      <c r="B189" s="28" t="s">
        <v>6</v>
      </c>
      <c r="C189" s="28" t="s">
        <v>9</v>
      </c>
      <c r="D189" s="28" t="s">
        <v>38</v>
      </c>
      <c r="E189" s="28">
        <v>2855</v>
      </c>
      <c r="F189" s="29">
        <v>3</v>
      </c>
      <c r="G189" s="29">
        <v>8565</v>
      </c>
      <c r="H189" s="28"/>
      <c r="I189" s="28"/>
      <c r="J189" s="29">
        <v>6</v>
      </c>
      <c r="K189" s="29">
        <f>IF(数据源[[#This Row],[销售/采购]]="采购",数据源[[#This Row],[数量]],-数据源[[#This Row],[数量]])</f>
        <v>-2855</v>
      </c>
      <c r="L189" s="28">
        <f>IF(数据源[[#This Row],[销售/采购]]="采购",-数据源[[#This Row],[总价]],数据源[[#This Row],[总价]])</f>
        <v>8565</v>
      </c>
      <c r="M189" s="1"/>
      <c r="N189" s="1"/>
    </row>
    <row r="190" spans="1:14" ht="23.25" x14ac:dyDescent="0.3">
      <c r="A190" s="24">
        <v>43924</v>
      </c>
      <c r="B190" s="25" t="s">
        <v>12</v>
      </c>
      <c r="C190" s="25" t="s">
        <v>9</v>
      </c>
      <c r="D190" s="25" t="s">
        <v>37</v>
      </c>
      <c r="E190" s="25">
        <v>1108</v>
      </c>
      <c r="F190" s="26">
        <v>1.74</v>
      </c>
      <c r="G190" s="26">
        <v>1927.92</v>
      </c>
      <c r="H190" s="25" t="s">
        <v>34</v>
      </c>
      <c r="I190" s="25">
        <v>15</v>
      </c>
      <c r="J190" s="28"/>
      <c r="K190" s="28">
        <f>IF(数据源[[#This Row],[销售/采购]]="采购",数据源[[#This Row],[数量]],-数据源[[#This Row],[数量]])</f>
        <v>1108</v>
      </c>
      <c r="L190" s="28">
        <f>IF(数据源[[#This Row],[销售/采购]]="采购",-数据源[[#This Row],[总价]],数据源[[#This Row],[总价]])</f>
        <v>-1927.92</v>
      </c>
      <c r="M190" s="1"/>
      <c r="N190" s="1"/>
    </row>
    <row r="191" spans="1:14" ht="23.25" x14ac:dyDescent="0.3">
      <c r="A191" s="27">
        <v>43924</v>
      </c>
      <c r="B191" s="28" t="s">
        <v>14</v>
      </c>
      <c r="C191" s="28" t="s">
        <v>7</v>
      </c>
      <c r="D191" s="28" t="s">
        <v>38</v>
      </c>
      <c r="E191" s="28">
        <v>1321</v>
      </c>
      <c r="F191" s="29">
        <v>8</v>
      </c>
      <c r="G191" s="29">
        <v>10568</v>
      </c>
      <c r="H191" s="28"/>
      <c r="I191" s="28"/>
      <c r="J191" s="29">
        <v>11</v>
      </c>
      <c r="K191" s="29">
        <f>IF(数据源[[#This Row],[销售/采购]]="采购",数据源[[#This Row],[数量]],-数据源[[#This Row],[数量]])</f>
        <v>-1321</v>
      </c>
      <c r="L191" s="28">
        <f>IF(数据源[[#This Row],[销售/采购]]="采购",-数据源[[#This Row],[总价]],数据源[[#This Row],[总价]])</f>
        <v>10568</v>
      </c>
      <c r="M191" s="1"/>
      <c r="N191" s="1"/>
    </row>
    <row r="192" spans="1:14" ht="23.25" x14ac:dyDescent="0.3">
      <c r="A192" s="24">
        <v>43925</v>
      </c>
      <c r="B192" s="25" t="s">
        <v>8</v>
      </c>
      <c r="C192" s="25" t="s">
        <v>9</v>
      </c>
      <c r="D192" s="25" t="s">
        <v>37</v>
      </c>
      <c r="E192" s="25">
        <v>875</v>
      </c>
      <c r="F192" s="26">
        <v>1.68</v>
      </c>
      <c r="G192" s="26">
        <v>1470</v>
      </c>
      <c r="H192" s="25" t="s">
        <v>34</v>
      </c>
      <c r="I192" s="25">
        <v>2</v>
      </c>
      <c r="J192" s="28"/>
      <c r="K192" s="28">
        <f>IF(数据源[[#This Row],[销售/采购]]="采购",数据源[[#This Row],[数量]],-数据源[[#This Row],[数量]])</f>
        <v>875</v>
      </c>
      <c r="L192" s="28">
        <f>IF(数据源[[#This Row],[销售/采购]]="采购",-数据源[[#This Row],[总价]],数据源[[#This Row],[总价]])</f>
        <v>-1470</v>
      </c>
      <c r="M192" s="1"/>
      <c r="N192" s="1"/>
    </row>
    <row r="193" spans="1:14" ht="23.25" x14ac:dyDescent="0.3">
      <c r="A193" s="27">
        <v>43925</v>
      </c>
      <c r="B193" s="28" t="s">
        <v>8</v>
      </c>
      <c r="C193" s="28" t="s">
        <v>9</v>
      </c>
      <c r="D193" s="28" t="s">
        <v>38</v>
      </c>
      <c r="E193" s="28">
        <v>2179</v>
      </c>
      <c r="F193" s="29">
        <v>3</v>
      </c>
      <c r="G193" s="29">
        <v>6537</v>
      </c>
      <c r="H193" s="28"/>
      <c r="I193" s="28"/>
      <c r="J193" s="29">
        <v>7</v>
      </c>
      <c r="K193" s="29">
        <f>IF(数据源[[#This Row],[销售/采购]]="采购",数据源[[#This Row],[数量]],-数据源[[#This Row],[数量]])</f>
        <v>-2179</v>
      </c>
      <c r="L193" s="28">
        <f>IF(数据源[[#This Row],[销售/采购]]="采购",-数据源[[#This Row],[总价]],数据源[[#This Row],[总价]])</f>
        <v>6537</v>
      </c>
      <c r="M193" s="1"/>
      <c r="N193" s="1"/>
    </row>
    <row r="194" spans="1:14" ht="23.25" x14ac:dyDescent="0.3">
      <c r="A194" s="24">
        <v>43926</v>
      </c>
      <c r="B194" s="25" t="s">
        <v>15</v>
      </c>
      <c r="C194" s="25" t="s">
        <v>9</v>
      </c>
      <c r="D194" s="25" t="s">
        <v>37</v>
      </c>
      <c r="E194" s="25">
        <v>673</v>
      </c>
      <c r="F194" s="26">
        <v>3.08</v>
      </c>
      <c r="G194" s="26">
        <v>2072.84</v>
      </c>
      <c r="H194" s="25" t="s">
        <v>34</v>
      </c>
      <c r="I194" s="25">
        <v>6</v>
      </c>
      <c r="J194" s="28"/>
      <c r="K194" s="28">
        <f>IF(数据源[[#This Row],[销售/采购]]="采购",数据源[[#This Row],[数量]],-数据源[[#This Row],[数量]])</f>
        <v>673</v>
      </c>
      <c r="L194" s="28">
        <f>IF(数据源[[#This Row],[销售/采购]]="采购",-数据源[[#This Row],[总价]],数据源[[#This Row],[总价]])</f>
        <v>-2072.84</v>
      </c>
      <c r="M194" s="1"/>
      <c r="N194" s="1"/>
    </row>
    <row r="195" spans="1:14" ht="23.25" x14ac:dyDescent="0.3">
      <c r="A195" s="27">
        <v>43926</v>
      </c>
      <c r="B195" s="28" t="s">
        <v>6</v>
      </c>
      <c r="C195" s="28" t="s">
        <v>7</v>
      </c>
      <c r="D195" s="28" t="s">
        <v>38</v>
      </c>
      <c r="E195" s="28">
        <v>1818</v>
      </c>
      <c r="F195" s="29">
        <v>6</v>
      </c>
      <c r="G195" s="29">
        <v>10908</v>
      </c>
      <c r="H195" s="28"/>
      <c r="I195" s="28"/>
      <c r="J195" s="29">
        <v>17</v>
      </c>
      <c r="K195" s="29">
        <f>IF(数据源[[#This Row],[销售/采购]]="采购",数据源[[#This Row],[数量]],-数据源[[#This Row],[数量]])</f>
        <v>-1818</v>
      </c>
      <c r="L195" s="28">
        <f>IF(数据源[[#This Row],[销售/采购]]="采购",-数据源[[#This Row],[总价]],数据源[[#This Row],[总价]])</f>
        <v>10908</v>
      </c>
      <c r="M195" s="1"/>
      <c r="N195" s="1"/>
    </row>
    <row r="196" spans="1:14" ht="23.25" x14ac:dyDescent="0.3">
      <c r="A196" s="24">
        <v>43927</v>
      </c>
      <c r="B196" s="25" t="s">
        <v>14</v>
      </c>
      <c r="C196" s="25" t="s">
        <v>7</v>
      </c>
      <c r="D196" s="25" t="s">
        <v>37</v>
      </c>
      <c r="E196" s="25">
        <v>945</v>
      </c>
      <c r="F196" s="26">
        <v>5.18</v>
      </c>
      <c r="G196" s="26">
        <v>4895.0999999999995</v>
      </c>
      <c r="H196" s="25" t="s">
        <v>34</v>
      </c>
      <c r="I196" s="25">
        <v>9</v>
      </c>
      <c r="J196" s="28"/>
      <c r="K196" s="28">
        <f>IF(数据源[[#This Row],[销售/采购]]="采购",数据源[[#This Row],[数量]],-数据源[[#This Row],[数量]])</f>
        <v>945</v>
      </c>
      <c r="L196" s="28">
        <f>IF(数据源[[#This Row],[销售/采购]]="采购",-数据源[[#This Row],[总价]],数据源[[#This Row],[总价]])</f>
        <v>-4895.0999999999995</v>
      </c>
      <c r="M196" s="1"/>
      <c r="N196" s="1"/>
    </row>
    <row r="197" spans="1:14" ht="23.25" x14ac:dyDescent="0.3">
      <c r="A197" s="27">
        <v>43927</v>
      </c>
      <c r="B197" s="28" t="s">
        <v>6</v>
      </c>
      <c r="C197" s="28" t="s">
        <v>10</v>
      </c>
      <c r="D197" s="28" t="s">
        <v>38</v>
      </c>
      <c r="E197" s="28">
        <v>1171</v>
      </c>
      <c r="F197" s="29">
        <v>2.5</v>
      </c>
      <c r="G197" s="29">
        <v>2927.5</v>
      </c>
      <c r="H197" s="28"/>
      <c r="I197" s="28"/>
      <c r="J197" s="29">
        <v>10</v>
      </c>
      <c r="K197" s="29">
        <f>IF(数据源[[#This Row],[销售/采购]]="采购",数据源[[#This Row],[数量]],-数据源[[#This Row],[数量]])</f>
        <v>-1171</v>
      </c>
      <c r="L197" s="28">
        <f>IF(数据源[[#This Row],[销售/采购]]="采购",-数据源[[#This Row],[总价]],数据源[[#This Row],[总价]])</f>
        <v>2927.5</v>
      </c>
      <c r="M197" s="1"/>
      <c r="N197" s="1"/>
    </row>
    <row r="198" spans="1:14" ht="23.25" x14ac:dyDescent="0.3">
      <c r="A198" s="24">
        <v>43928</v>
      </c>
      <c r="B198" s="25" t="s">
        <v>8</v>
      </c>
      <c r="C198" s="25" t="s">
        <v>7</v>
      </c>
      <c r="D198" s="25" t="s">
        <v>37</v>
      </c>
      <c r="E198" s="25">
        <v>2619</v>
      </c>
      <c r="F198" s="26">
        <v>3.24</v>
      </c>
      <c r="G198" s="26">
        <v>8485.5600000000013</v>
      </c>
      <c r="H198" s="25" t="s">
        <v>34</v>
      </c>
      <c r="I198" s="25">
        <v>6</v>
      </c>
      <c r="J198" s="28"/>
      <c r="K198" s="28">
        <f>IF(数据源[[#This Row],[销售/采购]]="采购",数据源[[#This Row],[数量]],-数据源[[#This Row],[数量]])</f>
        <v>2619</v>
      </c>
      <c r="L198" s="28">
        <f>IF(数据源[[#This Row],[销售/采购]]="采购",-数据源[[#This Row],[总价]],数据源[[#This Row],[总价]])</f>
        <v>-8485.5600000000013</v>
      </c>
      <c r="M198" s="1"/>
      <c r="N198" s="1"/>
    </row>
    <row r="199" spans="1:14" ht="23.25" x14ac:dyDescent="0.3">
      <c r="A199" s="27">
        <v>43928</v>
      </c>
      <c r="B199" s="28" t="s">
        <v>8</v>
      </c>
      <c r="C199" s="28" t="s">
        <v>7</v>
      </c>
      <c r="D199" s="28" t="s">
        <v>38</v>
      </c>
      <c r="E199" s="28">
        <v>1917</v>
      </c>
      <c r="F199" s="29">
        <v>6</v>
      </c>
      <c r="G199" s="29">
        <v>11502</v>
      </c>
      <c r="H199" s="28"/>
      <c r="I199" s="28"/>
      <c r="J199" s="29">
        <v>4</v>
      </c>
      <c r="K199" s="29">
        <f>IF(数据源[[#This Row],[销售/采购]]="采购",数据源[[#This Row],[数量]],-数据源[[#This Row],[数量]])</f>
        <v>-1917</v>
      </c>
      <c r="L199" s="28">
        <f>IF(数据源[[#This Row],[销售/采购]]="采购",-数据源[[#This Row],[总价]],数据源[[#This Row],[总价]])</f>
        <v>11502</v>
      </c>
      <c r="M199" s="1"/>
      <c r="N199" s="1"/>
    </row>
    <row r="200" spans="1:14" ht="23.25" x14ac:dyDescent="0.3">
      <c r="A200" s="24">
        <v>43929</v>
      </c>
      <c r="B200" s="25" t="s">
        <v>8</v>
      </c>
      <c r="C200" s="25" t="s">
        <v>10</v>
      </c>
      <c r="D200" s="25" t="s">
        <v>37</v>
      </c>
      <c r="E200" s="25">
        <v>1003</v>
      </c>
      <c r="F200" s="26">
        <v>1.1399999999999999</v>
      </c>
      <c r="G200" s="26">
        <v>1143.4199999999998</v>
      </c>
      <c r="H200" s="25" t="s">
        <v>34</v>
      </c>
      <c r="I200" s="25">
        <v>4</v>
      </c>
      <c r="J200" s="28"/>
      <c r="K200" s="28">
        <f>IF(数据源[[#This Row],[销售/采购]]="采购",数据源[[#This Row],[数量]],-数据源[[#This Row],[数量]])</f>
        <v>1003</v>
      </c>
      <c r="L200" s="28">
        <f>IF(数据源[[#This Row],[销售/采购]]="采购",-数据源[[#This Row],[总价]],数据源[[#This Row],[总价]])</f>
        <v>-1143.4199999999998</v>
      </c>
      <c r="M200" s="1"/>
      <c r="N200" s="1"/>
    </row>
    <row r="201" spans="1:14" ht="23.25" x14ac:dyDescent="0.3">
      <c r="A201" s="27">
        <v>43929</v>
      </c>
      <c r="B201" s="28" t="s">
        <v>15</v>
      </c>
      <c r="C201" s="28" t="s">
        <v>9</v>
      </c>
      <c r="D201" s="28" t="s">
        <v>38</v>
      </c>
      <c r="E201" s="28">
        <v>1259</v>
      </c>
      <c r="F201" s="29">
        <v>5</v>
      </c>
      <c r="G201" s="29">
        <v>6295</v>
      </c>
      <c r="H201" s="28"/>
      <c r="I201" s="28"/>
      <c r="J201" s="29">
        <v>20</v>
      </c>
      <c r="K201" s="29">
        <f>IF(数据源[[#This Row],[销售/采购]]="采购",数据源[[#This Row],[数量]],-数据源[[#This Row],[数量]])</f>
        <v>-1259</v>
      </c>
      <c r="L201" s="28">
        <f>IF(数据源[[#This Row],[销售/采购]]="采购",-数据源[[#This Row],[总价]],数据源[[#This Row],[总价]])</f>
        <v>6295</v>
      </c>
      <c r="M201" s="1"/>
      <c r="N201" s="1"/>
    </row>
    <row r="202" spans="1:14" ht="23.25" x14ac:dyDescent="0.3">
      <c r="A202" s="24">
        <v>43930</v>
      </c>
      <c r="B202" s="25" t="s">
        <v>8</v>
      </c>
      <c r="C202" s="25" t="s">
        <v>10</v>
      </c>
      <c r="D202" s="25" t="s">
        <v>37</v>
      </c>
      <c r="E202" s="25">
        <v>1880</v>
      </c>
      <c r="F202" s="26">
        <v>1.1399999999999999</v>
      </c>
      <c r="G202" s="26">
        <v>2143.1999999999998</v>
      </c>
      <c r="H202" s="25" t="s">
        <v>34</v>
      </c>
      <c r="I202" s="25">
        <v>7</v>
      </c>
      <c r="J202" s="28"/>
      <c r="K202" s="28">
        <f>IF(数据源[[#This Row],[销售/采购]]="采购",数据源[[#This Row],[数量]],-数据源[[#This Row],[数量]])</f>
        <v>1880</v>
      </c>
      <c r="L202" s="28">
        <f>IF(数据源[[#This Row],[销售/采购]]="采购",-数据源[[#This Row],[总价]],数据源[[#This Row],[总价]])</f>
        <v>-2143.1999999999998</v>
      </c>
      <c r="M202" s="1"/>
      <c r="N202" s="1"/>
    </row>
    <row r="203" spans="1:14" ht="23.25" x14ac:dyDescent="0.3">
      <c r="A203" s="27">
        <v>43930</v>
      </c>
      <c r="B203" s="28" t="s">
        <v>11</v>
      </c>
      <c r="C203" s="28" t="s">
        <v>18</v>
      </c>
      <c r="D203" s="28" t="s">
        <v>38</v>
      </c>
      <c r="E203" s="28">
        <v>224</v>
      </c>
      <c r="F203" s="29">
        <v>8</v>
      </c>
      <c r="G203" s="29">
        <v>1792</v>
      </c>
      <c r="H203" s="28"/>
      <c r="I203" s="28"/>
      <c r="J203" s="29">
        <v>16</v>
      </c>
      <c r="K203" s="29">
        <f>IF(数据源[[#This Row],[销售/采购]]="采购",数据源[[#This Row],[数量]],-数据源[[#This Row],[数量]])</f>
        <v>-224</v>
      </c>
      <c r="L203" s="28">
        <f>IF(数据源[[#This Row],[销售/采购]]="采购",-数据源[[#This Row],[总价]],数据源[[#This Row],[总价]])</f>
        <v>1792</v>
      </c>
      <c r="M203" s="1"/>
      <c r="N203" s="1"/>
    </row>
    <row r="204" spans="1:14" ht="23.25" x14ac:dyDescent="0.3">
      <c r="A204" s="24">
        <v>43931</v>
      </c>
      <c r="B204" s="25" t="s">
        <v>6</v>
      </c>
      <c r="C204" s="25" t="s">
        <v>10</v>
      </c>
      <c r="D204" s="25" t="s">
        <v>37</v>
      </c>
      <c r="E204" s="25">
        <v>600</v>
      </c>
      <c r="F204" s="26">
        <v>1.3299999999999998</v>
      </c>
      <c r="G204" s="26">
        <v>797.99999999999989</v>
      </c>
      <c r="H204" s="25" t="s">
        <v>35</v>
      </c>
      <c r="I204" s="25">
        <v>11</v>
      </c>
      <c r="J204" s="28"/>
      <c r="K204" s="28">
        <f>IF(数据源[[#This Row],[销售/采购]]="采购",数据源[[#This Row],[数量]],-数据源[[#This Row],[数量]])</f>
        <v>600</v>
      </c>
      <c r="L204" s="28">
        <f>IF(数据源[[#This Row],[销售/采购]]="采购",-数据源[[#This Row],[总价]],数据源[[#This Row],[总价]])</f>
        <v>-797.99999999999989</v>
      </c>
      <c r="M204" s="1"/>
      <c r="N204" s="1"/>
    </row>
    <row r="205" spans="1:14" ht="23.25" x14ac:dyDescent="0.3">
      <c r="A205" s="27">
        <v>43931</v>
      </c>
      <c r="B205" s="28" t="s">
        <v>15</v>
      </c>
      <c r="C205" s="28" t="s">
        <v>9</v>
      </c>
      <c r="D205" s="28" t="s">
        <v>38</v>
      </c>
      <c r="E205" s="28">
        <v>2493</v>
      </c>
      <c r="F205" s="29">
        <v>5</v>
      </c>
      <c r="G205" s="29">
        <v>12465</v>
      </c>
      <c r="H205" s="28"/>
      <c r="I205" s="28"/>
      <c r="J205" s="29">
        <v>5</v>
      </c>
      <c r="K205" s="29">
        <f>IF(数据源[[#This Row],[销售/采购]]="采购",数据源[[#This Row],[数量]],-数据源[[#This Row],[数量]])</f>
        <v>-2493</v>
      </c>
      <c r="L205" s="28">
        <f>IF(数据源[[#This Row],[销售/采购]]="采购",-数据源[[#This Row],[总价]],数据源[[#This Row],[总价]])</f>
        <v>12465</v>
      </c>
      <c r="M205" s="1"/>
      <c r="N205" s="1"/>
    </row>
    <row r="206" spans="1:14" ht="23.25" x14ac:dyDescent="0.3">
      <c r="A206" s="24">
        <v>43932</v>
      </c>
      <c r="B206" s="25" t="s">
        <v>15</v>
      </c>
      <c r="C206" s="25" t="s">
        <v>21</v>
      </c>
      <c r="D206" s="25" t="s">
        <v>37</v>
      </c>
      <c r="E206" s="25">
        <v>528</v>
      </c>
      <c r="F206" s="26">
        <v>3.78</v>
      </c>
      <c r="G206" s="26">
        <v>1995.84</v>
      </c>
      <c r="H206" s="25" t="s">
        <v>34</v>
      </c>
      <c r="I206" s="25">
        <v>0</v>
      </c>
      <c r="J206" s="28"/>
      <c r="K206" s="28">
        <f>IF(数据源[[#This Row],[销售/采购]]="采购",数据源[[#This Row],[数量]],-数据源[[#This Row],[数量]])</f>
        <v>528</v>
      </c>
      <c r="L206" s="28">
        <f>IF(数据源[[#This Row],[销售/采购]]="采购",-数据源[[#This Row],[总价]],数据源[[#This Row],[总价]])</f>
        <v>-1995.84</v>
      </c>
      <c r="M206" s="1"/>
      <c r="N206" s="1"/>
    </row>
    <row r="207" spans="1:14" ht="23.25" x14ac:dyDescent="0.3">
      <c r="A207" s="27">
        <v>43932</v>
      </c>
      <c r="B207" s="28" t="s">
        <v>6</v>
      </c>
      <c r="C207" s="28" t="s">
        <v>7</v>
      </c>
      <c r="D207" s="28" t="s">
        <v>38</v>
      </c>
      <c r="E207" s="28">
        <v>2356</v>
      </c>
      <c r="F207" s="29">
        <v>6</v>
      </c>
      <c r="G207" s="29">
        <v>14136</v>
      </c>
      <c r="H207" s="28"/>
      <c r="I207" s="28"/>
      <c r="J207" s="29">
        <v>13</v>
      </c>
      <c r="K207" s="29">
        <f>IF(数据源[[#This Row],[销售/采购]]="采购",数据源[[#This Row],[数量]],-数据源[[#This Row],[数量]])</f>
        <v>-2356</v>
      </c>
      <c r="L207" s="28">
        <f>IF(数据源[[#This Row],[销售/采购]]="采购",-数据源[[#This Row],[总价]],数据源[[#This Row],[总价]])</f>
        <v>14136</v>
      </c>
      <c r="M207" s="1"/>
      <c r="N207" s="1"/>
    </row>
    <row r="208" spans="1:14" ht="23.25" x14ac:dyDescent="0.3">
      <c r="A208" s="24">
        <v>43933</v>
      </c>
      <c r="B208" s="25" t="s">
        <v>14</v>
      </c>
      <c r="C208" s="25" t="s">
        <v>9</v>
      </c>
      <c r="D208" s="25" t="s">
        <v>37</v>
      </c>
      <c r="E208" s="25">
        <v>534</v>
      </c>
      <c r="F208" s="26">
        <v>2.0299999999999998</v>
      </c>
      <c r="G208" s="26">
        <v>1084.02</v>
      </c>
      <c r="H208" s="25" t="s">
        <v>34</v>
      </c>
      <c r="I208" s="25">
        <v>0</v>
      </c>
      <c r="J208" s="28"/>
      <c r="K208" s="28">
        <f>IF(数据源[[#This Row],[销售/采购]]="采购",数据源[[#This Row],[数量]],-数据源[[#This Row],[数量]])</f>
        <v>534</v>
      </c>
      <c r="L208" s="28">
        <f>IF(数据源[[#This Row],[销售/采购]]="采购",-数据源[[#This Row],[总价]],数据源[[#This Row],[总价]])</f>
        <v>-1084.02</v>
      </c>
      <c r="M208" s="1"/>
      <c r="N208" s="1"/>
    </row>
    <row r="209" spans="1:14" ht="23.25" x14ac:dyDescent="0.3">
      <c r="A209" s="27">
        <v>43933</v>
      </c>
      <c r="B209" s="28" t="s">
        <v>11</v>
      </c>
      <c r="C209" s="28" t="s">
        <v>13</v>
      </c>
      <c r="D209" s="28" t="s">
        <v>38</v>
      </c>
      <c r="E209" s="28">
        <v>1841</v>
      </c>
      <c r="F209" s="29">
        <v>4</v>
      </c>
      <c r="G209" s="29">
        <v>7364</v>
      </c>
      <c r="H209" s="28"/>
      <c r="I209" s="28"/>
      <c r="J209" s="29">
        <v>9</v>
      </c>
      <c r="K209" s="29">
        <f>IF(数据源[[#This Row],[销售/采购]]="采购",数据源[[#This Row],[数量]],-数据源[[#This Row],[数量]])</f>
        <v>-1841</v>
      </c>
      <c r="L209" s="28">
        <f>IF(数据源[[#This Row],[销售/采购]]="采购",-数据源[[#This Row],[总价]],数据源[[#This Row],[总价]])</f>
        <v>7364</v>
      </c>
      <c r="M209" s="1"/>
      <c r="N209" s="1"/>
    </row>
    <row r="210" spans="1:14" ht="23.25" x14ac:dyDescent="0.3">
      <c r="A210" s="24">
        <v>43934</v>
      </c>
      <c r="B210" s="25" t="s">
        <v>6</v>
      </c>
      <c r="C210" s="25" t="s">
        <v>10</v>
      </c>
      <c r="D210" s="25" t="s">
        <v>37</v>
      </c>
      <c r="E210" s="25">
        <v>2562</v>
      </c>
      <c r="F210" s="26">
        <v>1.1399999999999999</v>
      </c>
      <c r="G210" s="26">
        <v>2920.68</v>
      </c>
      <c r="H210" s="25" t="s">
        <v>34</v>
      </c>
      <c r="I210" s="25">
        <v>12</v>
      </c>
      <c r="J210" s="28"/>
      <c r="K210" s="28">
        <f>IF(数据源[[#This Row],[销售/采购]]="采购",数据源[[#This Row],[数量]],-数据源[[#This Row],[数量]])</f>
        <v>2562</v>
      </c>
      <c r="L210" s="28">
        <f>IF(数据源[[#This Row],[销售/采购]]="采购",-数据源[[#This Row],[总价]],数据源[[#This Row],[总价]])</f>
        <v>-2920.68</v>
      </c>
      <c r="M210" s="1"/>
      <c r="N210" s="1"/>
    </row>
    <row r="211" spans="1:14" ht="23.25" x14ac:dyDescent="0.3">
      <c r="A211" s="27">
        <v>43934</v>
      </c>
      <c r="B211" s="28" t="s">
        <v>8</v>
      </c>
      <c r="C211" s="28" t="s">
        <v>9</v>
      </c>
      <c r="D211" s="28" t="s">
        <v>38</v>
      </c>
      <c r="E211" s="28">
        <v>948</v>
      </c>
      <c r="F211" s="29">
        <v>3</v>
      </c>
      <c r="G211" s="29">
        <v>2844</v>
      </c>
      <c r="H211" s="28"/>
      <c r="I211" s="28"/>
      <c r="J211" s="29">
        <v>7</v>
      </c>
      <c r="K211" s="29">
        <f>IF(数据源[[#This Row],[销售/采购]]="采购",数据源[[#This Row],[数量]],-数据源[[#This Row],[数量]])</f>
        <v>-948</v>
      </c>
      <c r="L211" s="28">
        <f>IF(数据源[[#This Row],[销售/采购]]="采购",-数据源[[#This Row],[总价]],数据源[[#This Row],[总价]])</f>
        <v>2844</v>
      </c>
      <c r="M211" s="1"/>
      <c r="N211" s="1"/>
    </row>
    <row r="212" spans="1:14" ht="23.25" x14ac:dyDescent="0.3">
      <c r="A212" s="24">
        <v>43935</v>
      </c>
      <c r="B212" s="25" t="s">
        <v>11</v>
      </c>
      <c r="C212" s="25" t="s">
        <v>13</v>
      </c>
      <c r="D212" s="25" t="s">
        <v>37</v>
      </c>
      <c r="E212" s="25">
        <v>1197</v>
      </c>
      <c r="F212" s="26">
        <v>2.04</v>
      </c>
      <c r="G212" s="26">
        <v>2441.88</v>
      </c>
      <c r="H212" s="25" t="s">
        <v>34</v>
      </c>
      <c r="I212" s="25">
        <v>7</v>
      </c>
      <c r="J212" s="28"/>
      <c r="K212" s="28">
        <f>IF(数据源[[#This Row],[销售/采购]]="采购",数据源[[#This Row],[数量]],-数据源[[#This Row],[数量]])</f>
        <v>1197</v>
      </c>
      <c r="L212" s="28">
        <f>IF(数据源[[#This Row],[销售/采购]]="采购",-数据源[[#This Row],[总价]],数据源[[#This Row],[总价]])</f>
        <v>-2441.88</v>
      </c>
      <c r="M212" s="1"/>
      <c r="N212" s="1"/>
    </row>
    <row r="213" spans="1:14" ht="23.25" x14ac:dyDescent="0.3">
      <c r="A213" s="27">
        <v>43935</v>
      </c>
      <c r="B213" s="28" t="s">
        <v>8</v>
      </c>
      <c r="C213" s="28" t="s">
        <v>10</v>
      </c>
      <c r="D213" s="28" t="s">
        <v>38</v>
      </c>
      <c r="E213" s="28">
        <v>2207</v>
      </c>
      <c r="F213" s="29">
        <v>2.5</v>
      </c>
      <c r="G213" s="29">
        <v>5517.5</v>
      </c>
      <c r="H213" s="28"/>
      <c r="I213" s="28"/>
      <c r="J213" s="29">
        <v>19</v>
      </c>
      <c r="K213" s="29">
        <f>IF(数据源[[#This Row],[销售/采购]]="采购",数据源[[#This Row],[数量]],-数据源[[#This Row],[数量]])</f>
        <v>-2207</v>
      </c>
      <c r="L213" s="28">
        <f>IF(数据源[[#This Row],[销售/采购]]="采购",-数据源[[#This Row],[总价]],数据源[[#This Row],[总价]])</f>
        <v>5517.5</v>
      </c>
      <c r="M213" s="1"/>
      <c r="N213" s="1"/>
    </row>
    <row r="214" spans="1:14" ht="23.25" x14ac:dyDescent="0.3">
      <c r="A214" s="24">
        <v>43936</v>
      </c>
      <c r="B214" s="25" t="s">
        <v>14</v>
      </c>
      <c r="C214" s="25" t="s">
        <v>9</v>
      </c>
      <c r="D214" s="25" t="s">
        <v>37</v>
      </c>
      <c r="E214" s="25">
        <v>1498</v>
      </c>
      <c r="F214" s="26">
        <v>1.74</v>
      </c>
      <c r="G214" s="26">
        <v>2606.52</v>
      </c>
      <c r="H214" s="25" t="s">
        <v>34</v>
      </c>
      <c r="I214" s="25">
        <v>2</v>
      </c>
      <c r="J214" s="28"/>
      <c r="K214" s="28">
        <f>IF(数据源[[#This Row],[销售/采购]]="采购",数据源[[#This Row],[数量]],-数据源[[#This Row],[数量]])</f>
        <v>1498</v>
      </c>
      <c r="L214" s="28">
        <f>IF(数据源[[#This Row],[销售/采购]]="采购",-数据源[[#This Row],[总价]],数据源[[#This Row],[总价]])</f>
        <v>-2606.52</v>
      </c>
      <c r="M214" s="1"/>
      <c r="N214" s="1"/>
    </row>
    <row r="215" spans="1:14" ht="23.25" x14ac:dyDescent="0.3">
      <c r="A215" s="27">
        <v>43936</v>
      </c>
      <c r="B215" s="28" t="s">
        <v>14</v>
      </c>
      <c r="C215" s="28" t="s">
        <v>9</v>
      </c>
      <c r="D215" s="28" t="s">
        <v>38</v>
      </c>
      <c r="E215" s="28">
        <v>551</v>
      </c>
      <c r="F215" s="29">
        <v>3.5</v>
      </c>
      <c r="G215" s="29">
        <v>1928.5</v>
      </c>
      <c r="H215" s="28"/>
      <c r="I215" s="28"/>
      <c r="J215" s="29">
        <v>8</v>
      </c>
      <c r="K215" s="29">
        <f>IF(数据源[[#This Row],[销售/采购]]="采购",数据源[[#This Row],[数量]],-数据源[[#This Row],[数量]])</f>
        <v>-551</v>
      </c>
      <c r="L215" s="28">
        <f>IF(数据源[[#This Row],[销售/采购]]="采购",-数据源[[#This Row],[总价]],数据源[[#This Row],[总价]])</f>
        <v>1928.5</v>
      </c>
      <c r="M215" s="1"/>
      <c r="N215" s="1"/>
    </row>
    <row r="216" spans="1:14" ht="23.25" x14ac:dyDescent="0.3">
      <c r="A216" s="24">
        <v>43937</v>
      </c>
      <c r="B216" s="25" t="s">
        <v>15</v>
      </c>
      <c r="C216" s="25" t="s">
        <v>10</v>
      </c>
      <c r="D216" s="25" t="s">
        <v>37</v>
      </c>
      <c r="E216" s="25">
        <v>950</v>
      </c>
      <c r="F216" s="26">
        <v>2.38</v>
      </c>
      <c r="G216" s="26">
        <v>2261</v>
      </c>
      <c r="H216" s="25" t="s">
        <v>34</v>
      </c>
      <c r="I216" s="25">
        <v>7</v>
      </c>
      <c r="J216" s="28"/>
      <c r="K216" s="28">
        <f>IF(数据源[[#This Row],[销售/采购]]="采购",数据源[[#This Row],[数量]],-数据源[[#This Row],[数量]])</f>
        <v>950</v>
      </c>
      <c r="L216" s="28">
        <f>IF(数据源[[#This Row],[销售/采购]]="采购",-数据源[[#This Row],[总价]],数据源[[#This Row],[总价]])</f>
        <v>-2261</v>
      </c>
      <c r="M216" s="1"/>
      <c r="N216" s="1"/>
    </row>
    <row r="217" spans="1:14" ht="23.25" x14ac:dyDescent="0.3">
      <c r="A217" s="27">
        <v>43937</v>
      </c>
      <c r="B217" s="28" t="s">
        <v>14</v>
      </c>
      <c r="C217" s="28" t="s">
        <v>9</v>
      </c>
      <c r="D217" s="28" t="s">
        <v>38</v>
      </c>
      <c r="E217" s="28">
        <v>2616</v>
      </c>
      <c r="F217" s="29">
        <v>3.5</v>
      </c>
      <c r="G217" s="29">
        <v>9156</v>
      </c>
      <c r="H217" s="28"/>
      <c r="I217" s="28"/>
      <c r="J217" s="29">
        <v>8</v>
      </c>
      <c r="K217" s="29">
        <f>IF(数据源[[#This Row],[销售/采购]]="采购",数据源[[#This Row],[数量]],-数据源[[#This Row],[数量]])</f>
        <v>-2616</v>
      </c>
      <c r="L217" s="28">
        <f>IF(数据源[[#This Row],[销售/采购]]="采购",-数据源[[#This Row],[总价]],数据源[[#This Row],[总价]])</f>
        <v>9156</v>
      </c>
      <c r="M217" s="1"/>
      <c r="N217" s="1"/>
    </row>
    <row r="218" spans="1:14" ht="23.25" x14ac:dyDescent="0.3">
      <c r="A218" s="24">
        <v>43938</v>
      </c>
      <c r="B218" s="25" t="s">
        <v>8</v>
      </c>
      <c r="C218" s="25" t="s">
        <v>7</v>
      </c>
      <c r="D218" s="25" t="s">
        <v>37</v>
      </c>
      <c r="E218" s="25">
        <v>4849</v>
      </c>
      <c r="F218" s="26">
        <v>3.24</v>
      </c>
      <c r="G218" s="26">
        <v>15710.76</v>
      </c>
      <c r="H218" s="25" t="s">
        <v>34</v>
      </c>
      <c r="I218" s="25">
        <v>2</v>
      </c>
      <c r="J218" s="28"/>
      <c r="K218" s="28">
        <f>IF(数据源[[#This Row],[销售/采购]]="采购",数据源[[#This Row],[数量]],-数据源[[#This Row],[数量]])</f>
        <v>4849</v>
      </c>
      <c r="L218" s="28">
        <f>IF(数据源[[#This Row],[销售/采购]]="采购",-数据源[[#This Row],[总价]],数据源[[#This Row],[总价]])</f>
        <v>-15710.76</v>
      </c>
      <c r="M218" s="1"/>
      <c r="N218" s="1"/>
    </row>
    <row r="219" spans="1:14" ht="23.25" x14ac:dyDescent="0.3">
      <c r="A219" s="27">
        <v>43938</v>
      </c>
      <c r="B219" s="28" t="s">
        <v>14</v>
      </c>
      <c r="C219" s="28" t="s">
        <v>9</v>
      </c>
      <c r="D219" s="28" t="s">
        <v>38</v>
      </c>
      <c r="E219" s="28">
        <v>1689</v>
      </c>
      <c r="F219" s="29">
        <v>3.5</v>
      </c>
      <c r="G219" s="29">
        <v>5911.5</v>
      </c>
      <c r="H219" s="28"/>
      <c r="I219" s="28"/>
      <c r="J219" s="29">
        <v>12</v>
      </c>
      <c r="K219" s="29">
        <f>IF(数据源[[#This Row],[销售/采购]]="采购",数据源[[#This Row],[数量]],-数据源[[#This Row],[数量]])</f>
        <v>-1689</v>
      </c>
      <c r="L219" s="28">
        <f>IF(数据源[[#This Row],[销售/采购]]="采购",-数据源[[#This Row],[总价]],数据源[[#This Row],[总价]])</f>
        <v>5911.5</v>
      </c>
      <c r="M219" s="1"/>
      <c r="N219" s="1"/>
    </row>
    <row r="220" spans="1:14" ht="23.25" x14ac:dyDescent="0.3">
      <c r="A220" s="24">
        <v>43939</v>
      </c>
      <c r="B220" s="25" t="s">
        <v>14</v>
      </c>
      <c r="C220" s="25" t="s">
        <v>9</v>
      </c>
      <c r="D220" s="25" t="s">
        <v>37</v>
      </c>
      <c r="E220" s="25">
        <v>2299</v>
      </c>
      <c r="F220" s="26">
        <v>1.74</v>
      </c>
      <c r="G220" s="26">
        <v>4000.2599999999998</v>
      </c>
      <c r="H220" s="25" t="s">
        <v>34</v>
      </c>
      <c r="I220" s="25">
        <v>3</v>
      </c>
      <c r="J220" s="28"/>
      <c r="K220" s="28">
        <f>IF(数据源[[#This Row],[销售/采购]]="采购",数据源[[#This Row],[数量]],-数据源[[#This Row],[数量]])</f>
        <v>2299</v>
      </c>
      <c r="L220" s="28">
        <f>IF(数据源[[#This Row],[销售/采购]]="采购",-数据源[[#This Row],[总价]],数据源[[#This Row],[总价]])</f>
        <v>-4000.2599999999998</v>
      </c>
      <c r="M220" s="1"/>
      <c r="N220" s="1"/>
    </row>
    <row r="221" spans="1:14" ht="23.25" x14ac:dyDescent="0.3">
      <c r="A221" s="27">
        <v>43939</v>
      </c>
      <c r="B221" s="28" t="s">
        <v>8</v>
      </c>
      <c r="C221" s="28" t="s">
        <v>10</v>
      </c>
      <c r="D221" s="28" t="s">
        <v>38</v>
      </c>
      <c r="E221" s="28">
        <v>1324</v>
      </c>
      <c r="F221" s="29">
        <v>2.5</v>
      </c>
      <c r="G221" s="29">
        <v>3310</v>
      </c>
      <c r="H221" s="28"/>
      <c r="I221" s="28"/>
      <c r="J221" s="29">
        <v>17</v>
      </c>
      <c r="K221" s="29">
        <f>IF(数据源[[#This Row],[销售/采购]]="采购",数据源[[#This Row],[数量]],-数据源[[#This Row],[数量]])</f>
        <v>-1324</v>
      </c>
      <c r="L221" s="28">
        <f>IF(数据源[[#This Row],[销售/采购]]="采购",-数据源[[#This Row],[总价]],数据源[[#This Row],[总价]])</f>
        <v>3310</v>
      </c>
      <c r="M221" s="1"/>
      <c r="N221" s="1"/>
    </row>
    <row r="222" spans="1:14" ht="23.25" x14ac:dyDescent="0.3">
      <c r="A222" s="24">
        <v>43940</v>
      </c>
      <c r="B222" s="25" t="s">
        <v>6</v>
      </c>
      <c r="C222" s="25" t="s">
        <v>7</v>
      </c>
      <c r="D222" s="25" t="s">
        <v>37</v>
      </c>
      <c r="E222" s="25">
        <v>1596</v>
      </c>
      <c r="F222" s="26">
        <v>3.24</v>
      </c>
      <c r="G222" s="26">
        <v>5171.04</v>
      </c>
      <c r="H222" s="25" t="s">
        <v>34</v>
      </c>
      <c r="I222" s="25">
        <v>4</v>
      </c>
      <c r="J222" s="28"/>
      <c r="K222" s="28">
        <f>IF(数据源[[#This Row],[销售/采购]]="采购",数据源[[#This Row],[数量]],-数据源[[#This Row],[数量]])</f>
        <v>1596</v>
      </c>
      <c r="L222" s="28">
        <f>IF(数据源[[#This Row],[销售/采购]]="采购",-数据源[[#This Row],[总价]],数据源[[#This Row],[总价]])</f>
        <v>-5171.04</v>
      </c>
      <c r="M222" s="1"/>
      <c r="N222" s="1"/>
    </row>
    <row r="223" spans="1:14" ht="23.25" x14ac:dyDescent="0.3">
      <c r="A223" s="27">
        <v>43940</v>
      </c>
      <c r="B223" s="28" t="s">
        <v>15</v>
      </c>
      <c r="C223" s="28" t="s">
        <v>10</v>
      </c>
      <c r="D223" s="28" t="s">
        <v>38</v>
      </c>
      <c r="E223" s="28">
        <v>1016</v>
      </c>
      <c r="F223" s="29">
        <v>4</v>
      </c>
      <c r="G223" s="29">
        <v>4064</v>
      </c>
      <c r="H223" s="28"/>
      <c r="I223" s="28"/>
      <c r="J223" s="29">
        <v>11</v>
      </c>
      <c r="K223" s="29">
        <f>IF(数据源[[#This Row],[销售/采购]]="采购",数据源[[#This Row],[数量]],-数据源[[#This Row],[数量]])</f>
        <v>-1016</v>
      </c>
      <c r="L223" s="28">
        <f>IF(数据源[[#This Row],[销售/采购]]="采购",-数据源[[#This Row],[总价]],数据源[[#This Row],[总价]])</f>
        <v>4064</v>
      </c>
      <c r="M223" s="1"/>
      <c r="N223" s="1"/>
    </row>
    <row r="224" spans="1:14" ht="23.25" x14ac:dyDescent="0.3">
      <c r="A224" s="24">
        <v>43941</v>
      </c>
      <c r="B224" s="25" t="s">
        <v>12</v>
      </c>
      <c r="C224" s="25" t="s">
        <v>10</v>
      </c>
      <c r="D224" s="25" t="s">
        <v>37</v>
      </c>
      <c r="E224" s="25">
        <v>2225</v>
      </c>
      <c r="F224" s="26">
        <v>1.44</v>
      </c>
      <c r="G224" s="26">
        <v>3204</v>
      </c>
      <c r="H224" s="25" t="s">
        <v>34</v>
      </c>
      <c r="I224" s="25">
        <v>4</v>
      </c>
      <c r="J224" s="28"/>
      <c r="K224" s="28">
        <f>IF(数据源[[#This Row],[销售/采购]]="采购",数据源[[#This Row],[数量]],-数据源[[#This Row],[数量]])</f>
        <v>2225</v>
      </c>
      <c r="L224" s="28">
        <f>IF(数据源[[#This Row],[销售/采购]]="采购",-数据源[[#This Row],[总价]],数据源[[#This Row],[总价]])</f>
        <v>-3204</v>
      </c>
      <c r="M224" s="1"/>
      <c r="N224" s="1"/>
    </row>
    <row r="225" spans="1:14" ht="23.25" x14ac:dyDescent="0.3">
      <c r="A225" s="27">
        <v>43941</v>
      </c>
      <c r="B225" s="28" t="s">
        <v>11</v>
      </c>
      <c r="C225" s="28" t="s">
        <v>18</v>
      </c>
      <c r="D225" s="28" t="s">
        <v>38</v>
      </c>
      <c r="E225" s="28">
        <v>2403</v>
      </c>
      <c r="F225" s="29">
        <v>8</v>
      </c>
      <c r="G225" s="29">
        <v>19224</v>
      </c>
      <c r="H225" s="28"/>
      <c r="I225" s="28"/>
      <c r="J225" s="29">
        <v>10</v>
      </c>
      <c r="K225" s="29">
        <f>IF(数据源[[#This Row],[销售/采购]]="采购",数据源[[#This Row],[数量]],-数据源[[#This Row],[数量]])</f>
        <v>-2403</v>
      </c>
      <c r="L225" s="28">
        <f>IF(数据源[[#This Row],[销售/采购]]="采购",-数据源[[#This Row],[总价]],数据源[[#This Row],[总价]])</f>
        <v>19224</v>
      </c>
      <c r="M225" s="1"/>
      <c r="N225" s="1"/>
    </row>
    <row r="226" spans="1:14" ht="23.25" x14ac:dyDescent="0.3">
      <c r="A226" s="24">
        <v>43942</v>
      </c>
      <c r="B226" s="25" t="s">
        <v>6</v>
      </c>
      <c r="C226" s="25" t="s">
        <v>9</v>
      </c>
      <c r="D226" s="25" t="s">
        <v>37</v>
      </c>
      <c r="E226" s="25">
        <v>2777</v>
      </c>
      <c r="F226" s="26">
        <v>1.44</v>
      </c>
      <c r="G226" s="26">
        <v>3998.8799999999997</v>
      </c>
      <c r="H226" s="25" t="s">
        <v>34</v>
      </c>
      <c r="I226" s="25">
        <v>6</v>
      </c>
      <c r="J226" s="28"/>
      <c r="K226" s="28">
        <f>IF(数据源[[#This Row],[销售/采购]]="采购",数据源[[#This Row],[数量]],-数据源[[#This Row],[数量]])</f>
        <v>2777</v>
      </c>
      <c r="L226" s="28">
        <f>IF(数据源[[#This Row],[销售/采购]]="采购",-数据源[[#This Row],[总价]],数据源[[#This Row],[总价]])</f>
        <v>-3998.8799999999997</v>
      </c>
      <c r="M226" s="1"/>
      <c r="N226" s="1"/>
    </row>
    <row r="227" spans="1:14" ht="23.25" x14ac:dyDescent="0.3">
      <c r="A227" s="27">
        <v>43942</v>
      </c>
      <c r="B227" s="28" t="s">
        <v>6</v>
      </c>
      <c r="C227" s="28" t="s">
        <v>10</v>
      </c>
      <c r="D227" s="28" t="s">
        <v>38</v>
      </c>
      <c r="E227" s="28">
        <v>1621</v>
      </c>
      <c r="F227" s="29">
        <v>2.5</v>
      </c>
      <c r="G227" s="29">
        <v>4052.5</v>
      </c>
      <c r="H227" s="28"/>
      <c r="I227" s="28"/>
      <c r="J227" s="29">
        <v>10</v>
      </c>
      <c r="K227" s="29">
        <f>IF(数据源[[#This Row],[销售/采购]]="采购",数据源[[#This Row],[数量]],-数据源[[#This Row],[数量]])</f>
        <v>-1621</v>
      </c>
      <c r="L227" s="28">
        <f>IF(数据源[[#This Row],[销售/采购]]="采购",-数据源[[#This Row],[总价]],数据源[[#This Row],[总价]])</f>
        <v>4052.5</v>
      </c>
      <c r="M227" s="1"/>
      <c r="N227" s="1"/>
    </row>
    <row r="228" spans="1:14" ht="23.25" x14ac:dyDescent="0.3">
      <c r="A228" s="24">
        <v>43943</v>
      </c>
      <c r="B228" s="25" t="s">
        <v>6</v>
      </c>
      <c r="C228" s="25" t="s">
        <v>7</v>
      </c>
      <c r="D228" s="25" t="s">
        <v>37</v>
      </c>
      <c r="E228" s="25">
        <v>2192</v>
      </c>
      <c r="F228" s="26">
        <v>3.24</v>
      </c>
      <c r="G228" s="26">
        <v>7102.0800000000008</v>
      </c>
      <c r="H228" s="25" t="s">
        <v>34</v>
      </c>
      <c r="I228" s="25">
        <v>14</v>
      </c>
      <c r="J228" s="28"/>
      <c r="K228" s="28">
        <f>IF(数据源[[#This Row],[销售/采购]]="采购",数据源[[#This Row],[数量]],-数据源[[#This Row],[数量]])</f>
        <v>2192</v>
      </c>
      <c r="L228" s="28">
        <f>IF(数据源[[#This Row],[销售/采购]]="采购",-数据源[[#This Row],[总价]],数据源[[#This Row],[总价]])</f>
        <v>-7102.0800000000008</v>
      </c>
      <c r="M228" s="1"/>
      <c r="N228" s="1"/>
    </row>
    <row r="229" spans="1:14" ht="23.25" x14ac:dyDescent="0.3">
      <c r="A229" s="27">
        <v>43943</v>
      </c>
      <c r="B229" s="28" t="s">
        <v>12</v>
      </c>
      <c r="C229" s="28" t="s">
        <v>9</v>
      </c>
      <c r="D229" s="28" t="s">
        <v>38</v>
      </c>
      <c r="E229" s="28">
        <v>830</v>
      </c>
      <c r="F229" s="29">
        <v>3.5</v>
      </c>
      <c r="G229" s="29">
        <v>2905</v>
      </c>
      <c r="H229" s="28"/>
      <c r="I229" s="28"/>
      <c r="J229" s="29">
        <v>11</v>
      </c>
      <c r="K229" s="29">
        <f>IF(数据源[[#This Row],[销售/采购]]="采购",数据源[[#This Row],[数量]],-数据源[[#This Row],[数量]])</f>
        <v>-830</v>
      </c>
      <c r="L229" s="28">
        <f>IF(数据源[[#This Row],[销售/采购]]="采购",-数据源[[#This Row],[总价]],数据源[[#This Row],[总价]])</f>
        <v>2905</v>
      </c>
      <c r="M229" s="1"/>
      <c r="N229" s="1"/>
    </row>
    <row r="230" spans="1:14" ht="23.25" x14ac:dyDescent="0.3">
      <c r="A230" s="24">
        <v>43944</v>
      </c>
      <c r="B230" s="25" t="s">
        <v>11</v>
      </c>
      <c r="C230" s="25" t="s">
        <v>18</v>
      </c>
      <c r="D230" s="25" t="s">
        <v>37</v>
      </c>
      <c r="E230" s="25">
        <v>937</v>
      </c>
      <c r="F230" s="26">
        <v>5.18</v>
      </c>
      <c r="G230" s="26">
        <v>4853.66</v>
      </c>
      <c r="H230" s="25" t="s">
        <v>34</v>
      </c>
      <c r="I230" s="25">
        <v>2</v>
      </c>
      <c r="J230" s="28"/>
      <c r="K230" s="28">
        <f>IF(数据源[[#This Row],[销售/采购]]="采购",数据源[[#This Row],[数量]],-数据源[[#This Row],[数量]])</f>
        <v>937</v>
      </c>
      <c r="L230" s="28">
        <f>IF(数据源[[#This Row],[销售/采购]]="采购",-数据源[[#This Row],[总价]],数据源[[#This Row],[总价]])</f>
        <v>-4853.66</v>
      </c>
      <c r="M230" s="1"/>
      <c r="N230" s="1"/>
    </row>
    <row r="231" spans="1:14" ht="23.25" x14ac:dyDescent="0.3">
      <c r="A231" s="27">
        <v>43944</v>
      </c>
      <c r="B231" s="28" t="s">
        <v>11</v>
      </c>
      <c r="C231" s="28" t="s">
        <v>18</v>
      </c>
      <c r="D231" s="28" t="s">
        <v>38</v>
      </c>
      <c r="E231" s="28">
        <v>369</v>
      </c>
      <c r="F231" s="29">
        <v>8</v>
      </c>
      <c r="G231" s="29">
        <v>2952</v>
      </c>
      <c r="H231" s="28"/>
      <c r="I231" s="28"/>
      <c r="J231" s="29">
        <v>0</v>
      </c>
      <c r="K231" s="29">
        <f>IF(数据源[[#This Row],[销售/采购]]="采购",数据源[[#This Row],[数量]],-数据源[[#This Row],[数量]])</f>
        <v>-369</v>
      </c>
      <c r="L231" s="28">
        <f>IF(数据源[[#This Row],[销售/采购]]="采购",-数据源[[#This Row],[总价]],数据源[[#This Row],[总价]])</f>
        <v>2952</v>
      </c>
      <c r="M231" s="1"/>
      <c r="N231" s="1"/>
    </row>
    <row r="232" spans="1:14" ht="23.25" x14ac:dyDescent="0.3">
      <c r="A232" s="24">
        <v>43945</v>
      </c>
      <c r="B232" s="25" t="s">
        <v>8</v>
      </c>
      <c r="C232" s="25" t="s">
        <v>9</v>
      </c>
      <c r="D232" s="25" t="s">
        <v>37</v>
      </c>
      <c r="E232" s="25">
        <v>1484</v>
      </c>
      <c r="F232" s="26">
        <v>1.44</v>
      </c>
      <c r="G232" s="26">
        <v>2136.96</v>
      </c>
      <c r="H232" s="25" t="s">
        <v>34</v>
      </c>
      <c r="I232" s="25">
        <v>5</v>
      </c>
      <c r="J232" s="28"/>
      <c r="K232" s="28">
        <f>IF(数据源[[#This Row],[销售/采购]]="采购",数据源[[#This Row],[数量]],-数据源[[#This Row],[数量]])</f>
        <v>1484</v>
      </c>
      <c r="L232" s="28">
        <f>IF(数据源[[#This Row],[销售/采购]]="采购",-数据源[[#This Row],[总价]],数据源[[#This Row],[总价]])</f>
        <v>-2136.96</v>
      </c>
      <c r="M232" s="1"/>
      <c r="N232" s="1"/>
    </row>
    <row r="233" spans="1:14" ht="23.25" x14ac:dyDescent="0.3">
      <c r="A233" s="27">
        <v>43945</v>
      </c>
      <c r="B233" s="28" t="s">
        <v>6</v>
      </c>
      <c r="C233" s="28" t="s">
        <v>9</v>
      </c>
      <c r="D233" s="28" t="s">
        <v>38</v>
      </c>
      <c r="E233" s="28">
        <v>807</v>
      </c>
      <c r="F233" s="29">
        <v>3</v>
      </c>
      <c r="G233" s="29">
        <v>2421</v>
      </c>
      <c r="H233" s="28"/>
      <c r="I233" s="28"/>
      <c r="J233" s="29">
        <v>18</v>
      </c>
      <c r="K233" s="29">
        <f>IF(数据源[[#This Row],[销售/采购]]="采购",数据源[[#This Row],[数量]],-数据源[[#This Row],[数量]])</f>
        <v>-807</v>
      </c>
      <c r="L233" s="28">
        <f>IF(数据源[[#This Row],[销售/采购]]="采购",-数据源[[#This Row],[总价]],数据源[[#This Row],[总价]])</f>
        <v>2421</v>
      </c>
      <c r="M233" s="1"/>
      <c r="N233" s="1"/>
    </row>
    <row r="234" spans="1:14" ht="23.25" x14ac:dyDescent="0.3">
      <c r="A234" s="24">
        <v>43946</v>
      </c>
      <c r="B234" s="25" t="s">
        <v>11</v>
      </c>
      <c r="C234" s="25" t="s">
        <v>13</v>
      </c>
      <c r="D234" s="25" t="s">
        <v>37</v>
      </c>
      <c r="E234" s="25">
        <v>1502</v>
      </c>
      <c r="F234" s="26">
        <v>2.04</v>
      </c>
      <c r="G234" s="26">
        <v>3064.08</v>
      </c>
      <c r="H234" s="25" t="s">
        <v>34</v>
      </c>
      <c r="I234" s="25">
        <v>8</v>
      </c>
      <c r="J234" s="28"/>
      <c r="K234" s="28">
        <f>IF(数据源[[#This Row],[销售/采购]]="采购",数据源[[#This Row],[数量]],-数据源[[#This Row],[数量]])</f>
        <v>1502</v>
      </c>
      <c r="L234" s="28">
        <f>IF(数据源[[#This Row],[销售/采购]]="采购",-数据源[[#This Row],[总价]],数据源[[#This Row],[总价]])</f>
        <v>-3064.08</v>
      </c>
      <c r="M234" s="1"/>
      <c r="N234" s="1"/>
    </row>
    <row r="235" spans="1:14" ht="23.25" x14ac:dyDescent="0.3">
      <c r="A235" s="27">
        <v>43946</v>
      </c>
      <c r="B235" s="28" t="s">
        <v>6</v>
      </c>
      <c r="C235" s="28" t="s">
        <v>7</v>
      </c>
      <c r="D235" s="28" t="s">
        <v>38</v>
      </c>
      <c r="E235" s="28">
        <v>1843</v>
      </c>
      <c r="F235" s="29">
        <v>6</v>
      </c>
      <c r="G235" s="29">
        <v>11058</v>
      </c>
      <c r="H235" s="28"/>
      <c r="I235" s="28"/>
      <c r="J235" s="29">
        <v>20</v>
      </c>
      <c r="K235" s="29">
        <f>IF(数据源[[#This Row],[销售/采购]]="采购",数据源[[#This Row],[数量]],-数据源[[#This Row],[数量]])</f>
        <v>-1843</v>
      </c>
      <c r="L235" s="28">
        <f>IF(数据源[[#This Row],[销售/采购]]="采购",-数据源[[#This Row],[总价]],数据源[[#This Row],[总价]])</f>
        <v>11058</v>
      </c>
      <c r="M235" s="1"/>
      <c r="N235" s="1"/>
    </row>
    <row r="236" spans="1:14" ht="23.25" x14ac:dyDescent="0.3">
      <c r="A236" s="24">
        <v>43947</v>
      </c>
      <c r="B236" s="25" t="s">
        <v>11</v>
      </c>
      <c r="C236" s="25" t="s">
        <v>13</v>
      </c>
      <c r="D236" s="25" t="s">
        <v>37</v>
      </c>
      <c r="E236" s="25">
        <v>1643</v>
      </c>
      <c r="F236" s="26">
        <v>2.04</v>
      </c>
      <c r="G236" s="26">
        <v>3351.7200000000003</v>
      </c>
      <c r="H236" s="25" t="s">
        <v>34</v>
      </c>
      <c r="I236" s="25">
        <v>14</v>
      </c>
      <c r="J236" s="28"/>
      <c r="K236" s="28">
        <f>IF(数据源[[#This Row],[销售/采购]]="采购",数据源[[#This Row],[数量]],-数据源[[#This Row],[数量]])</f>
        <v>1643</v>
      </c>
      <c r="L236" s="28">
        <f>IF(数据源[[#This Row],[销售/采购]]="采购",-数据源[[#This Row],[总价]],数据源[[#This Row],[总价]])</f>
        <v>-3351.7200000000003</v>
      </c>
      <c r="M236" s="1"/>
      <c r="N236" s="1"/>
    </row>
    <row r="237" spans="1:14" ht="23.25" x14ac:dyDescent="0.3">
      <c r="A237" s="27">
        <v>43947</v>
      </c>
      <c r="B237" s="28" t="s">
        <v>6</v>
      </c>
      <c r="C237" s="28" t="s">
        <v>7</v>
      </c>
      <c r="D237" s="28" t="s">
        <v>38</v>
      </c>
      <c r="E237" s="28">
        <v>1472</v>
      </c>
      <c r="F237" s="29">
        <v>6</v>
      </c>
      <c r="G237" s="29">
        <v>8832</v>
      </c>
      <c r="H237" s="28"/>
      <c r="I237" s="28"/>
      <c r="J237" s="29">
        <v>17</v>
      </c>
      <c r="K237" s="29">
        <f>IF(数据源[[#This Row],[销售/采购]]="采购",数据源[[#This Row],[数量]],-数据源[[#This Row],[数量]])</f>
        <v>-1472</v>
      </c>
      <c r="L237" s="28">
        <f>IF(数据源[[#This Row],[销售/采购]]="采购",-数据源[[#This Row],[总价]],数据源[[#This Row],[总价]])</f>
        <v>8832</v>
      </c>
      <c r="M237" s="1"/>
      <c r="N237" s="1"/>
    </row>
    <row r="238" spans="1:14" ht="23.25" x14ac:dyDescent="0.3">
      <c r="A238" s="24">
        <v>43948</v>
      </c>
      <c r="B238" s="25" t="s">
        <v>15</v>
      </c>
      <c r="C238" s="25" t="s">
        <v>21</v>
      </c>
      <c r="D238" s="25" t="s">
        <v>37</v>
      </c>
      <c r="E238" s="25">
        <v>1947</v>
      </c>
      <c r="F238" s="26">
        <v>3.24</v>
      </c>
      <c r="G238" s="26">
        <v>6308.2800000000007</v>
      </c>
      <c r="H238" s="25" t="s">
        <v>34</v>
      </c>
      <c r="I238" s="25">
        <v>8</v>
      </c>
      <c r="J238" s="28"/>
      <c r="K238" s="28">
        <f>IF(数据源[[#This Row],[销售/采购]]="采购",数据源[[#This Row],[数量]],-数据源[[#This Row],[数量]])</f>
        <v>1947</v>
      </c>
      <c r="L238" s="28">
        <f>IF(数据源[[#This Row],[销售/采购]]="采购",-数据源[[#This Row],[总价]],数据源[[#This Row],[总价]])</f>
        <v>-6308.2800000000007</v>
      </c>
      <c r="M238" s="1"/>
      <c r="N238" s="1"/>
    </row>
    <row r="239" spans="1:14" ht="23.25" x14ac:dyDescent="0.3">
      <c r="A239" s="27">
        <v>43948</v>
      </c>
      <c r="B239" s="28" t="s">
        <v>12</v>
      </c>
      <c r="C239" s="28" t="s">
        <v>10</v>
      </c>
      <c r="D239" s="28" t="s">
        <v>38</v>
      </c>
      <c r="E239" s="28">
        <v>1921</v>
      </c>
      <c r="F239" s="29">
        <v>3</v>
      </c>
      <c r="G239" s="29">
        <v>5763</v>
      </c>
      <c r="H239" s="28"/>
      <c r="I239" s="28"/>
      <c r="J239" s="29">
        <v>4</v>
      </c>
      <c r="K239" s="29">
        <f>IF(数据源[[#This Row],[销售/采购]]="采购",数据源[[#This Row],[数量]],-数据源[[#This Row],[数量]])</f>
        <v>-1921</v>
      </c>
      <c r="L239" s="28">
        <f>IF(数据源[[#This Row],[销售/采购]]="采购",-数据源[[#This Row],[总价]],数据源[[#This Row],[总价]])</f>
        <v>5763</v>
      </c>
      <c r="M239" s="1"/>
      <c r="N239" s="1"/>
    </row>
    <row r="240" spans="1:14" ht="23.25" x14ac:dyDescent="0.3">
      <c r="A240" s="24">
        <v>43949</v>
      </c>
      <c r="B240" s="25" t="s">
        <v>8</v>
      </c>
      <c r="C240" s="25" t="s">
        <v>7</v>
      </c>
      <c r="D240" s="25" t="s">
        <v>37</v>
      </c>
      <c r="E240" s="25">
        <v>3263</v>
      </c>
      <c r="F240" s="26">
        <v>3.24</v>
      </c>
      <c r="G240" s="26">
        <v>10572.12</v>
      </c>
      <c r="H240" s="25" t="s">
        <v>34</v>
      </c>
      <c r="I240" s="25">
        <v>1</v>
      </c>
      <c r="J240" s="28"/>
      <c r="K240" s="28">
        <f>IF(数据源[[#This Row],[销售/采购]]="采购",数据源[[#This Row],[数量]],-数据源[[#This Row],[数量]])</f>
        <v>3263</v>
      </c>
      <c r="L240" s="28">
        <f>IF(数据源[[#This Row],[销售/采购]]="采购",-数据源[[#This Row],[总价]],数据源[[#This Row],[总价]])</f>
        <v>-10572.12</v>
      </c>
      <c r="M240" s="1"/>
      <c r="N240" s="1"/>
    </row>
    <row r="241" spans="1:14" ht="23.25" x14ac:dyDescent="0.3">
      <c r="A241" s="27">
        <v>43949</v>
      </c>
      <c r="B241" s="28" t="s">
        <v>6</v>
      </c>
      <c r="C241" s="28" t="s">
        <v>7</v>
      </c>
      <c r="D241" s="28" t="s">
        <v>38</v>
      </c>
      <c r="E241" s="28">
        <v>2094</v>
      </c>
      <c r="F241" s="29">
        <v>6</v>
      </c>
      <c r="G241" s="29">
        <v>12564</v>
      </c>
      <c r="H241" s="28"/>
      <c r="I241" s="28"/>
      <c r="J241" s="29">
        <v>5</v>
      </c>
      <c r="K241" s="29">
        <f>IF(数据源[[#This Row],[销售/采购]]="采购",数据源[[#This Row],[数量]],-数据源[[#This Row],[数量]])</f>
        <v>-2094</v>
      </c>
      <c r="L241" s="28">
        <f>IF(数据源[[#This Row],[销售/采购]]="采购",-数据源[[#This Row],[总价]],数据源[[#This Row],[总价]])</f>
        <v>12564</v>
      </c>
      <c r="M241" s="1"/>
      <c r="N241" s="1"/>
    </row>
    <row r="242" spans="1:14" ht="23.25" x14ac:dyDescent="0.3">
      <c r="A242" s="24">
        <v>43950</v>
      </c>
      <c r="B242" s="25" t="s">
        <v>8</v>
      </c>
      <c r="C242" s="25" t="s">
        <v>10</v>
      </c>
      <c r="D242" s="25" t="s">
        <v>37</v>
      </c>
      <c r="E242" s="25">
        <v>2324</v>
      </c>
      <c r="F242" s="26">
        <v>1.1399999999999999</v>
      </c>
      <c r="G242" s="26">
        <v>2649.3599999999997</v>
      </c>
      <c r="H242" s="25" t="s">
        <v>34</v>
      </c>
      <c r="I242" s="25">
        <v>5</v>
      </c>
      <c r="J242" s="28"/>
      <c r="K242" s="28">
        <f>IF(数据源[[#This Row],[销售/采购]]="采购",数据源[[#This Row],[数量]],-数据源[[#This Row],[数量]])</f>
        <v>2324</v>
      </c>
      <c r="L242" s="28">
        <f>IF(数据源[[#This Row],[销售/采购]]="采购",-数据源[[#This Row],[总价]],数据源[[#This Row],[总价]])</f>
        <v>-2649.3599999999997</v>
      </c>
      <c r="M242" s="1"/>
      <c r="N242" s="1"/>
    </row>
    <row r="243" spans="1:14" ht="23.25" x14ac:dyDescent="0.3">
      <c r="A243" s="27">
        <v>43950</v>
      </c>
      <c r="B243" s="28" t="s">
        <v>14</v>
      </c>
      <c r="C243" s="28" t="s">
        <v>9</v>
      </c>
      <c r="D243" s="28" t="s">
        <v>38</v>
      </c>
      <c r="E243" s="28">
        <v>2892</v>
      </c>
      <c r="F243" s="29">
        <v>3.5</v>
      </c>
      <c r="G243" s="29">
        <v>10122</v>
      </c>
      <c r="H243" s="28"/>
      <c r="I243" s="28"/>
      <c r="J243" s="29">
        <v>20</v>
      </c>
      <c r="K243" s="29">
        <f>IF(数据源[[#This Row],[销售/采购]]="采购",数据源[[#This Row],[数量]],-数据源[[#This Row],[数量]])</f>
        <v>-2892</v>
      </c>
      <c r="L243" s="28">
        <f>IF(数据源[[#This Row],[销售/采购]]="采购",-数据源[[#This Row],[总价]],数据源[[#This Row],[总价]])</f>
        <v>10122</v>
      </c>
      <c r="M243" s="1"/>
      <c r="N243" s="1"/>
    </row>
    <row r="244" spans="1:14" ht="23.25" x14ac:dyDescent="0.3">
      <c r="A244" s="24">
        <v>43951</v>
      </c>
      <c r="B244" s="25" t="s">
        <v>15</v>
      </c>
      <c r="C244" s="25" t="s">
        <v>21</v>
      </c>
      <c r="D244" s="25" t="s">
        <v>37</v>
      </c>
      <c r="E244" s="25">
        <v>1876</v>
      </c>
      <c r="F244" s="26">
        <v>3.24</v>
      </c>
      <c r="G244" s="26">
        <v>6078.2400000000007</v>
      </c>
      <c r="H244" s="25" t="s">
        <v>34</v>
      </c>
      <c r="I244" s="25">
        <v>7</v>
      </c>
      <c r="J244" s="28"/>
      <c r="K244" s="28">
        <f>IF(数据源[[#This Row],[销售/采购]]="采购",数据源[[#This Row],[数量]],-数据源[[#This Row],[数量]])</f>
        <v>1876</v>
      </c>
      <c r="L244" s="28">
        <f>IF(数据源[[#This Row],[销售/采购]]="采购",-数据源[[#This Row],[总价]],数据源[[#This Row],[总价]])</f>
        <v>-6078.2400000000007</v>
      </c>
      <c r="M244" s="1"/>
      <c r="N244" s="1"/>
    </row>
    <row r="245" spans="1:14" ht="23.25" x14ac:dyDescent="0.3">
      <c r="A245" s="27">
        <v>43951</v>
      </c>
      <c r="B245" s="28" t="s">
        <v>6</v>
      </c>
      <c r="C245" s="28" t="s">
        <v>7</v>
      </c>
      <c r="D245" s="28" t="s">
        <v>38</v>
      </c>
      <c r="E245" s="28">
        <v>2618</v>
      </c>
      <c r="F245" s="29">
        <v>6</v>
      </c>
      <c r="G245" s="29">
        <v>15708</v>
      </c>
      <c r="H245" s="28"/>
      <c r="I245" s="28"/>
      <c r="J245" s="29">
        <v>0</v>
      </c>
      <c r="K245" s="29">
        <f>IF(数据源[[#This Row],[销售/采购]]="采购",数据源[[#This Row],[数量]],-数据源[[#This Row],[数量]])</f>
        <v>-2618</v>
      </c>
      <c r="L245" s="28">
        <f>IF(数据源[[#This Row],[销售/采购]]="采购",-数据源[[#This Row],[总价]],数据源[[#This Row],[总价]])</f>
        <v>15708</v>
      </c>
      <c r="M245" s="1"/>
      <c r="N245" s="1"/>
    </row>
    <row r="246" spans="1:14" ht="23.25" x14ac:dyDescent="0.3">
      <c r="A246" s="24">
        <v>43952</v>
      </c>
      <c r="B246" s="25" t="s">
        <v>12</v>
      </c>
      <c r="C246" s="25" t="s">
        <v>9</v>
      </c>
      <c r="D246" s="25" t="s">
        <v>37</v>
      </c>
      <c r="E246" s="25">
        <v>766</v>
      </c>
      <c r="F246" s="26">
        <v>2.0299999999999998</v>
      </c>
      <c r="G246" s="26">
        <v>1554.9799999999998</v>
      </c>
      <c r="H246" s="25" t="s">
        <v>34</v>
      </c>
      <c r="I246" s="25">
        <v>13</v>
      </c>
      <c r="J246" s="28"/>
      <c r="K246" s="28">
        <f>IF(数据源[[#This Row],[销售/采购]]="采购",数据源[[#This Row],[数量]],-数据源[[#This Row],[数量]])</f>
        <v>766</v>
      </c>
      <c r="L246" s="28">
        <f>IF(数据源[[#This Row],[销售/采购]]="采购",-数据源[[#This Row],[总价]],数据源[[#This Row],[总价]])</f>
        <v>-1554.9799999999998</v>
      </c>
      <c r="M246" s="1"/>
      <c r="N246" s="1"/>
    </row>
    <row r="247" spans="1:14" ht="23.25" x14ac:dyDescent="0.3">
      <c r="A247" s="27">
        <v>43952</v>
      </c>
      <c r="B247" s="28" t="s">
        <v>14</v>
      </c>
      <c r="C247" s="28" t="s">
        <v>7</v>
      </c>
      <c r="D247" s="28" t="s">
        <v>38</v>
      </c>
      <c r="E247" s="28">
        <v>828</v>
      </c>
      <c r="F247" s="29">
        <v>8</v>
      </c>
      <c r="G247" s="29">
        <v>6624</v>
      </c>
      <c r="H247" s="28"/>
      <c r="I247" s="28"/>
      <c r="J247" s="29">
        <v>2</v>
      </c>
      <c r="K247" s="29">
        <f>IF(数据源[[#This Row],[销售/采购]]="采购",数据源[[#This Row],[数量]],-数据源[[#This Row],[数量]])</f>
        <v>-828</v>
      </c>
      <c r="L247" s="28">
        <f>IF(数据源[[#This Row],[销售/采购]]="采购",-数据源[[#This Row],[总价]],数据源[[#This Row],[总价]])</f>
        <v>6624</v>
      </c>
      <c r="M247" s="1"/>
      <c r="N247" s="1"/>
    </row>
    <row r="248" spans="1:14" ht="23.25" x14ac:dyDescent="0.3">
      <c r="A248" s="24">
        <v>43953</v>
      </c>
      <c r="B248" s="25" t="s">
        <v>6</v>
      </c>
      <c r="C248" s="25" t="s">
        <v>10</v>
      </c>
      <c r="D248" s="25" t="s">
        <v>37</v>
      </c>
      <c r="E248" s="25">
        <v>2602</v>
      </c>
      <c r="F248" s="26">
        <v>1.1399999999999999</v>
      </c>
      <c r="G248" s="26">
        <v>2966.2799999999997</v>
      </c>
      <c r="H248" s="25" t="s">
        <v>34</v>
      </c>
      <c r="I248" s="25">
        <v>10</v>
      </c>
      <c r="J248" s="28"/>
      <c r="K248" s="28">
        <f>IF(数据源[[#This Row],[销售/采购]]="采购",数据源[[#This Row],[数量]],-数据源[[#This Row],[数量]])</f>
        <v>2602</v>
      </c>
      <c r="L248" s="28">
        <f>IF(数据源[[#This Row],[销售/采购]]="采购",-数据源[[#This Row],[总价]],数据源[[#This Row],[总价]])</f>
        <v>-2966.2799999999997</v>
      </c>
      <c r="M248" s="1"/>
      <c r="N248" s="1"/>
    </row>
    <row r="249" spans="1:14" ht="23.25" x14ac:dyDescent="0.3">
      <c r="A249" s="27">
        <v>43953</v>
      </c>
      <c r="B249" s="28" t="s">
        <v>8</v>
      </c>
      <c r="C249" s="28" t="s">
        <v>7</v>
      </c>
      <c r="D249" s="28" t="s">
        <v>38</v>
      </c>
      <c r="E249" s="28">
        <v>367</v>
      </c>
      <c r="F249" s="29">
        <v>6</v>
      </c>
      <c r="G249" s="29">
        <v>2202</v>
      </c>
      <c r="H249" s="28"/>
      <c r="I249" s="28"/>
      <c r="J249" s="29">
        <v>0</v>
      </c>
      <c r="K249" s="29">
        <f>IF(数据源[[#This Row],[销售/采购]]="采购",数据源[[#This Row],[数量]],-数据源[[#This Row],[数量]])</f>
        <v>-367</v>
      </c>
      <c r="L249" s="28">
        <f>IF(数据源[[#This Row],[销售/采购]]="采购",-数据源[[#This Row],[总价]],数据源[[#This Row],[总价]])</f>
        <v>2202</v>
      </c>
      <c r="M249" s="1"/>
      <c r="N249" s="1"/>
    </row>
    <row r="250" spans="1:14" ht="23.25" x14ac:dyDescent="0.3">
      <c r="A250" s="24">
        <v>43954</v>
      </c>
      <c r="B250" s="25" t="s">
        <v>11</v>
      </c>
      <c r="C250" s="25" t="s">
        <v>13</v>
      </c>
      <c r="D250" s="25" t="s">
        <v>37</v>
      </c>
      <c r="E250" s="25">
        <v>2918</v>
      </c>
      <c r="F250" s="26">
        <v>2.04</v>
      </c>
      <c r="G250" s="26">
        <v>5952.72</v>
      </c>
      <c r="H250" s="25" t="s">
        <v>34</v>
      </c>
      <c r="I250" s="25">
        <v>6</v>
      </c>
      <c r="J250" s="28"/>
      <c r="K250" s="28">
        <f>IF(数据源[[#This Row],[销售/采购]]="采购",数据源[[#This Row],[数量]],-数据源[[#This Row],[数量]])</f>
        <v>2918</v>
      </c>
      <c r="L250" s="28">
        <f>IF(数据源[[#This Row],[销售/采购]]="采购",-数据源[[#This Row],[总价]],数据源[[#This Row],[总价]])</f>
        <v>-5952.72</v>
      </c>
      <c r="M250" s="1"/>
      <c r="N250" s="1"/>
    </row>
    <row r="251" spans="1:14" ht="23.25" x14ac:dyDescent="0.3">
      <c r="A251" s="27">
        <v>43954</v>
      </c>
      <c r="B251" s="28" t="s">
        <v>6</v>
      </c>
      <c r="C251" s="28" t="s">
        <v>7</v>
      </c>
      <c r="D251" s="28" t="s">
        <v>38</v>
      </c>
      <c r="E251" s="28">
        <v>2174</v>
      </c>
      <c r="F251" s="29">
        <v>6</v>
      </c>
      <c r="G251" s="29">
        <v>13044</v>
      </c>
      <c r="H251" s="28"/>
      <c r="I251" s="28"/>
      <c r="J251" s="29">
        <v>2</v>
      </c>
      <c r="K251" s="29">
        <f>IF(数据源[[#This Row],[销售/采购]]="采购",数据源[[#This Row],[数量]],-数据源[[#This Row],[数量]])</f>
        <v>-2174</v>
      </c>
      <c r="L251" s="28">
        <f>IF(数据源[[#This Row],[销售/采购]]="采购",-数据源[[#This Row],[总价]],数据源[[#This Row],[总价]])</f>
        <v>13044</v>
      </c>
      <c r="M251" s="1"/>
      <c r="N251" s="1"/>
    </row>
    <row r="252" spans="1:14" ht="23.25" x14ac:dyDescent="0.3">
      <c r="A252" s="24">
        <v>43955</v>
      </c>
      <c r="B252" s="25" t="s">
        <v>14</v>
      </c>
      <c r="C252" s="25" t="s">
        <v>9</v>
      </c>
      <c r="D252" s="25" t="s">
        <v>37</v>
      </c>
      <c r="E252" s="25">
        <v>1828</v>
      </c>
      <c r="F252" s="26">
        <v>1.74</v>
      </c>
      <c r="G252" s="26">
        <v>3180.72</v>
      </c>
      <c r="H252" s="25" t="s">
        <v>35</v>
      </c>
      <c r="I252" s="25">
        <v>6</v>
      </c>
      <c r="J252" s="28"/>
      <c r="K252" s="28">
        <f>IF(数据源[[#This Row],[销售/采购]]="采购",数据源[[#This Row],[数量]],-数据源[[#This Row],[数量]])</f>
        <v>1828</v>
      </c>
      <c r="L252" s="28">
        <f>IF(数据源[[#This Row],[销售/采购]]="采购",-数据源[[#This Row],[总价]],数据源[[#This Row],[总价]])</f>
        <v>-3180.72</v>
      </c>
      <c r="M252" s="1"/>
      <c r="N252" s="1"/>
    </row>
    <row r="253" spans="1:14" ht="23.25" x14ac:dyDescent="0.3">
      <c r="A253" s="27">
        <v>43955</v>
      </c>
      <c r="B253" s="28" t="s">
        <v>8</v>
      </c>
      <c r="C253" s="28" t="s">
        <v>9</v>
      </c>
      <c r="D253" s="28" t="s">
        <v>38</v>
      </c>
      <c r="E253" s="28">
        <v>558</v>
      </c>
      <c r="F253" s="29">
        <v>3</v>
      </c>
      <c r="G253" s="29">
        <v>1674</v>
      </c>
      <c r="H253" s="28"/>
      <c r="I253" s="28"/>
      <c r="J253" s="29">
        <v>17</v>
      </c>
      <c r="K253" s="29">
        <f>IF(数据源[[#This Row],[销售/采购]]="采购",数据源[[#This Row],[数量]],-数据源[[#This Row],[数量]])</f>
        <v>-558</v>
      </c>
      <c r="L253" s="28">
        <f>IF(数据源[[#This Row],[销售/采购]]="采购",-数据源[[#This Row],[总价]],数据源[[#This Row],[总价]])</f>
        <v>1674</v>
      </c>
      <c r="M253" s="1"/>
      <c r="N253" s="1"/>
    </row>
    <row r="254" spans="1:14" ht="23.25" x14ac:dyDescent="0.3">
      <c r="A254" s="24">
        <v>43956</v>
      </c>
      <c r="B254" s="25" t="s">
        <v>8</v>
      </c>
      <c r="C254" s="25" t="s">
        <v>10</v>
      </c>
      <c r="D254" s="25" t="s">
        <v>37</v>
      </c>
      <c r="E254" s="25">
        <v>857</v>
      </c>
      <c r="F254" s="26">
        <v>1.3299999999999998</v>
      </c>
      <c r="G254" s="26">
        <v>1139.81</v>
      </c>
      <c r="H254" s="25" t="s">
        <v>35</v>
      </c>
      <c r="I254" s="25">
        <v>9</v>
      </c>
      <c r="J254" s="28"/>
      <c r="K254" s="28">
        <f>IF(数据源[[#This Row],[销售/采购]]="采购",数据源[[#This Row],[数量]],-数据源[[#This Row],[数量]])</f>
        <v>857</v>
      </c>
      <c r="L254" s="28">
        <f>IF(数据源[[#This Row],[销售/采购]]="采购",-数据源[[#This Row],[总价]],数据源[[#This Row],[总价]])</f>
        <v>-1139.81</v>
      </c>
      <c r="M254" s="1"/>
      <c r="N254" s="1"/>
    </row>
    <row r="255" spans="1:14" ht="23.25" x14ac:dyDescent="0.3">
      <c r="A255" s="27">
        <v>43956</v>
      </c>
      <c r="B255" s="28" t="s">
        <v>8</v>
      </c>
      <c r="C255" s="28" t="s">
        <v>7</v>
      </c>
      <c r="D255" s="28" t="s">
        <v>38</v>
      </c>
      <c r="E255" s="28">
        <v>1962</v>
      </c>
      <c r="F255" s="29">
        <v>6</v>
      </c>
      <c r="G255" s="29">
        <v>11772</v>
      </c>
      <c r="H255" s="28"/>
      <c r="I255" s="28"/>
      <c r="J255" s="29">
        <v>8</v>
      </c>
      <c r="K255" s="29">
        <f>IF(数据源[[#This Row],[销售/采购]]="采购",数据源[[#This Row],[数量]],-数据源[[#This Row],[数量]])</f>
        <v>-1962</v>
      </c>
      <c r="L255" s="28">
        <f>IF(数据源[[#This Row],[销售/采购]]="采购",-数据源[[#This Row],[总价]],数据源[[#This Row],[总价]])</f>
        <v>11772</v>
      </c>
      <c r="M255" s="1"/>
      <c r="N255" s="1"/>
    </row>
    <row r="256" spans="1:14" ht="23.25" x14ac:dyDescent="0.3">
      <c r="A256" s="24">
        <v>43957</v>
      </c>
      <c r="B256" s="25" t="s">
        <v>8</v>
      </c>
      <c r="C256" s="25" t="s">
        <v>10</v>
      </c>
      <c r="D256" s="25" t="s">
        <v>37</v>
      </c>
      <c r="E256" s="25">
        <v>943</v>
      </c>
      <c r="F256" s="26">
        <v>1.3299999999999998</v>
      </c>
      <c r="G256" s="26">
        <v>1254.1899999999998</v>
      </c>
      <c r="H256" s="25" t="s">
        <v>35</v>
      </c>
      <c r="I256" s="25">
        <v>2</v>
      </c>
      <c r="J256" s="28"/>
      <c r="K256" s="28">
        <f>IF(数据源[[#This Row],[销售/采购]]="采购",数据源[[#This Row],[数量]],-数据源[[#This Row],[数量]])</f>
        <v>943</v>
      </c>
      <c r="L256" s="28">
        <f>IF(数据源[[#This Row],[销售/采购]]="采购",-数据源[[#This Row],[总价]],数据源[[#This Row],[总价]])</f>
        <v>-1254.1899999999998</v>
      </c>
      <c r="M256" s="1"/>
      <c r="N256" s="1"/>
    </row>
    <row r="257" spans="1:14" ht="23.25" x14ac:dyDescent="0.3">
      <c r="A257" s="27">
        <v>43957</v>
      </c>
      <c r="B257" s="28" t="s">
        <v>15</v>
      </c>
      <c r="C257" s="28" t="s">
        <v>10</v>
      </c>
      <c r="D257" s="28" t="s">
        <v>38</v>
      </c>
      <c r="E257" s="28">
        <v>1611</v>
      </c>
      <c r="F257" s="29">
        <v>4</v>
      </c>
      <c r="G257" s="29">
        <v>6444</v>
      </c>
      <c r="H257" s="28"/>
      <c r="I257" s="28"/>
      <c r="J257" s="29">
        <v>19</v>
      </c>
      <c r="K257" s="29">
        <f>IF(数据源[[#This Row],[销售/采购]]="采购",数据源[[#This Row],[数量]],-数据源[[#This Row],[数量]])</f>
        <v>-1611</v>
      </c>
      <c r="L257" s="28">
        <f>IF(数据源[[#This Row],[销售/采购]]="采购",-数据源[[#This Row],[总价]],数据源[[#This Row],[总价]])</f>
        <v>6444</v>
      </c>
      <c r="M257" s="1"/>
      <c r="N257" s="1"/>
    </row>
    <row r="258" spans="1:14" ht="23.25" x14ac:dyDescent="0.3">
      <c r="A258" s="24">
        <v>43958</v>
      </c>
      <c r="B258" s="25" t="s">
        <v>6</v>
      </c>
      <c r="C258" s="25" t="s">
        <v>9</v>
      </c>
      <c r="D258" s="25" t="s">
        <v>37</v>
      </c>
      <c r="E258" s="25">
        <v>2323</v>
      </c>
      <c r="F258" s="26">
        <v>1.44</v>
      </c>
      <c r="G258" s="26">
        <v>3345.12</v>
      </c>
      <c r="H258" s="25" t="s">
        <v>34</v>
      </c>
      <c r="I258" s="25">
        <v>10</v>
      </c>
      <c r="J258" s="28"/>
      <c r="K258" s="28">
        <f>IF(数据源[[#This Row],[销售/采购]]="采购",数据源[[#This Row],[数量]],-数据源[[#This Row],[数量]])</f>
        <v>2323</v>
      </c>
      <c r="L258" s="28">
        <f>IF(数据源[[#This Row],[销售/采购]]="采购",-数据源[[#This Row],[总价]],数据源[[#This Row],[总价]])</f>
        <v>-3345.12</v>
      </c>
      <c r="M258" s="1"/>
      <c r="N258" s="1"/>
    </row>
    <row r="259" spans="1:14" ht="23.25" x14ac:dyDescent="0.3">
      <c r="A259" s="27">
        <v>43958</v>
      </c>
      <c r="B259" s="28" t="s">
        <v>15</v>
      </c>
      <c r="C259" s="28" t="s">
        <v>21</v>
      </c>
      <c r="D259" s="28" t="s">
        <v>38</v>
      </c>
      <c r="E259" s="28">
        <v>2960</v>
      </c>
      <c r="F259" s="29">
        <v>6</v>
      </c>
      <c r="G259" s="29">
        <v>17760</v>
      </c>
      <c r="H259" s="28"/>
      <c r="I259" s="28"/>
      <c r="J259" s="29">
        <v>14</v>
      </c>
      <c r="K259" s="29">
        <f>IF(数据源[[#This Row],[销售/采购]]="采购",数据源[[#This Row],[数量]],-数据源[[#This Row],[数量]])</f>
        <v>-2960</v>
      </c>
      <c r="L259" s="28">
        <f>IF(数据源[[#This Row],[销售/采购]]="采购",-数据源[[#This Row],[总价]],数据源[[#This Row],[总价]])</f>
        <v>17760</v>
      </c>
      <c r="M259" s="1"/>
      <c r="N259" s="1"/>
    </row>
    <row r="260" spans="1:14" ht="23.25" x14ac:dyDescent="0.3">
      <c r="A260" s="24">
        <v>43959</v>
      </c>
      <c r="B260" s="25" t="s">
        <v>6</v>
      </c>
      <c r="C260" s="25" t="s">
        <v>7</v>
      </c>
      <c r="D260" s="25" t="s">
        <v>37</v>
      </c>
      <c r="E260" s="25">
        <v>1824</v>
      </c>
      <c r="F260" s="26">
        <v>3.24</v>
      </c>
      <c r="G260" s="26">
        <v>5909.76</v>
      </c>
      <c r="H260" s="25" t="s">
        <v>34</v>
      </c>
      <c r="I260" s="25">
        <v>8</v>
      </c>
      <c r="J260" s="28"/>
      <c r="K260" s="28">
        <f>IF(数据源[[#This Row],[销售/采购]]="采购",数据源[[#This Row],[数量]],-数据源[[#This Row],[数量]])</f>
        <v>1824</v>
      </c>
      <c r="L260" s="28">
        <f>IF(数据源[[#This Row],[销售/采购]]="采购",-数据源[[#This Row],[总价]],数据源[[#This Row],[总价]])</f>
        <v>-5909.76</v>
      </c>
      <c r="M260" s="1"/>
      <c r="N260" s="1"/>
    </row>
    <row r="261" spans="1:14" ht="23.25" x14ac:dyDescent="0.3">
      <c r="A261" s="27">
        <v>43959</v>
      </c>
      <c r="B261" s="28" t="s">
        <v>6</v>
      </c>
      <c r="C261" s="28" t="s">
        <v>10</v>
      </c>
      <c r="D261" s="28" t="s">
        <v>38</v>
      </c>
      <c r="E261" s="28">
        <v>2520</v>
      </c>
      <c r="F261" s="29">
        <v>2.5</v>
      </c>
      <c r="G261" s="29">
        <v>6300</v>
      </c>
      <c r="H261" s="28"/>
      <c r="I261" s="28"/>
      <c r="J261" s="29">
        <v>9</v>
      </c>
      <c r="K261" s="29">
        <f>IF(数据源[[#This Row],[销售/采购]]="采购",数据源[[#This Row],[数量]],-数据源[[#This Row],[数量]])</f>
        <v>-2520</v>
      </c>
      <c r="L261" s="28">
        <f>IF(数据源[[#This Row],[销售/采购]]="采购",-数据源[[#This Row],[总价]],数据源[[#This Row],[总价]])</f>
        <v>6300</v>
      </c>
      <c r="M261" s="1"/>
      <c r="N261" s="1"/>
    </row>
    <row r="262" spans="1:14" ht="23.25" x14ac:dyDescent="0.3">
      <c r="A262" s="24">
        <v>43960</v>
      </c>
      <c r="B262" s="25" t="s">
        <v>8</v>
      </c>
      <c r="C262" s="25" t="s">
        <v>9</v>
      </c>
      <c r="D262" s="25" t="s">
        <v>37</v>
      </c>
      <c r="E262" s="25">
        <v>2171</v>
      </c>
      <c r="F262" s="26">
        <v>1.44</v>
      </c>
      <c r="G262" s="26">
        <v>3126.24</v>
      </c>
      <c r="H262" s="25" t="s">
        <v>34</v>
      </c>
      <c r="I262" s="25">
        <v>11</v>
      </c>
      <c r="J262" s="28"/>
      <c r="K262" s="28">
        <f>IF(数据源[[#This Row],[销售/采购]]="采购",数据源[[#This Row],[数量]],-数据源[[#This Row],[数量]])</f>
        <v>2171</v>
      </c>
      <c r="L262" s="28">
        <f>IF(数据源[[#This Row],[销售/采购]]="采购",-数据源[[#This Row],[总价]],数据源[[#This Row],[总价]])</f>
        <v>-3126.24</v>
      </c>
      <c r="M262" s="1"/>
      <c r="N262" s="1"/>
    </row>
    <row r="263" spans="1:14" ht="23.25" x14ac:dyDescent="0.3">
      <c r="A263" s="27">
        <v>43960</v>
      </c>
      <c r="B263" s="28" t="s">
        <v>15</v>
      </c>
      <c r="C263" s="28" t="s">
        <v>10</v>
      </c>
      <c r="D263" s="28" t="s">
        <v>38</v>
      </c>
      <c r="E263" s="28">
        <v>1256</v>
      </c>
      <c r="F263" s="29">
        <v>4</v>
      </c>
      <c r="G263" s="29">
        <v>5024</v>
      </c>
      <c r="H263" s="28"/>
      <c r="I263" s="28"/>
      <c r="J263" s="29">
        <v>16</v>
      </c>
      <c r="K263" s="29">
        <f>IF(数据源[[#This Row],[销售/采购]]="采购",数据源[[#This Row],[数量]],-数据源[[#This Row],[数量]])</f>
        <v>-1256</v>
      </c>
      <c r="L263" s="28">
        <f>IF(数据源[[#This Row],[销售/采购]]="采购",-数据源[[#This Row],[总价]],数据源[[#This Row],[总价]])</f>
        <v>5024</v>
      </c>
      <c r="M263" s="1"/>
      <c r="N263" s="1"/>
    </row>
    <row r="264" spans="1:14" ht="23.25" x14ac:dyDescent="0.3">
      <c r="A264" s="24">
        <v>43961</v>
      </c>
      <c r="B264" s="25" t="s">
        <v>14</v>
      </c>
      <c r="C264" s="25" t="s">
        <v>7</v>
      </c>
      <c r="D264" s="25" t="s">
        <v>37</v>
      </c>
      <c r="E264" s="25">
        <v>2646</v>
      </c>
      <c r="F264" s="26">
        <v>4.4400000000000004</v>
      </c>
      <c r="G264" s="26">
        <v>11748.240000000002</v>
      </c>
      <c r="H264" s="25" t="s">
        <v>34</v>
      </c>
      <c r="I264" s="25">
        <v>3</v>
      </c>
      <c r="J264" s="28"/>
      <c r="K264" s="28">
        <f>IF(数据源[[#This Row],[销售/采购]]="采购",数据源[[#This Row],[数量]],-数据源[[#This Row],[数量]])</f>
        <v>2646</v>
      </c>
      <c r="L264" s="28">
        <f>IF(数据源[[#This Row],[销售/采购]]="采购",-数据源[[#This Row],[总价]],数据源[[#This Row],[总价]])</f>
        <v>-11748.240000000002</v>
      </c>
      <c r="M264" s="1"/>
      <c r="N264" s="1"/>
    </row>
    <row r="265" spans="1:14" ht="23.25" x14ac:dyDescent="0.3">
      <c r="A265" s="27">
        <v>43961</v>
      </c>
      <c r="B265" s="28" t="s">
        <v>8</v>
      </c>
      <c r="C265" s="28" t="s">
        <v>9</v>
      </c>
      <c r="D265" s="28" t="s">
        <v>38</v>
      </c>
      <c r="E265" s="28">
        <v>1246</v>
      </c>
      <c r="F265" s="29">
        <v>3</v>
      </c>
      <c r="G265" s="29">
        <v>3738</v>
      </c>
      <c r="H265" s="28"/>
      <c r="I265" s="28"/>
      <c r="J265" s="29">
        <v>3</v>
      </c>
      <c r="K265" s="29">
        <f>IF(数据源[[#This Row],[销售/采购]]="采购",数据源[[#This Row],[数量]],-数据源[[#This Row],[数量]])</f>
        <v>-1246</v>
      </c>
      <c r="L265" s="28">
        <f>IF(数据源[[#This Row],[销售/采购]]="采购",-数据源[[#This Row],[总价]],数据源[[#This Row],[总价]])</f>
        <v>3738</v>
      </c>
      <c r="M265" s="1"/>
      <c r="N265" s="1"/>
    </row>
    <row r="266" spans="1:14" ht="23.25" x14ac:dyDescent="0.3">
      <c r="A266" s="24">
        <v>43962</v>
      </c>
      <c r="B266" s="25" t="s">
        <v>11</v>
      </c>
      <c r="C266" s="25" t="s">
        <v>10</v>
      </c>
      <c r="D266" s="25" t="s">
        <v>37</v>
      </c>
      <c r="E266" s="25">
        <v>2571</v>
      </c>
      <c r="F266" s="26">
        <v>3.24</v>
      </c>
      <c r="G266" s="26">
        <v>8330.0400000000009</v>
      </c>
      <c r="H266" s="25" t="s">
        <v>34</v>
      </c>
      <c r="I266" s="25">
        <v>7</v>
      </c>
      <c r="J266" s="28"/>
      <c r="K266" s="28">
        <f>IF(数据源[[#This Row],[销售/采购]]="采购",数据源[[#This Row],[数量]],-数据源[[#This Row],[数量]])</f>
        <v>2571</v>
      </c>
      <c r="L266" s="28">
        <f>IF(数据源[[#This Row],[销售/采购]]="采购",-数据源[[#This Row],[总价]],数据源[[#This Row],[总价]])</f>
        <v>-8330.0400000000009</v>
      </c>
      <c r="M266" s="1"/>
      <c r="N266" s="1"/>
    </row>
    <row r="267" spans="1:14" ht="23.25" x14ac:dyDescent="0.3">
      <c r="A267" s="27">
        <v>43962</v>
      </c>
      <c r="B267" s="28" t="s">
        <v>11</v>
      </c>
      <c r="C267" s="28" t="s">
        <v>18</v>
      </c>
      <c r="D267" s="28" t="s">
        <v>38</v>
      </c>
      <c r="E267" s="28">
        <v>1400</v>
      </c>
      <c r="F267" s="29">
        <v>8</v>
      </c>
      <c r="G267" s="29">
        <v>11200</v>
      </c>
      <c r="H267" s="28"/>
      <c r="I267" s="28"/>
      <c r="J267" s="29">
        <v>14</v>
      </c>
      <c r="K267" s="29">
        <f>IF(数据源[[#This Row],[销售/采购]]="采购",数据源[[#This Row],[数量]],-数据源[[#This Row],[数量]])</f>
        <v>-1400</v>
      </c>
      <c r="L267" s="28">
        <f>IF(数据源[[#This Row],[销售/采购]]="采购",-数据源[[#This Row],[总价]],数据源[[#This Row],[总价]])</f>
        <v>11200</v>
      </c>
      <c r="M267" s="1"/>
      <c r="N267" s="1"/>
    </row>
    <row r="268" spans="1:14" ht="23.25" x14ac:dyDescent="0.3">
      <c r="A268" s="24">
        <v>43963</v>
      </c>
      <c r="B268" s="25" t="s">
        <v>11</v>
      </c>
      <c r="C268" s="25" t="s">
        <v>10</v>
      </c>
      <c r="D268" s="25" t="s">
        <v>37</v>
      </c>
      <c r="E268" s="25">
        <v>1760</v>
      </c>
      <c r="F268" s="26">
        <v>3.24</v>
      </c>
      <c r="G268" s="26">
        <v>5702.4000000000005</v>
      </c>
      <c r="H268" s="25" t="s">
        <v>34</v>
      </c>
      <c r="I268" s="25">
        <v>1</v>
      </c>
      <c r="J268" s="28"/>
      <c r="K268" s="28">
        <f>IF(数据源[[#This Row],[销售/采购]]="采购",数据源[[#This Row],[数量]],-数据源[[#This Row],[数量]])</f>
        <v>1760</v>
      </c>
      <c r="L268" s="28">
        <f>IF(数据源[[#This Row],[销售/采购]]="采购",-数据源[[#This Row],[总价]],数据源[[#This Row],[总价]])</f>
        <v>-5702.4000000000005</v>
      </c>
      <c r="M268" s="1"/>
      <c r="N268" s="1"/>
    </row>
    <row r="269" spans="1:14" ht="23.25" x14ac:dyDescent="0.3">
      <c r="A269" s="27">
        <v>43963</v>
      </c>
      <c r="B269" s="28" t="s">
        <v>12</v>
      </c>
      <c r="C269" s="28" t="s">
        <v>10</v>
      </c>
      <c r="D269" s="28" t="s">
        <v>38</v>
      </c>
      <c r="E269" s="28">
        <v>2651</v>
      </c>
      <c r="F269" s="29">
        <v>3</v>
      </c>
      <c r="G269" s="29">
        <v>7953</v>
      </c>
      <c r="H269" s="28"/>
      <c r="I269" s="28"/>
      <c r="J269" s="29">
        <v>14</v>
      </c>
      <c r="K269" s="29">
        <f>IF(数据源[[#This Row],[销售/采购]]="采购",数据源[[#This Row],[数量]],-数据源[[#This Row],[数量]])</f>
        <v>-2651</v>
      </c>
      <c r="L269" s="28">
        <f>IF(数据源[[#This Row],[销售/采购]]="采购",-数据源[[#This Row],[总价]],数据源[[#This Row],[总价]])</f>
        <v>7953</v>
      </c>
      <c r="M269" s="1"/>
      <c r="N269" s="1"/>
    </row>
    <row r="270" spans="1:14" ht="23.25" x14ac:dyDescent="0.3">
      <c r="A270" s="24">
        <v>43964</v>
      </c>
      <c r="B270" s="25" t="s">
        <v>11</v>
      </c>
      <c r="C270" s="25" t="s">
        <v>18</v>
      </c>
      <c r="D270" s="25" t="s">
        <v>37</v>
      </c>
      <c r="E270" s="25">
        <v>2607</v>
      </c>
      <c r="F270" s="26">
        <v>4.4400000000000004</v>
      </c>
      <c r="G270" s="26">
        <v>11575.080000000002</v>
      </c>
      <c r="H270" s="25" t="s">
        <v>34</v>
      </c>
      <c r="I270" s="25">
        <v>1</v>
      </c>
      <c r="J270" s="28"/>
      <c r="K270" s="28">
        <f>IF(数据源[[#This Row],[销售/采购]]="采购",数据源[[#This Row],[数量]],-数据源[[#This Row],[数量]])</f>
        <v>2607</v>
      </c>
      <c r="L270" s="28">
        <f>IF(数据源[[#This Row],[销售/采购]]="采购",-数据源[[#This Row],[总价]],数据源[[#This Row],[总价]])</f>
        <v>-11575.080000000002</v>
      </c>
      <c r="M270" s="1"/>
      <c r="N270" s="1"/>
    </row>
    <row r="271" spans="1:14" ht="23.25" x14ac:dyDescent="0.3">
      <c r="A271" s="27">
        <v>43964</v>
      </c>
      <c r="B271" s="28" t="s">
        <v>11</v>
      </c>
      <c r="C271" s="28" t="s">
        <v>13</v>
      </c>
      <c r="D271" s="28" t="s">
        <v>38</v>
      </c>
      <c r="E271" s="28">
        <v>1612</v>
      </c>
      <c r="F271" s="29">
        <v>4</v>
      </c>
      <c r="G271" s="29">
        <v>6448</v>
      </c>
      <c r="H271" s="28"/>
      <c r="I271" s="28"/>
      <c r="J271" s="29">
        <v>13</v>
      </c>
      <c r="K271" s="29">
        <f>IF(数据源[[#This Row],[销售/采购]]="采购",数据源[[#This Row],[数量]],-数据源[[#This Row],[数量]])</f>
        <v>-1612</v>
      </c>
      <c r="L271" s="28">
        <f>IF(数据源[[#This Row],[销售/采购]]="采购",-数据源[[#This Row],[总价]],数据源[[#This Row],[总价]])</f>
        <v>6448</v>
      </c>
      <c r="M271" s="1"/>
      <c r="N271" s="1"/>
    </row>
    <row r="272" spans="1:14" ht="23.25" x14ac:dyDescent="0.3">
      <c r="A272" s="24">
        <v>43965</v>
      </c>
      <c r="B272" s="25" t="s">
        <v>11</v>
      </c>
      <c r="C272" s="25" t="s">
        <v>18</v>
      </c>
      <c r="D272" s="25" t="s">
        <v>37</v>
      </c>
      <c r="E272" s="25">
        <v>1651</v>
      </c>
      <c r="F272" s="26">
        <v>4.4400000000000004</v>
      </c>
      <c r="G272" s="26">
        <v>7330.4400000000005</v>
      </c>
      <c r="H272" s="25" t="s">
        <v>34</v>
      </c>
      <c r="I272" s="25">
        <v>13</v>
      </c>
      <c r="J272" s="28"/>
      <c r="K272" s="28">
        <f>IF(数据源[[#This Row],[销售/采购]]="采购",数据源[[#This Row],[数量]],-数据源[[#This Row],[数量]])</f>
        <v>1651</v>
      </c>
      <c r="L272" s="28">
        <f>IF(数据源[[#This Row],[销售/采购]]="采购",-数据源[[#This Row],[总价]],数据源[[#This Row],[总价]])</f>
        <v>-7330.4400000000005</v>
      </c>
      <c r="M272" s="1"/>
      <c r="N272" s="1"/>
    </row>
    <row r="273" spans="1:14" ht="23.25" x14ac:dyDescent="0.3">
      <c r="A273" s="27">
        <v>43965</v>
      </c>
      <c r="B273" s="28" t="s">
        <v>14</v>
      </c>
      <c r="C273" s="28" t="s">
        <v>7</v>
      </c>
      <c r="D273" s="28" t="s">
        <v>38</v>
      </c>
      <c r="E273" s="28">
        <v>2477</v>
      </c>
      <c r="F273" s="29">
        <v>8</v>
      </c>
      <c r="G273" s="29">
        <v>19816</v>
      </c>
      <c r="H273" s="28"/>
      <c r="I273" s="28"/>
      <c r="J273" s="29">
        <v>9</v>
      </c>
      <c r="K273" s="29">
        <f>IF(数据源[[#This Row],[销售/采购]]="采购",数据源[[#This Row],[数量]],-数据源[[#This Row],[数量]])</f>
        <v>-2477</v>
      </c>
      <c r="L273" s="28">
        <f>IF(数据源[[#This Row],[销售/采购]]="采购",-数据源[[#This Row],[总价]],数据源[[#This Row],[总价]])</f>
        <v>19816</v>
      </c>
      <c r="M273" s="1"/>
      <c r="N273" s="1"/>
    </row>
    <row r="274" spans="1:14" ht="23.25" x14ac:dyDescent="0.3">
      <c r="A274" s="24">
        <v>43966</v>
      </c>
      <c r="B274" s="25" t="s">
        <v>15</v>
      </c>
      <c r="C274" s="25" t="s">
        <v>9</v>
      </c>
      <c r="D274" s="25" t="s">
        <v>37</v>
      </c>
      <c r="E274" s="25">
        <v>2444</v>
      </c>
      <c r="F274" s="26">
        <v>2.64</v>
      </c>
      <c r="G274" s="26">
        <v>6452.16</v>
      </c>
      <c r="H274" s="25" t="s">
        <v>34</v>
      </c>
      <c r="I274" s="25">
        <v>4</v>
      </c>
      <c r="J274" s="28"/>
      <c r="K274" s="28">
        <f>IF(数据源[[#This Row],[销售/采购]]="采购",数据源[[#This Row],[数量]],-数据源[[#This Row],[数量]])</f>
        <v>2444</v>
      </c>
      <c r="L274" s="28">
        <f>IF(数据源[[#This Row],[销售/采购]]="采购",-数据源[[#This Row],[总价]],数据源[[#This Row],[总价]])</f>
        <v>-6452.16</v>
      </c>
      <c r="M274" s="1"/>
      <c r="N274" s="1"/>
    </row>
    <row r="275" spans="1:14" ht="23.25" x14ac:dyDescent="0.3">
      <c r="A275" s="27">
        <v>43966</v>
      </c>
      <c r="B275" s="28" t="s">
        <v>12</v>
      </c>
      <c r="C275" s="28" t="s">
        <v>10</v>
      </c>
      <c r="D275" s="28" t="s">
        <v>38</v>
      </c>
      <c r="E275" s="28">
        <v>1880</v>
      </c>
      <c r="F275" s="29">
        <v>3</v>
      </c>
      <c r="G275" s="29">
        <v>5640</v>
      </c>
      <c r="H275" s="28"/>
      <c r="I275" s="28"/>
      <c r="J275" s="29">
        <v>18</v>
      </c>
      <c r="K275" s="29">
        <f>IF(数据源[[#This Row],[销售/采购]]="采购",数据源[[#This Row],[数量]],-数据源[[#This Row],[数量]])</f>
        <v>-1880</v>
      </c>
      <c r="L275" s="28">
        <f>IF(数据源[[#This Row],[销售/采购]]="采购",-数据源[[#This Row],[总价]],数据源[[#This Row],[总价]])</f>
        <v>5640</v>
      </c>
      <c r="M275" s="1"/>
      <c r="N275" s="1"/>
    </row>
    <row r="276" spans="1:14" ht="23.25" x14ac:dyDescent="0.3">
      <c r="A276" s="24">
        <v>43967</v>
      </c>
      <c r="B276" s="25" t="s">
        <v>14</v>
      </c>
      <c r="C276" s="25" t="s">
        <v>7</v>
      </c>
      <c r="D276" s="25" t="s">
        <v>37</v>
      </c>
      <c r="E276" s="25">
        <v>1072</v>
      </c>
      <c r="F276" s="26">
        <v>4.4400000000000004</v>
      </c>
      <c r="G276" s="26">
        <v>4759.68</v>
      </c>
      <c r="H276" s="25" t="s">
        <v>34</v>
      </c>
      <c r="I276" s="25">
        <v>2</v>
      </c>
      <c r="J276" s="28"/>
      <c r="K276" s="28">
        <f>IF(数据源[[#This Row],[销售/采购]]="采购",数据源[[#This Row],[数量]],-数据源[[#This Row],[数量]])</f>
        <v>1072</v>
      </c>
      <c r="L276" s="28">
        <f>IF(数据源[[#This Row],[销售/采购]]="采购",-数据源[[#This Row],[总价]],数据源[[#This Row],[总价]])</f>
        <v>-4759.68</v>
      </c>
      <c r="M276" s="1"/>
      <c r="N276" s="1"/>
    </row>
    <row r="277" spans="1:14" ht="23.25" x14ac:dyDescent="0.3">
      <c r="A277" s="27">
        <v>43967</v>
      </c>
      <c r="B277" s="28" t="s">
        <v>11</v>
      </c>
      <c r="C277" s="28" t="s">
        <v>13</v>
      </c>
      <c r="D277" s="28" t="s">
        <v>38</v>
      </c>
      <c r="E277" s="28">
        <v>2907</v>
      </c>
      <c r="F277" s="29">
        <v>4</v>
      </c>
      <c r="G277" s="29">
        <v>11628</v>
      </c>
      <c r="H277" s="28"/>
      <c r="I277" s="28"/>
      <c r="J277" s="29">
        <v>4</v>
      </c>
      <c r="K277" s="29">
        <f>IF(数据源[[#This Row],[销售/采购]]="采购",数据源[[#This Row],[数量]],-数据源[[#This Row],[数量]])</f>
        <v>-2907</v>
      </c>
      <c r="L277" s="28">
        <f>IF(数据源[[#This Row],[销售/采购]]="采购",-数据源[[#This Row],[总价]],数据源[[#This Row],[总价]])</f>
        <v>11628</v>
      </c>
      <c r="M277" s="1"/>
      <c r="N277" s="1"/>
    </row>
    <row r="278" spans="1:14" ht="23.25" x14ac:dyDescent="0.3">
      <c r="A278" s="24">
        <v>43968</v>
      </c>
      <c r="B278" s="25" t="s">
        <v>8</v>
      </c>
      <c r="C278" s="25" t="s">
        <v>10</v>
      </c>
      <c r="D278" s="25" t="s">
        <v>37</v>
      </c>
      <c r="E278" s="25">
        <v>2776</v>
      </c>
      <c r="F278" s="26">
        <v>1.1399999999999999</v>
      </c>
      <c r="G278" s="26">
        <v>3164.64</v>
      </c>
      <c r="H278" s="25" t="s">
        <v>34</v>
      </c>
      <c r="I278" s="25">
        <v>0</v>
      </c>
      <c r="J278" s="28"/>
      <c r="K278" s="28">
        <f>IF(数据源[[#This Row],[销售/采购]]="采购",数据源[[#This Row],[数量]],-数据源[[#This Row],[数量]])</f>
        <v>2776</v>
      </c>
      <c r="L278" s="28">
        <f>IF(数据源[[#This Row],[销售/采购]]="采购",-数据源[[#This Row],[总价]],数据源[[#This Row],[总价]])</f>
        <v>-3164.64</v>
      </c>
      <c r="M278" s="1"/>
      <c r="N278" s="1"/>
    </row>
    <row r="279" spans="1:14" ht="23.25" x14ac:dyDescent="0.3">
      <c r="A279" s="27">
        <v>43968</v>
      </c>
      <c r="B279" s="28" t="s">
        <v>6</v>
      </c>
      <c r="C279" s="28" t="s">
        <v>9</v>
      </c>
      <c r="D279" s="28" t="s">
        <v>38</v>
      </c>
      <c r="E279" s="28">
        <v>2937</v>
      </c>
      <c r="F279" s="29">
        <v>3</v>
      </c>
      <c r="G279" s="29">
        <v>8811</v>
      </c>
      <c r="H279" s="28"/>
      <c r="I279" s="28"/>
      <c r="J279" s="29">
        <v>2</v>
      </c>
      <c r="K279" s="29">
        <f>IF(数据源[[#This Row],[销售/采购]]="采购",数据源[[#This Row],[数量]],-数据源[[#This Row],[数量]])</f>
        <v>-2937</v>
      </c>
      <c r="L279" s="28">
        <f>IF(数据源[[#This Row],[销售/采购]]="采购",-数据源[[#This Row],[总价]],数据源[[#This Row],[总价]])</f>
        <v>8811</v>
      </c>
      <c r="M279" s="1"/>
      <c r="N279" s="1"/>
    </row>
    <row r="280" spans="1:14" ht="23.25" x14ac:dyDescent="0.3">
      <c r="A280" s="24">
        <v>43969</v>
      </c>
      <c r="B280" s="25" t="s">
        <v>6</v>
      </c>
      <c r="C280" s="25" t="s">
        <v>9</v>
      </c>
      <c r="D280" s="25" t="s">
        <v>37</v>
      </c>
      <c r="E280" s="25">
        <v>2845</v>
      </c>
      <c r="F280" s="26">
        <v>1.44</v>
      </c>
      <c r="G280" s="26">
        <v>4096.8</v>
      </c>
      <c r="H280" s="25" t="s">
        <v>34</v>
      </c>
      <c r="I280" s="25">
        <v>14</v>
      </c>
      <c r="J280" s="28"/>
      <c r="K280" s="28">
        <f>IF(数据源[[#This Row],[销售/采购]]="采购",数据源[[#This Row],[数量]],-数据源[[#This Row],[数量]])</f>
        <v>2845</v>
      </c>
      <c r="L280" s="28">
        <f>IF(数据源[[#This Row],[销售/采购]]="采购",-数据源[[#This Row],[总价]],数据源[[#This Row],[总价]])</f>
        <v>-4096.8</v>
      </c>
      <c r="M280" s="1"/>
      <c r="N280" s="1"/>
    </row>
    <row r="281" spans="1:14" ht="23.25" x14ac:dyDescent="0.3">
      <c r="A281" s="27">
        <v>43969</v>
      </c>
      <c r="B281" s="28" t="s">
        <v>8</v>
      </c>
      <c r="C281" s="28" t="s">
        <v>10</v>
      </c>
      <c r="D281" s="28" t="s">
        <v>38</v>
      </c>
      <c r="E281" s="28">
        <v>972</v>
      </c>
      <c r="F281" s="29">
        <v>2.5</v>
      </c>
      <c r="G281" s="29">
        <v>2430</v>
      </c>
      <c r="H281" s="28"/>
      <c r="I281" s="28"/>
      <c r="J281" s="29">
        <v>12</v>
      </c>
      <c r="K281" s="29">
        <f>IF(数据源[[#This Row],[销售/采购]]="采购",数据源[[#This Row],[数量]],-数据源[[#This Row],[数量]])</f>
        <v>-972</v>
      </c>
      <c r="L281" s="28">
        <f>IF(数据源[[#This Row],[销售/采购]]="采购",-数据源[[#This Row],[总价]],数据源[[#This Row],[总价]])</f>
        <v>2430</v>
      </c>
      <c r="M281" s="1"/>
      <c r="N281" s="1"/>
    </row>
    <row r="282" spans="1:14" ht="23.25" x14ac:dyDescent="0.3">
      <c r="A282" s="24">
        <v>43970</v>
      </c>
      <c r="B282" s="25" t="s">
        <v>6</v>
      </c>
      <c r="C282" s="25" t="s">
        <v>10</v>
      </c>
      <c r="D282" s="25" t="s">
        <v>37</v>
      </c>
      <c r="E282" s="25">
        <v>2182</v>
      </c>
      <c r="F282" s="26">
        <v>1.1399999999999999</v>
      </c>
      <c r="G282" s="26">
        <v>2487.4799999999996</v>
      </c>
      <c r="H282" s="25" t="s">
        <v>34</v>
      </c>
      <c r="I282" s="25">
        <v>11</v>
      </c>
      <c r="J282" s="28"/>
      <c r="K282" s="28">
        <f>IF(数据源[[#This Row],[销售/采购]]="采购",数据源[[#This Row],[数量]],-数据源[[#This Row],[数量]])</f>
        <v>2182</v>
      </c>
      <c r="L282" s="28">
        <f>IF(数据源[[#This Row],[销售/采购]]="采购",-数据源[[#This Row],[总价]],数据源[[#This Row],[总价]])</f>
        <v>-2487.4799999999996</v>
      </c>
      <c r="M282" s="1"/>
      <c r="N282" s="1"/>
    </row>
    <row r="283" spans="1:14" ht="23.25" x14ac:dyDescent="0.3">
      <c r="A283" s="27">
        <v>43970</v>
      </c>
      <c r="B283" s="28" t="s">
        <v>14</v>
      </c>
      <c r="C283" s="28" t="s">
        <v>7</v>
      </c>
      <c r="D283" s="28" t="s">
        <v>38</v>
      </c>
      <c r="E283" s="28">
        <v>2880</v>
      </c>
      <c r="F283" s="29">
        <v>8</v>
      </c>
      <c r="G283" s="29">
        <v>23040</v>
      </c>
      <c r="H283" s="28"/>
      <c r="I283" s="28"/>
      <c r="J283" s="29">
        <v>13</v>
      </c>
      <c r="K283" s="29">
        <f>IF(数据源[[#This Row],[销售/采购]]="采购",数据源[[#This Row],[数量]],-数据源[[#This Row],[数量]])</f>
        <v>-2880</v>
      </c>
      <c r="L283" s="28">
        <f>IF(数据源[[#This Row],[销售/采购]]="采购",-数据源[[#This Row],[总价]],数据源[[#This Row],[总价]])</f>
        <v>23040</v>
      </c>
      <c r="M283" s="1"/>
      <c r="N283" s="1"/>
    </row>
    <row r="284" spans="1:14" ht="23.25" x14ac:dyDescent="0.3">
      <c r="A284" s="24">
        <v>43971</v>
      </c>
      <c r="B284" s="25" t="s">
        <v>11</v>
      </c>
      <c r="C284" s="25" t="s">
        <v>18</v>
      </c>
      <c r="D284" s="25" t="s">
        <v>37</v>
      </c>
      <c r="E284" s="25">
        <v>775</v>
      </c>
      <c r="F284" s="26">
        <v>5.18</v>
      </c>
      <c r="G284" s="26">
        <v>4014.5</v>
      </c>
      <c r="H284" s="25" t="s">
        <v>34</v>
      </c>
      <c r="I284" s="25">
        <v>0</v>
      </c>
      <c r="J284" s="28"/>
      <c r="K284" s="28">
        <f>IF(数据源[[#This Row],[销售/采购]]="采购",数据源[[#This Row],[数量]],-数据源[[#This Row],[数量]])</f>
        <v>775</v>
      </c>
      <c r="L284" s="28">
        <f>IF(数据源[[#This Row],[销售/采购]]="采购",-数据源[[#This Row],[总价]],数据源[[#This Row],[总价]])</f>
        <v>-4014.5</v>
      </c>
      <c r="M284" s="1"/>
      <c r="N284" s="1"/>
    </row>
    <row r="285" spans="1:14" ht="23.25" x14ac:dyDescent="0.3">
      <c r="A285" s="27">
        <v>43971</v>
      </c>
      <c r="B285" s="28" t="s">
        <v>6</v>
      </c>
      <c r="C285" s="28" t="s">
        <v>10</v>
      </c>
      <c r="D285" s="28" t="s">
        <v>38</v>
      </c>
      <c r="E285" s="28">
        <v>1979</v>
      </c>
      <c r="F285" s="29">
        <v>2.5</v>
      </c>
      <c r="G285" s="29">
        <v>4947.5</v>
      </c>
      <c r="H285" s="28"/>
      <c r="I285" s="28"/>
      <c r="J285" s="29">
        <v>9</v>
      </c>
      <c r="K285" s="29">
        <f>IF(数据源[[#This Row],[销售/采购]]="采购",数据源[[#This Row],[数量]],-数据源[[#This Row],[数量]])</f>
        <v>-1979</v>
      </c>
      <c r="L285" s="28">
        <f>IF(数据源[[#This Row],[销售/采购]]="采购",-数据源[[#This Row],[总价]],数据源[[#This Row],[总价]])</f>
        <v>4947.5</v>
      </c>
      <c r="M285" s="1"/>
      <c r="N285" s="1"/>
    </row>
    <row r="286" spans="1:14" ht="23.25" x14ac:dyDescent="0.3">
      <c r="A286" s="24">
        <v>43972</v>
      </c>
      <c r="B286" s="25" t="s">
        <v>15</v>
      </c>
      <c r="C286" s="25" t="s">
        <v>10</v>
      </c>
      <c r="D286" s="25" t="s">
        <v>37</v>
      </c>
      <c r="E286" s="25">
        <v>738</v>
      </c>
      <c r="F286" s="26">
        <v>2.38</v>
      </c>
      <c r="G286" s="26">
        <v>1756.4399999999998</v>
      </c>
      <c r="H286" s="25" t="s">
        <v>34</v>
      </c>
      <c r="I286" s="25">
        <v>11</v>
      </c>
      <c r="J286" s="28"/>
      <c r="K286" s="28">
        <f>IF(数据源[[#This Row],[销售/采购]]="采购",数据源[[#This Row],[数量]],-数据源[[#This Row],[数量]])</f>
        <v>738</v>
      </c>
      <c r="L286" s="28">
        <f>IF(数据源[[#This Row],[销售/采购]]="采购",-数据源[[#This Row],[总价]],数据源[[#This Row],[总价]])</f>
        <v>-1756.4399999999998</v>
      </c>
      <c r="M286" s="1"/>
      <c r="N286" s="1"/>
    </row>
    <row r="287" spans="1:14" ht="23.25" x14ac:dyDescent="0.3">
      <c r="A287" s="27">
        <v>43972</v>
      </c>
      <c r="B287" s="28" t="s">
        <v>8</v>
      </c>
      <c r="C287" s="28" t="s">
        <v>9</v>
      </c>
      <c r="D287" s="28" t="s">
        <v>38</v>
      </c>
      <c r="E287" s="28">
        <v>2240</v>
      </c>
      <c r="F287" s="29">
        <v>3</v>
      </c>
      <c r="G287" s="29">
        <v>6720</v>
      </c>
      <c r="H287" s="28"/>
      <c r="I287" s="28"/>
      <c r="J287" s="29">
        <v>6</v>
      </c>
      <c r="K287" s="29">
        <f>IF(数据源[[#This Row],[销售/采购]]="采购",数据源[[#This Row],[数量]],-数据源[[#This Row],[数量]])</f>
        <v>-2240</v>
      </c>
      <c r="L287" s="28">
        <f>IF(数据源[[#This Row],[销售/采购]]="采购",-数据源[[#This Row],[总价]],数据源[[#This Row],[总价]])</f>
        <v>6720</v>
      </c>
      <c r="M287" s="1"/>
      <c r="N287" s="1"/>
    </row>
    <row r="288" spans="1:14" ht="23.25" x14ac:dyDescent="0.3">
      <c r="A288" s="24">
        <v>43973</v>
      </c>
      <c r="B288" s="25" t="s">
        <v>8</v>
      </c>
      <c r="C288" s="25" t="s">
        <v>9</v>
      </c>
      <c r="D288" s="25" t="s">
        <v>37</v>
      </c>
      <c r="E288" s="25">
        <v>1546</v>
      </c>
      <c r="F288" s="26">
        <v>1.44</v>
      </c>
      <c r="G288" s="26">
        <v>2226.2399999999998</v>
      </c>
      <c r="H288" s="25" t="s">
        <v>34</v>
      </c>
      <c r="I288" s="25">
        <v>13</v>
      </c>
      <c r="J288" s="28"/>
      <c r="K288" s="28">
        <f>IF(数据源[[#This Row],[销售/采购]]="采购",数据源[[#This Row],[数量]],-数据源[[#This Row],[数量]])</f>
        <v>1546</v>
      </c>
      <c r="L288" s="28">
        <f>IF(数据源[[#This Row],[销售/采购]]="采购",-数据源[[#This Row],[总价]],数据源[[#This Row],[总价]])</f>
        <v>-2226.2399999999998</v>
      </c>
      <c r="M288" s="1"/>
      <c r="N288" s="1"/>
    </row>
    <row r="289" spans="1:14" ht="23.25" x14ac:dyDescent="0.3">
      <c r="A289" s="27">
        <v>43973</v>
      </c>
      <c r="B289" s="28" t="s">
        <v>15</v>
      </c>
      <c r="C289" s="28" t="s">
        <v>21</v>
      </c>
      <c r="D289" s="28" t="s">
        <v>38</v>
      </c>
      <c r="E289" s="28">
        <v>566</v>
      </c>
      <c r="F289" s="29">
        <v>6</v>
      </c>
      <c r="G289" s="29">
        <v>3396</v>
      </c>
      <c r="H289" s="28"/>
      <c r="I289" s="28"/>
      <c r="J289" s="29">
        <v>8</v>
      </c>
      <c r="K289" s="29">
        <f>IF(数据源[[#This Row],[销售/采购]]="采购",数据源[[#This Row],[数量]],-数据源[[#This Row],[数量]])</f>
        <v>-566</v>
      </c>
      <c r="L289" s="28">
        <f>IF(数据源[[#This Row],[销售/采购]]="采购",-数据源[[#This Row],[总价]],数据源[[#This Row],[总价]])</f>
        <v>3396</v>
      </c>
      <c r="M289" s="1"/>
      <c r="N289" s="1"/>
    </row>
    <row r="290" spans="1:14" ht="23.25" x14ac:dyDescent="0.3">
      <c r="A290" s="24">
        <v>43974</v>
      </c>
      <c r="B290" s="25" t="s">
        <v>14</v>
      </c>
      <c r="C290" s="25" t="s">
        <v>9</v>
      </c>
      <c r="D290" s="25" t="s">
        <v>37</v>
      </c>
      <c r="E290" s="25">
        <v>2185</v>
      </c>
      <c r="F290" s="26">
        <v>1.74</v>
      </c>
      <c r="G290" s="26">
        <v>3801.9</v>
      </c>
      <c r="H290" s="25" t="s">
        <v>34</v>
      </c>
      <c r="I290" s="25">
        <v>8</v>
      </c>
      <c r="J290" s="28"/>
      <c r="K290" s="28">
        <f>IF(数据源[[#This Row],[销售/采购]]="采购",数据源[[#This Row],[数量]],-数据源[[#This Row],[数量]])</f>
        <v>2185</v>
      </c>
      <c r="L290" s="28">
        <f>IF(数据源[[#This Row],[销售/采购]]="采购",-数据源[[#This Row],[总价]],数据源[[#This Row],[总价]])</f>
        <v>-3801.9</v>
      </c>
      <c r="M290" s="1"/>
      <c r="N290" s="1"/>
    </row>
    <row r="291" spans="1:14" ht="23.25" x14ac:dyDescent="0.3">
      <c r="A291" s="27">
        <v>43974</v>
      </c>
      <c r="B291" s="28" t="s">
        <v>11</v>
      </c>
      <c r="C291" s="28" t="s">
        <v>18</v>
      </c>
      <c r="D291" s="28" t="s">
        <v>38</v>
      </c>
      <c r="E291" s="28">
        <v>1584</v>
      </c>
      <c r="F291" s="29">
        <v>8</v>
      </c>
      <c r="G291" s="29">
        <v>12672</v>
      </c>
      <c r="H291" s="28"/>
      <c r="I291" s="28"/>
      <c r="J291" s="29">
        <v>5</v>
      </c>
      <c r="K291" s="29">
        <f>IF(数据源[[#This Row],[销售/采购]]="采购",数据源[[#This Row],[数量]],-数据源[[#This Row],[数量]])</f>
        <v>-1584</v>
      </c>
      <c r="L291" s="28">
        <f>IF(数据源[[#This Row],[销售/采购]]="采购",-数据源[[#This Row],[总价]],数据源[[#This Row],[总价]])</f>
        <v>12672</v>
      </c>
      <c r="M291" s="1"/>
      <c r="N291" s="1"/>
    </row>
    <row r="292" spans="1:14" ht="23.25" x14ac:dyDescent="0.3">
      <c r="A292" s="24">
        <v>43975</v>
      </c>
      <c r="B292" s="25" t="s">
        <v>8</v>
      </c>
      <c r="C292" s="25" t="s">
        <v>10</v>
      </c>
      <c r="D292" s="25" t="s">
        <v>37</v>
      </c>
      <c r="E292" s="25">
        <v>819</v>
      </c>
      <c r="F292" s="26">
        <v>1.3299999999999998</v>
      </c>
      <c r="G292" s="26">
        <v>1089.27</v>
      </c>
      <c r="H292" s="25" t="s">
        <v>34</v>
      </c>
      <c r="I292" s="25">
        <v>1</v>
      </c>
      <c r="J292" s="28"/>
      <c r="K292" s="28">
        <f>IF(数据源[[#This Row],[销售/采购]]="采购",数据源[[#This Row],[数量]],-数据源[[#This Row],[数量]])</f>
        <v>819</v>
      </c>
      <c r="L292" s="28">
        <f>IF(数据源[[#This Row],[销售/采购]]="采购",-数据源[[#This Row],[总价]],数据源[[#This Row],[总价]])</f>
        <v>-1089.27</v>
      </c>
      <c r="M292" s="1"/>
      <c r="N292" s="1"/>
    </row>
    <row r="293" spans="1:14" ht="23.25" x14ac:dyDescent="0.3">
      <c r="A293" s="27">
        <v>43975</v>
      </c>
      <c r="B293" s="28" t="s">
        <v>15</v>
      </c>
      <c r="C293" s="28" t="s">
        <v>21</v>
      </c>
      <c r="D293" s="28" t="s">
        <v>38</v>
      </c>
      <c r="E293" s="28">
        <v>246</v>
      </c>
      <c r="F293" s="29">
        <v>6</v>
      </c>
      <c r="G293" s="29">
        <v>1476</v>
      </c>
      <c r="H293" s="28"/>
      <c r="I293" s="28"/>
      <c r="J293" s="29">
        <v>12</v>
      </c>
      <c r="K293" s="29">
        <f>IF(数据源[[#This Row],[销售/采购]]="采购",数据源[[#This Row],[数量]],-数据源[[#This Row],[数量]])</f>
        <v>-246</v>
      </c>
      <c r="L293" s="28">
        <f>IF(数据源[[#This Row],[销售/采购]]="采购",-数据源[[#This Row],[总价]],数据源[[#This Row],[总价]])</f>
        <v>1476</v>
      </c>
      <c r="M293" s="1"/>
      <c r="N293" s="1"/>
    </row>
    <row r="294" spans="1:14" ht="23.25" x14ac:dyDescent="0.3">
      <c r="A294" s="24">
        <v>43976</v>
      </c>
      <c r="B294" s="25" t="s">
        <v>12</v>
      </c>
      <c r="C294" s="25" t="s">
        <v>9</v>
      </c>
      <c r="D294" s="25" t="s">
        <v>37</v>
      </c>
      <c r="E294" s="25">
        <v>1808</v>
      </c>
      <c r="F294" s="26">
        <v>1.74</v>
      </c>
      <c r="G294" s="26">
        <v>3145.92</v>
      </c>
      <c r="H294" s="25" t="s">
        <v>34</v>
      </c>
      <c r="I294" s="25">
        <v>5</v>
      </c>
      <c r="J294" s="28"/>
      <c r="K294" s="28">
        <f>IF(数据源[[#This Row],[销售/采购]]="采购",数据源[[#This Row],[数量]],-数据源[[#This Row],[数量]])</f>
        <v>1808</v>
      </c>
      <c r="L294" s="28">
        <f>IF(数据源[[#This Row],[销售/采购]]="采购",-数据源[[#This Row],[总价]],数据源[[#This Row],[总价]])</f>
        <v>-3145.92</v>
      </c>
      <c r="M294" s="1"/>
      <c r="N294" s="1"/>
    </row>
    <row r="295" spans="1:14" ht="23.25" x14ac:dyDescent="0.3">
      <c r="A295" s="27">
        <v>43976</v>
      </c>
      <c r="B295" s="28" t="s">
        <v>8</v>
      </c>
      <c r="C295" s="28" t="s">
        <v>9</v>
      </c>
      <c r="D295" s="28" t="s">
        <v>38</v>
      </c>
      <c r="E295" s="28">
        <v>2966</v>
      </c>
      <c r="F295" s="29">
        <v>3</v>
      </c>
      <c r="G295" s="29">
        <v>8898</v>
      </c>
      <c r="H295" s="28"/>
      <c r="I295" s="28"/>
      <c r="J295" s="29">
        <v>13</v>
      </c>
      <c r="K295" s="29">
        <f>IF(数据源[[#This Row],[销售/采购]]="采购",数据源[[#This Row],[数量]],-数据源[[#This Row],[数量]])</f>
        <v>-2966</v>
      </c>
      <c r="L295" s="28">
        <f>IF(数据源[[#This Row],[销售/采购]]="采购",-数据源[[#This Row],[总价]],数据源[[#This Row],[总价]])</f>
        <v>8898</v>
      </c>
      <c r="M295" s="1"/>
      <c r="N295" s="1"/>
    </row>
    <row r="296" spans="1:14" ht="23.25" x14ac:dyDescent="0.3">
      <c r="A296" s="24">
        <v>43977</v>
      </c>
      <c r="B296" s="25" t="s">
        <v>15</v>
      </c>
      <c r="C296" s="25" t="s">
        <v>9</v>
      </c>
      <c r="D296" s="25" t="s">
        <v>37</v>
      </c>
      <c r="E296" s="25">
        <v>2671</v>
      </c>
      <c r="F296" s="26">
        <v>2.64</v>
      </c>
      <c r="G296" s="26">
        <v>7051.4400000000005</v>
      </c>
      <c r="H296" s="25" t="s">
        <v>34</v>
      </c>
      <c r="I296" s="25">
        <v>10</v>
      </c>
      <c r="J296" s="28"/>
      <c r="K296" s="28">
        <f>IF(数据源[[#This Row],[销售/采购]]="采购",数据源[[#This Row],[数量]],-数据源[[#This Row],[数量]])</f>
        <v>2671</v>
      </c>
      <c r="L296" s="28">
        <f>IF(数据源[[#This Row],[销售/采购]]="采购",-数据源[[#This Row],[总价]],数据源[[#This Row],[总价]])</f>
        <v>-7051.4400000000005</v>
      </c>
      <c r="M296" s="1"/>
      <c r="N296" s="1"/>
    </row>
    <row r="297" spans="1:14" ht="23.25" x14ac:dyDescent="0.3">
      <c r="A297" s="27">
        <v>43977</v>
      </c>
      <c r="B297" s="28" t="s">
        <v>6</v>
      </c>
      <c r="C297" s="28" t="s">
        <v>7</v>
      </c>
      <c r="D297" s="28" t="s">
        <v>38</v>
      </c>
      <c r="E297" s="28">
        <v>1439</v>
      </c>
      <c r="F297" s="29">
        <v>6</v>
      </c>
      <c r="G297" s="29">
        <v>8634</v>
      </c>
      <c r="H297" s="28"/>
      <c r="I297" s="28"/>
      <c r="J297" s="29">
        <v>17</v>
      </c>
      <c r="K297" s="29">
        <f>IF(数据源[[#This Row],[销售/采购]]="采购",数据源[[#This Row],[数量]],-数据源[[#This Row],[数量]])</f>
        <v>-1439</v>
      </c>
      <c r="L297" s="28">
        <f>IF(数据源[[#This Row],[销售/采购]]="采购",-数据源[[#This Row],[总价]],数据源[[#This Row],[总价]])</f>
        <v>8634</v>
      </c>
      <c r="M297" s="1"/>
      <c r="N297" s="1"/>
    </row>
    <row r="298" spans="1:14" ht="23.25" x14ac:dyDescent="0.3">
      <c r="A298" s="24">
        <v>43978</v>
      </c>
      <c r="B298" s="25" t="s">
        <v>8</v>
      </c>
      <c r="C298" s="25" t="s">
        <v>10</v>
      </c>
      <c r="D298" s="25" t="s">
        <v>37</v>
      </c>
      <c r="E298" s="25">
        <v>2867</v>
      </c>
      <c r="F298" s="26">
        <v>1.1399999999999999</v>
      </c>
      <c r="G298" s="26">
        <v>3268.3799999999997</v>
      </c>
      <c r="H298" s="25" t="s">
        <v>34</v>
      </c>
      <c r="I298" s="25">
        <v>10</v>
      </c>
      <c r="J298" s="28"/>
      <c r="K298" s="28">
        <f>IF(数据源[[#This Row],[销售/采购]]="采购",数据源[[#This Row],[数量]],-数据源[[#This Row],[数量]])</f>
        <v>2867</v>
      </c>
      <c r="L298" s="28">
        <f>IF(数据源[[#This Row],[销售/采购]]="采购",-数据源[[#This Row],[总价]],数据源[[#This Row],[总价]])</f>
        <v>-3268.3799999999997</v>
      </c>
      <c r="M298" s="1"/>
      <c r="N298" s="1"/>
    </row>
    <row r="299" spans="1:14" ht="23.25" x14ac:dyDescent="0.3">
      <c r="A299" s="27">
        <v>43978</v>
      </c>
      <c r="B299" s="28" t="s">
        <v>6</v>
      </c>
      <c r="C299" s="28" t="s">
        <v>9</v>
      </c>
      <c r="D299" s="28" t="s">
        <v>38</v>
      </c>
      <c r="E299" s="28">
        <v>2534</v>
      </c>
      <c r="F299" s="29">
        <v>3</v>
      </c>
      <c r="G299" s="29">
        <v>7602</v>
      </c>
      <c r="H299" s="28"/>
      <c r="I299" s="28"/>
      <c r="J299" s="29">
        <v>6</v>
      </c>
      <c r="K299" s="29">
        <f>IF(数据源[[#This Row],[销售/采购]]="采购",数据源[[#This Row],[数量]],-数据源[[#This Row],[数量]])</f>
        <v>-2534</v>
      </c>
      <c r="L299" s="28">
        <f>IF(数据源[[#This Row],[销售/采购]]="采购",-数据源[[#This Row],[总价]],数据源[[#This Row],[总价]])</f>
        <v>7602</v>
      </c>
      <c r="M299" s="1"/>
      <c r="N299" s="1"/>
    </row>
    <row r="300" spans="1:14" ht="23.25" x14ac:dyDescent="0.3">
      <c r="A300" s="24">
        <v>43979</v>
      </c>
      <c r="B300" s="25" t="s">
        <v>8</v>
      </c>
      <c r="C300" s="25" t="s">
        <v>9</v>
      </c>
      <c r="D300" s="25" t="s">
        <v>37</v>
      </c>
      <c r="E300" s="25">
        <v>1344</v>
      </c>
      <c r="F300" s="26">
        <v>1.44</v>
      </c>
      <c r="G300" s="26">
        <v>1935.36</v>
      </c>
      <c r="H300" s="25" t="s">
        <v>34</v>
      </c>
      <c r="I300" s="25">
        <v>4</v>
      </c>
      <c r="J300" s="28"/>
      <c r="K300" s="28">
        <f>IF(数据源[[#This Row],[销售/采购]]="采购",数据源[[#This Row],[数量]],-数据源[[#This Row],[数量]])</f>
        <v>1344</v>
      </c>
      <c r="L300" s="28">
        <f>IF(数据源[[#This Row],[销售/采购]]="采购",-数据源[[#This Row],[总价]],数据源[[#This Row],[总价]])</f>
        <v>-1935.36</v>
      </c>
      <c r="M300" s="1"/>
      <c r="N300" s="1"/>
    </row>
    <row r="301" spans="1:14" ht="23.25" x14ac:dyDescent="0.3">
      <c r="A301" s="27">
        <v>43979</v>
      </c>
      <c r="B301" s="28" t="s">
        <v>6</v>
      </c>
      <c r="C301" s="28" t="s">
        <v>10</v>
      </c>
      <c r="D301" s="28" t="s">
        <v>38</v>
      </c>
      <c r="E301" s="28">
        <v>1228</v>
      </c>
      <c r="F301" s="29">
        <v>2.5</v>
      </c>
      <c r="G301" s="29">
        <v>3070</v>
      </c>
      <c r="H301" s="28"/>
      <c r="I301" s="28"/>
      <c r="J301" s="29">
        <v>18</v>
      </c>
      <c r="K301" s="29">
        <f>IF(数据源[[#This Row],[销售/采购]]="采购",数据源[[#This Row],[数量]],-数据源[[#This Row],[数量]])</f>
        <v>-1228</v>
      </c>
      <c r="L301" s="28">
        <f>IF(数据源[[#This Row],[销售/采购]]="采购",-数据源[[#This Row],[总价]],数据源[[#This Row],[总价]])</f>
        <v>3070</v>
      </c>
      <c r="M301" s="1"/>
      <c r="N301" s="1"/>
    </row>
    <row r="302" spans="1:14" ht="23.25" x14ac:dyDescent="0.3">
      <c r="A302" s="24">
        <v>43980</v>
      </c>
      <c r="B302" s="25" t="s">
        <v>12</v>
      </c>
      <c r="C302" s="25" t="s">
        <v>9</v>
      </c>
      <c r="D302" s="25" t="s">
        <v>37</v>
      </c>
      <c r="E302" s="25">
        <v>1283</v>
      </c>
      <c r="F302" s="26">
        <v>1.74</v>
      </c>
      <c r="G302" s="26">
        <v>2232.42</v>
      </c>
      <c r="H302" s="25" t="s">
        <v>34</v>
      </c>
      <c r="I302" s="25">
        <v>13</v>
      </c>
      <c r="J302" s="28"/>
      <c r="K302" s="28">
        <f>IF(数据源[[#This Row],[销售/采购]]="采购",数据源[[#This Row],[数量]],-数据源[[#This Row],[数量]])</f>
        <v>1283</v>
      </c>
      <c r="L302" s="28">
        <f>IF(数据源[[#This Row],[销售/采购]]="采购",-数据源[[#This Row],[总价]],数据源[[#This Row],[总价]])</f>
        <v>-2232.42</v>
      </c>
      <c r="M302" s="1"/>
      <c r="N302" s="1"/>
    </row>
    <row r="303" spans="1:14" ht="23.25" x14ac:dyDescent="0.3">
      <c r="A303" s="27">
        <v>43980</v>
      </c>
      <c r="B303" s="28" t="s">
        <v>14</v>
      </c>
      <c r="C303" s="28" t="s">
        <v>7</v>
      </c>
      <c r="D303" s="28" t="s">
        <v>38</v>
      </c>
      <c r="E303" s="28">
        <v>265</v>
      </c>
      <c r="F303" s="29">
        <v>8</v>
      </c>
      <c r="G303" s="29">
        <v>2120</v>
      </c>
      <c r="H303" s="28"/>
      <c r="I303" s="28"/>
      <c r="J303" s="29">
        <v>14</v>
      </c>
      <c r="K303" s="29">
        <f>IF(数据源[[#This Row],[销售/采购]]="采购",数据源[[#This Row],[数量]],-数据源[[#This Row],[数量]])</f>
        <v>-265</v>
      </c>
      <c r="L303" s="28">
        <f>IF(数据源[[#This Row],[销售/采购]]="采购",-数据源[[#This Row],[总价]],数据源[[#This Row],[总价]])</f>
        <v>2120</v>
      </c>
      <c r="M303" s="1"/>
      <c r="N303" s="1"/>
    </row>
    <row r="304" spans="1:14" ht="23.25" x14ac:dyDescent="0.3">
      <c r="A304" s="24">
        <v>43981</v>
      </c>
      <c r="B304" s="25" t="s">
        <v>11</v>
      </c>
      <c r="C304" s="25" t="s">
        <v>18</v>
      </c>
      <c r="D304" s="25" t="s">
        <v>37</v>
      </c>
      <c r="E304" s="25">
        <v>1259</v>
      </c>
      <c r="F304" s="26">
        <v>4.4400000000000004</v>
      </c>
      <c r="G304" s="26">
        <v>5589.9600000000009</v>
      </c>
      <c r="H304" s="25" t="s">
        <v>34</v>
      </c>
      <c r="I304" s="25">
        <v>4</v>
      </c>
      <c r="J304" s="28"/>
      <c r="K304" s="28">
        <f>IF(数据源[[#This Row],[销售/采购]]="采购",数据源[[#This Row],[数量]],-数据源[[#This Row],[数量]])</f>
        <v>1259</v>
      </c>
      <c r="L304" s="28">
        <f>IF(数据源[[#This Row],[销售/采购]]="采购",-数据源[[#This Row],[总价]],数据源[[#This Row],[总价]])</f>
        <v>-5589.9600000000009</v>
      </c>
      <c r="M304" s="1"/>
      <c r="N304" s="1"/>
    </row>
    <row r="305" spans="1:14" ht="23.25" x14ac:dyDescent="0.3">
      <c r="A305" s="27">
        <v>43981</v>
      </c>
      <c r="B305" s="28" t="s">
        <v>8</v>
      </c>
      <c r="C305" s="28" t="s">
        <v>9</v>
      </c>
      <c r="D305" s="28" t="s">
        <v>38</v>
      </c>
      <c r="E305" s="28">
        <v>1084</v>
      </c>
      <c r="F305" s="29">
        <v>3</v>
      </c>
      <c r="G305" s="29">
        <v>3252</v>
      </c>
      <c r="H305" s="28"/>
      <c r="I305" s="28"/>
      <c r="J305" s="29">
        <v>11</v>
      </c>
      <c r="K305" s="29">
        <f>IF(数据源[[#This Row],[销售/采购]]="采购",数据源[[#This Row],[数量]],-数据源[[#This Row],[数量]])</f>
        <v>-1084</v>
      </c>
      <c r="L305" s="28">
        <f>IF(数据源[[#This Row],[销售/采购]]="采购",-数据源[[#This Row],[总价]],数据源[[#This Row],[总价]])</f>
        <v>3252</v>
      </c>
      <c r="M305" s="1"/>
      <c r="N305" s="1"/>
    </row>
    <row r="306" spans="1:14" ht="23.25" x14ac:dyDescent="0.3">
      <c r="A306" s="24">
        <v>43982</v>
      </c>
      <c r="B306" s="25" t="s">
        <v>12</v>
      </c>
      <c r="C306" s="25" t="s">
        <v>9</v>
      </c>
      <c r="D306" s="25" t="s">
        <v>37</v>
      </c>
      <c r="E306" s="25">
        <v>1625</v>
      </c>
      <c r="F306" s="26">
        <v>1.74</v>
      </c>
      <c r="G306" s="26">
        <v>2827.5</v>
      </c>
      <c r="H306" s="25" t="s">
        <v>34</v>
      </c>
      <c r="I306" s="25">
        <v>8</v>
      </c>
      <c r="J306" s="28"/>
      <c r="K306" s="28">
        <f>IF(数据源[[#This Row],[销售/采购]]="采购",数据源[[#This Row],[数量]],-数据源[[#This Row],[数量]])</f>
        <v>1625</v>
      </c>
      <c r="L306" s="28">
        <f>IF(数据源[[#This Row],[销售/采购]]="采购",-数据源[[#This Row],[总价]],数据源[[#This Row],[总价]])</f>
        <v>-2827.5</v>
      </c>
      <c r="M306" s="1"/>
      <c r="N306" s="1"/>
    </row>
    <row r="307" spans="1:14" ht="23.25" x14ac:dyDescent="0.3">
      <c r="A307" s="27">
        <v>43982</v>
      </c>
      <c r="B307" s="28" t="s">
        <v>11</v>
      </c>
      <c r="C307" s="28" t="s">
        <v>13</v>
      </c>
      <c r="D307" s="28" t="s">
        <v>38</v>
      </c>
      <c r="E307" s="28">
        <v>1506</v>
      </c>
      <c r="F307" s="29">
        <v>4</v>
      </c>
      <c r="G307" s="29">
        <v>6024</v>
      </c>
      <c r="H307" s="28"/>
      <c r="I307" s="28"/>
      <c r="J307" s="29">
        <v>13</v>
      </c>
      <c r="K307" s="29">
        <f>IF(数据源[[#This Row],[销售/采购]]="采购",数据源[[#This Row],[数量]],-数据源[[#This Row],[数量]])</f>
        <v>-1506</v>
      </c>
      <c r="L307" s="28">
        <f>IF(数据源[[#This Row],[销售/采购]]="采购",-数据源[[#This Row],[总价]],数据源[[#This Row],[总价]])</f>
        <v>6024</v>
      </c>
      <c r="M307" s="1"/>
      <c r="N307" s="1"/>
    </row>
    <row r="308" spans="1:14" ht="23.25" x14ac:dyDescent="0.3">
      <c r="A308" s="24">
        <v>43983</v>
      </c>
      <c r="B308" s="25" t="s">
        <v>6</v>
      </c>
      <c r="C308" s="25" t="s">
        <v>10</v>
      </c>
      <c r="D308" s="25" t="s">
        <v>37</v>
      </c>
      <c r="E308" s="25">
        <v>2394</v>
      </c>
      <c r="F308" s="26">
        <v>1.1399999999999999</v>
      </c>
      <c r="G308" s="26">
        <v>2729.16</v>
      </c>
      <c r="H308" s="25" t="s">
        <v>34</v>
      </c>
      <c r="I308" s="25">
        <v>15</v>
      </c>
      <c r="J308" s="28"/>
      <c r="K308" s="28">
        <f>IF(数据源[[#This Row],[销售/采购]]="采购",数据源[[#This Row],[数量]],-数据源[[#This Row],[数量]])</f>
        <v>2394</v>
      </c>
      <c r="L308" s="28">
        <f>IF(数据源[[#This Row],[销售/采购]]="采购",-数据源[[#This Row],[总价]],数据源[[#This Row],[总价]])</f>
        <v>-2729.16</v>
      </c>
      <c r="M308" s="1"/>
      <c r="N308" s="1"/>
    </row>
    <row r="309" spans="1:14" ht="23.25" x14ac:dyDescent="0.3">
      <c r="A309" s="27">
        <v>43983</v>
      </c>
      <c r="B309" s="28" t="s">
        <v>8</v>
      </c>
      <c r="C309" s="28" t="s">
        <v>10</v>
      </c>
      <c r="D309" s="28" t="s">
        <v>38</v>
      </c>
      <c r="E309" s="28">
        <v>321</v>
      </c>
      <c r="F309" s="29">
        <v>2.5</v>
      </c>
      <c r="G309" s="29">
        <v>802.5</v>
      </c>
      <c r="H309" s="28"/>
      <c r="I309" s="28"/>
      <c r="J309" s="29">
        <v>1</v>
      </c>
      <c r="K309" s="29">
        <f>IF(数据源[[#This Row],[销售/采购]]="采购",数据源[[#This Row],[数量]],-数据源[[#This Row],[数量]])</f>
        <v>-321</v>
      </c>
      <c r="L309" s="28">
        <f>IF(数据源[[#This Row],[销售/采购]]="采购",-数据源[[#This Row],[总价]],数据源[[#This Row],[总价]])</f>
        <v>802.5</v>
      </c>
      <c r="M309" s="1"/>
      <c r="N309" s="1"/>
    </row>
    <row r="310" spans="1:14" ht="23.25" x14ac:dyDescent="0.3">
      <c r="A310" s="24">
        <v>43984</v>
      </c>
      <c r="B310" s="25" t="s">
        <v>14</v>
      </c>
      <c r="C310" s="25" t="s">
        <v>7</v>
      </c>
      <c r="D310" s="25" t="s">
        <v>37</v>
      </c>
      <c r="E310" s="25">
        <v>1087</v>
      </c>
      <c r="F310" s="26">
        <v>4.4400000000000004</v>
      </c>
      <c r="G310" s="26">
        <v>4826.2800000000007</v>
      </c>
      <c r="H310" s="25" t="s">
        <v>34</v>
      </c>
      <c r="I310" s="25">
        <v>4</v>
      </c>
      <c r="J310" s="28"/>
      <c r="K310" s="28">
        <f>IF(数据源[[#This Row],[销售/采购]]="采购",数据源[[#This Row],[数量]],-数据源[[#This Row],[数量]])</f>
        <v>1087</v>
      </c>
      <c r="L310" s="28">
        <f>IF(数据源[[#This Row],[销售/采购]]="采购",-数据源[[#This Row],[总价]],数据源[[#This Row],[总价]])</f>
        <v>-4826.2800000000007</v>
      </c>
      <c r="M310" s="1"/>
      <c r="N310" s="1"/>
    </row>
    <row r="311" spans="1:14" ht="23.25" x14ac:dyDescent="0.3">
      <c r="A311" s="27">
        <v>43984</v>
      </c>
      <c r="B311" s="28" t="s">
        <v>8</v>
      </c>
      <c r="C311" s="28" t="s">
        <v>7</v>
      </c>
      <c r="D311" s="28" t="s">
        <v>38</v>
      </c>
      <c r="E311" s="28">
        <v>1102</v>
      </c>
      <c r="F311" s="29">
        <v>6</v>
      </c>
      <c r="G311" s="29">
        <v>6612</v>
      </c>
      <c r="H311" s="28"/>
      <c r="I311" s="28"/>
      <c r="J311" s="29">
        <v>15</v>
      </c>
      <c r="K311" s="29">
        <f>IF(数据源[[#This Row],[销售/采购]]="采购",数据源[[#This Row],[数量]],-数据源[[#This Row],[数量]])</f>
        <v>-1102</v>
      </c>
      <c r="L311" s="28">
        <f>IF(数据源[[#This Row],[销售/采购]]="采购",-数据源[[#This Row],[总价]],数据源[[#This Row],[总价]])</f>
        <v>6612</v>
      </c>
      <c r="M311" s="1"/>
      <c r="N311" s="1"/>
    </row>
    <row r="312" spans="1:14" ht="23.25" x14ac:dyDescent="0.3">
      <c r="A312" s="24">
        <v>43985</v>
      </c>
      <c r="B312" s="25" t="s">
        <v>12</v>
      </c>
      <c r="C312" s="25" t="s">
        <v>9</v>
      </c>
      <c r="D312" s="25" t="s">
        <v>37</v>
      </c>
      <c r="E312" s="25">
        <v>2535</v>
      </c>
      <c r="F312" s="26">
        <v>1.74</v>
      </c>
      <c r="G312" s="26">
        <v>4410.8999999999996</v>
      </c>
      <c r="H312" s="25" t="s">
        <v>34</v>
      </c>
      <c r="I312" s="25">
        <v>8</v>
      </c>
      <c r="J312" s="28"/>
      <c r="K312" s="28">
        <f>IF(数据源[[#This Row],[销售/采购]]="采购",数据源[[#This Row],[数量]],-数据源[[#This Row],[数量]])</f>
        <v>2535</v>
      </c>
      <c r="L312" s="28">
        <f>IF(数据源[[#This Row],[销售/采购]]="采购",-数据源[[#This Row],[总价]],数据源[[#This Row],[总价]])</f>
        <v>-4410.8999999999996</v>
      </c>
      <c r="M312" s="1"/>
      <c r="N312" s="1"/>
    </row>
    <row r="313" spans="1:14" ht="23.25" x14ac:dyDescent="0.3">
      <c r="A313" s="27">
        <v>43985</v>
      </c>
      <c r="B313" s="28" t="s">
        <v>15</v>
      </c>
      <c r="C313" s="28" t="s">
        <v>21</v>
      </c>
      <c r="D313" s="28" t="s">
        <v>38</v>
      </c>
      <c r="E313" s="28">
        <v>321</v>
      </c>
      <c r="F313" s="29">
        <v>6</v>
      </c>
      <c r="G313" s="29">
        <v>1926</v>
      </c>
      <c r="H313" s="28"/>
      <c r="I313" s="28"/>
      <c r="J313" s="29">
        <v>12</v>
      </c>
      <c r="K313" s="29">
        <f>IF(数据源[[#This Row],[销售/采购]]="采购",数据源[[#This Row],[数量]],-数据源[[#This Row],[数量]])</f>
        <v>-321</v>
      </c>
      <c r="L313" s="28">
        <f>IF(数据源[[#This Row],[销售/采购]]="采购",-数据源[[#This Row],[总价]],数据源[[#This Row],[总价]])</f>
        <v>1926</v>
      </c>
      <c r="M313" s="1"/>
      <c r="N313" s="1"/>
    </row>
    <row r="314" spans="1:14" ht="23.25" x14ac:dyDescent="0.3">
      <c r="A314" s="24">
        <v>43986</v>
      </c>
      <c r="B314" s="25" t="s">
        <v>11</v>
      </c>
      <c r="C314" s="25" t="s">
        <v>10</v>
      </c>
      <c r="D314" s="25" t="s">
        <v>37</v>
      </c>
      <c r="E314" s="25">
        <v>1133</v>
      </c>
      <c r="F314" s="26">
        <v>3.24</v>
      </c>
      <c r="G314" s="26">
        <v>3670.92</v>
      </c>
      <c r="H314" s="25" t="s">
        <v>34</v>
      </c>
      <c r="I314" s="25">
        <v>15</v>
      </c>
      <c r="J314" s="28"/>
      <c r="K314" s="28">
        <f>IF(数据源[[#This Row],[销售/采购]]="采购",数据源[[#This Row],[数量]],-数据源[[#This Row],[数量]])</f>
        <v>1133</v>
      </c>
      <c r="L314" s="28">
        <f>IF(数据源[[#This Row],[销售/采购]]="采购",-数据源[[#This Row],[总价]],数据源[[#This Row],[总价]])</f>
        <v>-3670.92</v>
      </c>
      <c r="M314" s="1"/>
      <c r="N314" s="1"/>
    </row>
    <row r="315" spans="1:14" ht="23.25" x14ac:dyDescent="0.3">
      <c r="A315" s="27">
        <v>43986</v>
      </c>
      <c r="B315" s="28" t="s">
        <v>8</v>
      </c>
      <c r="C315" s="28" t="s">
        <v>7</v>
      </c>
      <c r="D315" s="28" t="s">
        <v>38</v>
      </c>
      <c r="E315" s="28">
        <v>2962</v>
      </c>
      <c r="F315" s="29">
        <v>6</v>
      </c>
      <c r="G315" s="29">
        <v>17772</v>
      </c>
      <c r="H315" s="28"/>
      <c r="I315" s="28"/>
      <c r="J315" s="29">
        <v>11</v>
      </c>
      <c r="K315" s="29">
        <f>IF(数据源[[#This Row],[销售/采购]]="采购",数据源[[#This Row],[数量]],-数据源[[#This Row],[数量]])</f>
        <v>-2962</v>
      </c>
      <c r="L315" s="28">
        <f>IF(数据源[[#This Row],[销售/采购]]="采购",-数据源[[#This Row],[总价]],数据源[[#This Row],[总价]])</f>
        <v>17772</v>
      </c>
      <c r="M315" s="1"/>
      <c r="N315" s="1"/>
    </row>
    <row r="316" spans="1:14" ht="23.25" x14ac:dyDescent="0.3">
      <c r="A316" s="24">
        <v>43987</v>
      </c>
      <c r="B316" s="25" t="s">
        <v>11</v>
      </c>
      <c r="C316" s="25" t="s">
        <v>18</v>
      </c>
      <c r="D316" s="25" t="s">
        <v>37</v>
      </c>
      <c r="E316" s="25">
        <v>2948</v>
      </c>
      <c r="F316" s="26">
        <v>4.4400000000000004</v>
      </c>
      <c r="G316" s="26">
        <v>13089.12</v>
      </c>
      <c r="H316" s="25" t="s">
        <v>34</v>
      </c>
      <c r="I316" s="25">
        <v>11</v>
      </c>
      <c r="J316" s="28"/>
      <c r="K316" s="28">
        <f>IF(数据源[[#This Row],[销售/采购]]="采购",数据源[[#This Row],[数量]],-数据源[[#This Row],[数量]])</f>
        <v>2948</v>
      </c>
      <c r="L316" s="28">
        <f>IF(数据源[[#This Row],[销售/采购]]="采购",-数据源[[#This Row],[总价]],数据源[[#This Row],[总价]])</f>
        <v>-13089.12</v>
      </c>
      <c r="M316" s="1"/>
      <c r="N316" s="1"/>
    </row>
    <row r="317" spans="1:14" ht="23.25" x14ac:dyDescent="0.3">
      <c r="A317" s="27">
        <v>43987</v>
      </c>
      <c r="B317" s="28" t="s">
        <v>6</v>
      </c>
      <c r="C317" s="28" t="s">
        <v>10</v>
      </c>
      <c r="D317" s="28" t="s">
        <v>38</v>
      </c>
      <c r="E317" s="28">
        <v>2572</v>
      </c>
      <c r="F317" s="29">
        <v>2.5</v>
      </c>
      <c r="G317" s="29">
        <v>6430</v>
      </c>
      <c r="H317" s="28"/>
      <c r="I317" s="28"/>
      <c r="J317" s="29">
        <v>11</v>
      </c>
      <c r="K317" s="29">
        <f>IF(数据源[[#This Row],[销售/采购]]="采购",数据源[[#This Row],[数量]],-数据源[[#This Row],[数量]])</f>
        <v>-2572</v>
      </c>
      <c r="L317" s="28">
        <f>IF(数据源[[#This Row],[销售/采购]]="采购",-数据源[[#This Row],[总价]],数据源[[#This Row],[总价]])</f>
        <v>6430</v>
      </c>
      <c r="M317" s="1"/>
      <c r="N317" s="1"/>
    </row>
    <row r="318" spans="1:14" ht="23.25" x14ac:dyDescent="0.3">
      <c r="A318" s="24">
        <v>43988</v>
      </c>
      <c r="B318" s="25" t="s">
        <v>8</v>
      </c>
      <c r="C318" s="25" t="s">
        <v>7</v>
      </c>
      <c r="D318" s="25" t="s">
        <v>37</v>
      </c>
      <c r="E318" s="25">
        <v>3178</v>
      </c>
      <c r="F318" s="26">
        <v>3.24</v>
      </c>
      <c r="G318" s="26">
        <v>10296.720000000001</v>
      </c>
      <c r="H318" s="25" t="s">
        <v>34</v>
      </c>
      <c r="I318" s="25">
        <v>2</v>
      </c>
      <c r="J318" s="28"/>
      <c r="K318" s="28">
        <f>IF(数据源[[#This Row],[销售/采购]]="采购",数据源[[#This Row],[数量]],-数据源[[#This Row],[数量]])</f>
        <v>3178</v>
      </c>
      <c r="L318" s="28">
        <f>IF(数据源[[#This Row],[销售/采购]]="采购",-数据源[[#This Row],[总价]],数据源[[#This Row],[总价]])</f>
        <v>-10296.720000000001</v>
      </c>
      <c r="M318" s="1"/>
      <c r="N318" s="1"/>
    </row>
    <row r="319" spans="1:14" ht="23.25" x14ac:dyDescent="0.3">
      <c r="A319" s="27">
        <v>43988</v>
      </c>
      <c r="B319" s="28" t="s">
        <v>12</v>
      </c>
      <c r="C319" s="28" t="s">
        <v>10</v>
      </c>
      <c r="D319" s="28" t="s">
        <v>38</v>
      </c>
      <c r="E319" s="28">
        <v>1402</v>
      </c>
      <c r="F319" s="29">
        <v>3</v>
      </c>
      <c r="G319" s="29">
        <v>4206</v>
      </c>
      <c r="H319" s="28"/>
      <c r="I319" s="28"/>
      <c r="J319" s="29">
        <v>5</v>
      </c>
      <c r="K319" s="29">
        <f>IF(数据源[[#This Row],[销售/采购]]="采购",数据源[[#This Row],[数量]],-数据源[[#This Row],[数量]])</f>
        <v>-1402</v>
      </c>
      <c r="L319" s="28">
        <f>IF(数据源[[#This Row],[销售/采购]]="采购",-数据源[[#This Row],[总价]],数据源[[#This Row],[总价]])</f>
        <v>4206</v>
      </c>
      <c r="M319" s="1"/>
      <c r="N319" s="1"/>
    </row>
    <row r="320" spans="1:14" ht="23.25" x14ac:dyDescent="0.3">
      <c r="A320" s="24">
        <v>43989</v>
      </c>
      <c r="B320" s="25" t="s">
        <v>6</v>
      </c>
      <c r="C320" s="25" t="s">
        <v>9</v>
      </c>
      <c r="D320" s="25" t="s">
        <v>37</v>
      </c>
      <c r="E320" s="25">
        <v>2316</v>
      </c>
      <c r="F320" s="26">
        <v>1.44</v>
      </c>
      <c r="G320" s="26">
        <v>3335.04</v>
      </c>
      <c r="H320" s="25" t="s">
        <v>34</v>
      </c>
      <c r="I320" s="25">
        <v>6</v>
      </c>
      <c r="J320" s="28"/>
      <c r="K320" s="28">
        <f>IF(数据源[[#This Row],[销售/采购]]="采购",数据源[[#This Row],[数量]],-数据源[[#This Row],[数量]])</f>
        <v>2316</v>
      </c>
      <c r="L320" s="28">
        <f>IF(数据源[[#This Row],[销售/采购]]="采购",-数据源[[#This Row],[总价]],数据源[[#This Row],[总价]])</f>
        <v>-3335.04</v>
      </c>
      <c r="M320" s="1"/>
      <c r="N320" s="1"/>
    </row>
    <row r="321" spans="1:14" ht="23.25" x14ac:dyDescent="0.3">
      <c r="A321" s="27">
        <v>43989</v>
      </c>
      <c r="B321" s="28" t="s">
        <v>11</v>
      </c>
      <c r="C321" s="28" t="s">
        <v>10</v>
      </c>
      <c r="D321" s="28" t="s">
        <v>38</v>
      </c>
      <c r="E321" s="28">
        <v>1630</v>
      </c>
      <c r="F321" s="29">
        <v>6</v>
      </c>
      <c r="G321" s="29">
        <v>9780</v>
      </c>
      <c r="H321" s="28"/>
      <c r="I321" s="28"/>
      <c r="J321" s="29">
        <v>3</v>
      </c>
      <c r="K321" s="29">
        <f>IF(数据源[[#This Row],[销售/采购]]="采购",数据源[[#This Row],[数量]],-数据源[[#This Row],[数量]])</f>
        <v>-1630</v>
      </c>
      <c r="L321" s="28">
        <f>IF(数据源[[#This Row],[销售/采购]]="采购",-数据源[[#This Row],[总价]],数据源[[#This Row],[总价]])</f>
        <v>9780</v>
      </c>
      <c r="M321" s="1"/>
      <c r="N321" s="1"/>
    </row>
    <row r="322" spans="1:14" ht="23.25" x14ac:dyDescent="0.3">
      <c r="A322" s="24">
        <v>43990</v>
      </c>
      <c r="B322" s="25" t="s">
        <v>15</v>
      </c>
      <c r="C322" s="25" t="s">
        <v>21</v>
      </c>
      <c r="D322" s="25" t="s">
        <v>37</v>
      </c>
      <c r="E322" s="25">
        <v>2541</v>
      </c>
      <c r="F322" s="26">
        <v>3.24</v>
      </c>
      <c r="G322" s="26">
        <v>8232.84</v>
      </c>
      <c r="H322" s="25" t="s">
        <v>34</v>
      </c>
      <c r="I322" s="25">
        <v>2</v>
      </c>
      <c r="J322" s="28"/>
      <c r="K322" s="28">
        <f>IF(数据源[[#This Row],[销售/采购]]="采购",数据源[[#This Row],[数量]],-数据源[[#This Row],[数量]])</f>
        <v>2541</v>
      </c>
      <c r="L322" s="28">
        <f>IF(数据源[[#This Row],[销售/采购]]="采购",-数据源[[#This Row],[总价]],数据源[[#This Row],[总价]])</f>
        <v>-8232.84</v>
      </c>
      <c r="M322" s="1"/>
      <c r="N322" s="1"/>
    </row>
    <row r="323" spans="1:14" ht="23.25" x14ac:dyDescent="0.3">
      <c r="A323" s="27">
        <v>43990</v>
      </c>
      <c r="B323" s="28" t="s">
        <v>11</v>
      </c>
      <c r="C323" s="28" t="s">
        <v>10</v>
      </c>
      <c r="D323" s="28" t="s">
        <v>38</v>
      </c>
      <c r="E323" s="28">
        <v>2613</v>
      </c>
      <c r="F323" s="29">
        <v>6</v>
      </c>
      <c r="G323" s="29">
        <v>15678</v>
      </c>
      <c r="H323" s="28"/>
      <c r="I323" s="28"/>
      <c r="J323" s="29">
        <v>9</v>
      </c>
      <c r="K323" s="29">
        <f>IF(数据源[[#This Row],[销售/采购]]="采购",数据源[[#This Row],[数量]],-数据源[[#This Row],[数量]])</f>
        <v>-2613</v>
      </c>
      <c r="L323" s="28">
        <f>IF(数据源[[#This Row],[销售/采购]]="采购",-数据源[[#This Row],[总价]],数据源[[#This Row],[总价]])</f>
        <v>15678</v>
      </c>
      <c r="M323" s="1"/>
      <c r="N323" s="1"/>
    </row>
    <row r="324" spans="1:14" ht="23.25" x14ac:dyDescent="0.3">
      <c r="A324" s="24">
        <v>43991</v>
      </c>
      <c r="B324" s="25" t="s">
        <v>8</v>
      </c>
      <c r="C324" s="25" t="s">
        <v>9</v>
      </c>
      <c r="D324" s="25" t="s">
        <v>37</v>
      </c>
      <c r="E324" s="25">
        <v>1810</v>
      </c>
      <c r="F324" s="26">
        <v>1.44</v>
      </c>
      <c r="G324" s="26">
        <v>2606.4</v>
      </c>
      <c r="H324" s="25" t="s">
        <v>34</v>
      </c>
      <c r="I324" s="25">
        <v>9</v>
      </c>
      <c r="J324" s="28"/>
      <c r="K324" s="28">
        <f>IF(数据源[[#This Row],[销售/采购]]="采购",数据源[[#This Row],[数量]],-数据源[[#This Row],[数量]])</f>
        <v>1810</v>
      </c>
      <c r="L324" s="28">
        <f>IF(数据源[[#This Row],[销售/采购]]="采购",-数据源[[#This Row],[总价]],数据源[[#This Row],[总价]])</f>
        <v>-2606.4</v>
      </c>
      <c r="M324" s="1"/>
      <c r="N324" s="1"/>
    </row>
    <row r="325" spans="1:14" ht="23.25" x14ac:dyDescent="0.3">
      <c r="A325" s="27">
        <v>43991</v>
      </c>
      <c r="B325" s="28" t="s">
        <v>14</v>
      </c>
      <c r="C325" s="28" t="s">
        <v>9</v>
      </c>
      <c r="D325" s="28" t="s">
        <v>38</v>
      </c>
      <c r="E325" s="28">
        <v>1641</v>
      </c>
      <c r="F325" s="29">
        <v>3.5</v>
      </c>
      <c r="G325" s="29">
        <v>5743.5</v>
      </c>
      <c r="H325" s="28"/>
      <c r="I325" s="28"/>
      <c r="J325" s="29">
        <v>14</v>
      </c>
      <c r="K325" s="29">
        <f>IF(数据源[[#This Row],[销售/采购]]="采购",数据源[[#This Row],[数量]],-数据源[[#This Row],[数量]])</f>
        <v>-1641</v>
      </c>
      <c r="L325" s="28">
        <f>IF(数据源[[#This Row],[销售/采购]]="采购",-数据源[[#This Row],[总价]],数据源[[#This Row],[总价]])</f>
        <v>5743.5</v>
      </c>
      <c r="M325" s="1"/>
      <c r="N325" s="1"/>
    </row>
    <row r="326" spans="1:14" ht="23.25" x14ac:dyDescent="0.3">
      <c r="A326" s="24">
        <v>43992</v>
      </c>
      <c r="B326" s="25" t="s">
        <v>6</v>
      </c>
      <c r="C326" s="25" t="s">
        <v>7</v>
      </c>
      <c r="D326" s="25" t="s">
        <v>37</v>
      </c>
      <c r="E326" s="25">
        <v>1092</v>
      </c>
      <c r="F326" s="26">
        <v>3.24</v>
      </c>
      <c r="G326" s="26">
        <v>3538.0800000000004</v>
      </c>
      <c r="H326" s="25" t="s">
        <v>34</v>
      </c>
      <c r="I326" s="25">
        <v>4</v>
      </c>
      <c r="J326" s="28"/>
      <c r="K326" s="28">
        <f>IF(数据源[[#This Row],[销售/采购]]="采购",数据源[[#This Row],[数量]],-数据源[[#This Row],[数量]])</f>
        <v>1092</v>
      </c>
      <c r="L326" s="28">
        <f>IF(数据源[[#This Row],[销售/采购]]="采购",-数据源[[#This Row],[总价]],数据源[[#This Row],[总价]])</f>
        <v>-3538.0800000000004</v>
      </c>
      <c r="M326" s="1"/>
      <c r="N326" s="1"/>
    </row>
    <row r="327" spans="1:14" ht="23.25" x14ac:dyDescent="0.3">
      <c r="A327" s="27">
        <v>43992</v>
      </c>
      <c r="B327" s="28" t="s">
        <v>8</v>
      </c>
      <c r="C327" s="28" t="s">
        <v>10</v>
      </c>
      <c r="D327" s="28" t="s">
        <v>38</v>
      </c>
      <c r="E327" s="28">
        <v>2417</v>
      </c>
      <c r="F327" s="29">
        <v>2.5</v>
      </c>
      <c r="G327" s="29">
        <v>6042.5</v>
      </c>
      <c r="H327" s="28"/>
      <c r="I327" s="28"/>
      <c r="J327" s="29">
        <v>16</v>
      </c>
      <c r="K327" s="29">
        <f>IF(数据源[[#This Row],[销售/采购]]="采购",数据源[[#This Row],[数量]],-数据源[[#This Row],[数量]])</f>
        <v>-2417</v>
      </c>
      <c r="L327" s="28">
        <f>IF(数据源[[#This Row],[销售/采购]]="采购",-数据源[[#This Row],[总价]],数据源[[#This Row],[总价]])</f>
        <v>6042.5</v>
      </c>
      <c r="M327" s="1"/>
      <c r="N327" s="1"/>
    </row>
    <row r="328" spans="1:14" ht="23.25" x14ac:dyDescent="0.3">
      <c r="A328" s="24">
        <v>43993</v>
      </c>
      <c r="B328" s="25" t="s">
        <v>11</v>
      </c>
      <c r="C328" s="25" t="s">
        <v>18</v>
      </c>
      <c r="D328" s="25" t="s">
        <v>37</v>
      </c>
      <c r="E328" s="25">
        <v>2351</v>
      </c>
      <c r="F328" s="26">
        <v>4.4400000000000004</v>
      </c>
      <c r="G328" s="26">
        <v>10438.44</v>
      </c>
      <c r="H328" s="25" t="s">
        <v>34</v>
      </c>
      <c r="I328" s="25">
        <v>11</v>
      </c>
      <c r="J328" s="28"/>
      <c r="K328" s="28">
        <f>IF(数据源[[#This Row],[销售/采购]]="采购",数据源[[#This Row],[数量]],-数据源[[#This Row],[数量]])</f>
        <v>2351</v>
      </c>
      <c r="L328" s="28">
        <f>IF(数据源[[#This Row],[销售/采购]]="采购",-数据源[[#This Row],[总价]],数据源[[#This Row],[总价]])</f>
        <v>-10438.44</v>
      </c>
      <c r="M328" s="1"/>
      <c r="N328" s="1"/>
    </row>
    <row r="329" spans="1:14" ht="23.25" x14ac:dyDescent="0.3">
      <c r="A329" s="27">
        <v>43993</v>
      </c>
      <c r="B329" s="28" t="s">
        <v>8</v>
      </c>
      <c r="C329" s="28" t="s">
        <v>10</v>
      </c>
      <c r="D329" s="28" t="s">
        <v>38</v>
      </c>
      <c r="E329" s="28">
        <v>2454</v>
      </c>
      <c r="F329" s="29">
        <v>2.5</v>
      </c>
      <c r="G329" s="29">
        <v>6135</v>
      </c>
      <c r="H329" s="28"/>
      <c r="I329" s="28"/>
      <c r="J329" s="29">
        <v>9</v>
      </c>
      <c r="K329" s="29">
        <f>IF(数据源[[#This Row],[销售/采购]]="采购",数据源[[#This Row],[数量]],-数据源[[#This Row],[数量]])</f>
        <v>-2454</v>
      </c>
      <c r="L329" s="28">
        <f>IF(数据源[[#This Row],[销售/采购]]="采购",-数据源[[#This Row],[总价]],数据源[[#This Row],[总价]])</f>
        <v>6135</v>
      </c>
      <c r="M329" s="1"/>
      <c r="N329" s="1"/>
    </row>
    <row r="330" spans="1:14" ht="23.25" x14ac:dyDescent="0.3">
      <c r="A330" s="24">
        <v>43994</v>
      </c>
      <c r="B330" s="25" t="s">
        <v>14</v>
      </c>
      <c r="C330" s="25" t="s">
        <v>9</v>
      </c>
      <c r="D330" s="25" t="s">
        <v>37</v>
      </c>
      <c r="E330" s="25">
        <v>3000</v>
      </c>
      <c r="F330" s="26">
        <v>1.74</v>
      </c>
      <c r="G330" s="26">
        <v>5220</v>
      </c>
      <c r="H330" s="25" t="s">
        <v>34</v>
      </c>
      <c r="I330" s="25">
        <v>9</v>
      </c>
      <c r="J330" s="28"/>
      <c r="K330" s="28">
        <f>IF(数据源[[#This Row],[销售/采购]]="采购",数据源[[#This Row],[数量]],-数据源[[#This Row],[数量]])</f>
        <v>3000</v>
      </c>
      <c r="L330" s="28">
        <f>IF(数据源[[#This Row],[销售/采购]]="采购",-数据源[[#This Row],[总价]],数据源[[#This Row],[总价]])</f>
        <v>-5220</v>
      </c>
      <c r="M330" s="1"/>
      <c r="N330" s="1"/>
    </row>
    <row r="331" spans="1:14" ht="23.25" x14ac:dyDescent="0.3">
      <c r="A331" s="27">
        <v>43994</v>
      </c>
      <c r="B331" s="28" t="s">
        <v>15</v>
      </c>
      <c r="C331" s="28" t="s">
        <v>21</v>
      </c>
      <c r="D331" s="28" t="s">
        <v>38</v>
      </c>
      <c r="E331" s="28">
        <v>1977</v>
      </c>
      <c r="F331" s="29">
        <v>6</v>
      </c>
      <c r="G331" s="29">
        <v>11862</v>
      </c>
      <c r="H331" s="28"/>
      <c r="I331" s="28"/>
      <c r="J331" s="29">
        <v>9</v>
      </c>
      <c r="K331" s="29">
        <f>IF(数据源[[#This Row],[销售/采购]]="采购",数据源[[#This Row],[数量]],-数据源[[#This Row],[数量]])</f>
        <v>-1977</v>
      </c>
      <c r="L331" s="28">
        <f>IF(数据源[[#This Row],[销售/采购]]="采购",-数据源[[#This Row],[总价]],数据源[[#This Row],[总价]])</f>
        <v>11862</v>
      </c>
      <c r="M331" s="1"/>
      <c r="N331" s="1"/>
    </row>
    <row r="332" spans="1:14" ht="23.25" x14ac:dyDescent="0.3">
      <c r="A332" s="24">
        <v>43995</v>
      </c>
      <c r="B332" s="25" t="s">
        <v>8</v>
      </c>
      <c r="C332" s="25" t="s">
        <v>7</v>
      </c>
      <c r="D332" s="25" t="s">
        <v>37</v>
      </c>
      <c r="E332" s="25">
        <v>2779</v>
      </c>
      <c r="F332" s="26">
        <v>3.24</v>
      </c>
      <c r="G332" s="26">
        <v>9003.9600000000009</v>
      </c>
      <c r="H332" s="25" t="s">
        <v>34</v>
      </c>
      <c r="I332" s="25">
        <v>2</v>
      </c>
      <c r="J332" s="28"/>
      <c r="K332" s="28">
        <f>IF(数据源[[#This Row],[销售/采购]]="采购",数据源[[#This Row],[数量]],-数据源[[#This Row],[数量]])</f>
        <v>2779</v>
      </c>
      <c r="L332" s="28">
        <f>IF(数据源[[#This Row],[销售/采购]]="采购",-数据源[[#This Row],[总价]],数据源[[#This Row],[总价]])</f>
        <v>-9003.9600000000009</v>
      </c>
      <c r="M332" s="1"/>
      <c r="N332" s="1"/>
    </row>
    <row r="333" spans="1:14" ht="23.25" x14ac:dyDescent="0.3">
      <c r="A333" s="27">
        <v>43995</v>
      </c>
      <c r="B333" s="28" t="s">
        <v>12</v>
      </c>
      <c r="C333" s="28" t="s">
        <v>10</v>
      </c>
      <c r="D333" s="28" t="s">
        <v>38</v>
      </c>
      <c r="E333" s="28">
        <v>2071</v>
      </c>
      <c r="F333" s="29">
        <v>3</v>
      </c>
      <c r="G333" s="29">
        <v>6213</v>
      </c>
      <c r="H333" s="28"/>
      <c r="I333" s="28"/>
      <c r="J333" s="29">
        <v>18</v>
      </c>
      <c r="K333" s="29">
        <f>IF(数据源[[#This Row],[销售/采购]]="采购",数据源[[#This Row],[数量]],-数据源[[#This Row],[数量]])</f>
        <v>-2071</v>
      </c>
      <c r="L333" s="28">
        <f>IF(数据源[[#This Row],[销售/采购]]="采购",-数据源[[#This Row],[总价]],数据源[[#This Row],[总价]])</f>
        <v>6213</v>
      </c>
      <c r="M333" s="1"/>
      <c r="N333" s="1"/>
    </row>
    <row r="334" spans="1:14" ht="23.25" x14ac:dyDescent="0.3">
      <c r="A334" s="24">
        <v>43996</v>
      </c>
      <c r="B334" s="25" t="s">
        <v>14</v>
      </c>
      <c r="C334" s="25" t="s">
        <v>7</v>
      </c>
      <c r="D334" s="25" t="s">
        <v>37</v>
      </c>
      <c r="E334" s="25">
        <v>602</v>
      </c>
      <c r="F334" s="26">
        <v>5.18</v>
      </c>
      <c r="G334" s="26">
        <v>3118.3599999999997</v>
      </c>
      <c r="H334" s="25" t="s">
        <v>34</v>
      </c>
      <c r="I334" s="25">
        <v>12</v>
      </c>
      <c r="J334" s="28"/>
      <c r="K334" s="28">
        <f>IF(数据源[[#This Row],[销售/采购]]="采购",数据源[[#This Row],[数量]],-数据源[[#This Row],[数量]])</f>
        <v>602</v>
      </c>
      <c r="L334" s="28">
        <f>IF(数据源[[#This Row],[销售/采购]]="采购",-数据源[[#This Row],[总价]],数据源[[#This Row],[总价]])</f>
        <v>-3118.3599999999997</v>
      </c>
      <c r="M334" s="1"/>
      <c r="N334" s="1"/>
    </row>
    <row r="335" spans="1:14" ht="23.25" x14ac:dyDescent="0.3">
      <c r="A335" s="27">
        <v>43996</v>
      </c>
      <c r="B335" s="28" t="s">
        <v>11</v>
      </c>
      <c r="C335" s="28" t="s">
        <v>10</v>
      </c>
      <c r="D335" s="28" t="s">
        <v>38</v>
      </c>
      <c r="E335" s="28">
        <v>158</v>
      </c>
      <c r="F335" s="29">
        <v>6</v>
      </c>
      <c r="G335" s="29">
        <v>948</v>
      </c>
      <c r="H335" s="28"/>
      <c r="I335" s="28"/>
      <c r="J335" s="29">
        <v>10</v>
      </c>
      <c r="K335" s="29">
        <f>IF(数据源[[#This Row],[销售/采购]]="采购",数据源[[#This Row],[数量]],-数据源[[#This Row],[数量]])</f>
        <v>-158</v>
      </c>
      <c r="L335" s="28">
        <f>IF(数据源[[#This Row],[销售/采购]]="采购",-数据源[[#This Row],[总价]],数据源[[#This Row],[总价]])</f>
        <v>948</v>
      </c>
      <c r="M335" s="1"/>
      <c r="N335" s="1"/>
    </row>
    <row r="336" spans="1:14" ht="23.25" x14ac:dyDescent="0.3">
      <c r="A336" s="24">
        <v>43997</v>
      </c>
      <c r="B336" s="25" t="s">
        <v>15</v>
      </c>
      <c r="C336" s="25" t="s">
        <v>9</v>
      </c>
      <c r="D336" s="25" t="s">
        <v>37</v>
      </c>
      <c r="E336" s="25">
        <v>1298</v>
      </c>
      <c r="F336" s="26">
        <v>2.64</v>
      </c>
      <c r="G336" s="26">
        <v>3426.7200000000003</v>
      </c>
      <c r="H336" s="25" t="s">
        <v>34</v>
      </c>
      <c r="I336" s="25">
        <v>8</v>
      </c>
      <c r="J336" s="28"/>
      <c r="K336" s="28">
        <f>IF(数据源[[#This Row],[销售/采购]]="采购",数据源[[#This Row],[数量]],-数据源[[#This Row],[数量]])</f>
        <v>1298</v>
      </c>
      <c r="L336" s="28">
        <f>IF(数据源[[#This Row],[销售/采购]]="采购",-数据源[[#This Row],[总价]],数据源[[#This Row],[总价]])</f>
        <v>-3426.7200000000003</v>
      </c>
      <c r="M336" s="1"/>
      <c r="N336" s="1"/>
    </row>
    <row r="337" spans="1:14" ht="23.25" x14ac:dyDescent="0.3">
      <c r="A337" s="27">
        <v>43997</v>
      </c>
      <c r="B337" s="28" t="s">
        <v>8</v>
      </c>
      <c r="C337" s="28" t="s">
        <v>10</v>
      </c>
      <c r="D337" s="28" t="s">
        <v>38</v>
      </c>
      <c r="E337" s="28">
        <v>531</v>
      </c>
      <c r="F337" s="29">
        <v>2.5</v>
      </c>
      <c r="G337" s="29">
        <v>1327.5</v>
      </c>
      <c r="H337" s="28"/>
      <c r="I337" s="28"/>
      <c r="J337" s="29">
        <v>7</v>
      </c>
      <c r="K337" s="29">
        <f>IF(数据源[[#This Row],[销售/采购]]="采购",数据源[[#This Row],[数量]],-数据源[[#This Row],[数量]])</f>
        <v>-531</v>
      </c>
      <c r="L337" s="28">
        <f>IF(数据源[[#This Row],[销售/采购]]="采购",-数据源[[#This Row],[总价]],数据源[[#This Row],[总价]])</f>
        <v>1327.5</v>
      </c>
      <c r="M337" s="1"/>
      <c r="N337" s="1"/>
    </row>
    <row r="338" spans="1:14" ht="23.25" x14ac:dyDescent="0.3">
      <c r="A338" s="24">
        <v>43998</v>
      </c>
      <c r="B338" s="25" t="s">
        <v>14</v>
      </c>
      <c r="C338" s="25" t="s">
        <v>7</v>
      </c>
      <c r="D338" s="25" t="s">
        <v>37</v>
      </c>
      <c r="E338" s="25">
        <v>2393</v>
      </c>
      <c r="F338" s="26">
        <v>4.4400000000000004</v>
      </c>
      <c r="G338" s="26">
        <v>10624.92</v>
      </c>
      <c r="H338" s="25" t="s">
        <v>34</v>
      </c>
      <c r="I338" s="25">
        <v>15</v>
      </c>
      <c r="J338" s="28"/>
      <c r="K338" s="28">
        <f>IF(数据源[[#This Row],[销售/采购]]="采购",数据源[[#This Row],[数量]],-数据源[[#This Row],[数量]])</f>
        <v>2393</v>
      </c>
      <c r="L338" s="28">
        <f>IF(数据源[[#This Row],[销售/采购]]="采购",-数据源[[#This Row],[总价]],数据源[[#This Row],[总价]])</f>
        <v>-10624.92</v>
      </c>
      <c r="M338" s="1"/>
      <c r="N338" s="1"/>
    </row>
    <row r="339" spans="1:14" ht="23.25" x14ac:dyDescent="0.3">
      <c r="A339" s="27">
        <v>43998</v>
      </c>
      <c r="B339" s="28" t="s">
        <v>14</v>
      </c>
      <c r="C339" s="28" t="s">
        <v>7</v>
      </c>
      <c r="D339" s="28" t="s">
        <v>38</v>
      </c>
      <c r="E339" s="28">
        <v>2900</v>
      </c>
      <c r="F339" s="29">
        <v>8</v>
      </c>
      <c r="G339" s="29">
        <v>23200</v>
      </c>
      <c r="H339" s="28"/>
      <c r="I339" s="28"/>
      <c r="J339" s="29">
        <v>9</v>
      </c>
      <c r="K339" s="29">
        <f>IF(数据源[[#This Row],[销售/采购]]="采购",数据源[[#This Row],[数量]],-数据源[[#This Row],[数量]])</f>
        <v>-2900</v>
      </c>
      <c r="L339" s="28">
        <f>IF(数据源[[#This Row],[销售/采购]]="采购",-数据源[[#This Row],[总价]],数据源[[#This Row],[总价]])</f>
        <v>23200</v>
      </c>
      <c r="M339" s="1"/>
      <c r="N339" s="1"/>
    </row>
    <row r="340" spans="1:14" ht="23.25" x14ac:dyDescent="0.3">
      <c r="A340" s="24">
        <v>43999</v>
      </c>
      <c r="B340" s="25" t="s">
        <v>8</v>
      </c>
      <c r="C340" s="25" t="s">
        <v>7</v>
      </c>
      <c r="D340" s="25" t="s">
        <v>37</v>
      </c>
      <c r="E340" s="25">
        <v>5096</v>
      </c>
      <c r="F340" s="26">
        <v>3.24</v>
      </c>
      <c r="G340" s="26">
        <v>16511.04</v>
      </c>
      <c r="H340" s="25" t="s">
        <v>34</v>
      </c>
      <c r="I340" s="25">
        <v>1</v>
      </c>
      <c r="J340" s="28"/>
      <c r="K340" s="28">
        <f>IF(数据源[[#This Row],[销售/采购]]="采购",数据源[[#This Row],[数量]],-数据源[[#This Row],[数量]])</f>
        <v>5096</v>
      </c>
      <c r="L340" s="28">
        <f>IF(数据源[[#This Row],[销售/采购]]="采购",-数据源[[#This Row],[总价]],数据源[[#This Row],[总价]])</f>
        <v>-16511.04</v>
      </c>
      <c r="M340" s="1"/>
      <c r="N340" s="1"/>
    </row>
    <row r="341" spans="1:14" ht="23.25" x14ac:dyDescent="0.3">
      <c r="A341" s="27">
        <v>43999</v>
      </c>
      <c r="B341" s="28" t="s">
        <v>6</v>
      </c>
      <c r="C341" s="28" t="s">
        <v>10</v>
      </c>
      <c r="D341" s="28" t="s">
        <v>38</v>
      </c>
      <c r="E341" s="28">
        <v>1248</v>
      </c>
      <c r="F341" s="29">
        <v>2.5</v>
      </c>
      <c r="G341" s="29">
        <v>3120</v>
      </c>
      <c r="H341" s="28"/>
      <c r="I341" s="28"/>
      <c r="J341" s="29">
        <v>20</v>
      </c>
      <c r="K341" s="29">
        <f>IF(数据源[[#This Row],[销售/采购]]="采购",数据源[[#This Row],[数量]],-数据源[[#This Row],[数量]])</f>
        <v>-1248</v>
      </c>
      <c r="L341" s="28">
        <f>IF(数据源[[#This Row],[销售/采购]]="采购",-数据源[[#This Row],[总价]],数据源[[#This Row],[总价]])</f>
        <v>3120</v>
      </c>
      <c r="M341" s="1"/>
      <c r="N341" s="1"/>
    </row>
    <row r="342" spans="1:14" ht="23.25" x14ac:dyDescent="0.3">
      <c r="A342" s="24">
        <v>44000</v>
      </c>
      <c r="B342" s="25" t="s">
        <v>6</v>
      </c>
      <c r="C342" s="25" t="s">
        <v>7</v>
      </c>
      <c r="D342" s="25" t="s">
        <v>37</v>
      </c>
      <c r="E342" s="25">
        <v>1405</v>
      </c>
      <c r="F342" s="26">
        <v>3.24</v>
      </c>
      <c r="G342" s="26">
        <v>4552.2000000000007</v>
      </c>
      <c r="H342" s="25" t="s">
        <v>34</v>
      </c>
      <c r="I342" s="25">
        <v>8</v>
      </c>
      <c r="J342" s="28"/>
      <c r="K342" s="28">
        <f>IF(数据源[[#This Row],[销售/采购]]="采购",数据源[[#This Row],[数量]],-数据源[[#This Row],[数量]])</f>
        <v>1405</v>
      </c>
      <c r="L342" s="28">
        <f>IF(数据源[[#This Row],[销售/采购]]="采购",-数据源[[#This Row],[总价]],数据源[[#This Row],[总价]])</f>
        <v>-4552.2000000000007</v>
      </c>
      <c r="M342" s="1"/>
      <c r="N342" s="1"/>
    </row>
    <row r="343" spans="1:14" ht="23.25" x14ac:dyDescent="0.3">
      <c r="A343" s="27">
        <v>44000</v>
      </c>
      <c r="B343" s="28" t="s">
        <v>8</v>
      </c>
      <c r="C343" s="28" t="s">
        <v>7</v>
      </c>
      <c r="D343" s="28" t="s">
        <v>38</v>
      </c>
      <c r="E343" s="28">
        <v>1167</v>
      </c>
      <c r="F343" s="29">
        <v>6</v>
      </c>
      <c r="G343" s="29">
        <v>7002</v>
      </c>
      <c r="H343" s="28"/>
      <c r="I343" s="28"/>
      <c r="J343" s="29">
        <v>18</v>
      </c>
      <c r="K343" s="29">
        <f>IF(数据源[[#This Row],[销售/采购]]="采购",数据源[[#This Row],[数量]],-数据源[[#This Row],[数量]])</f>
        <v>-1167</v>
      </c>
      <c r="L343" s="28">
        <f>IF(数据源[[#This Row],[销售/采购]]="采购",-数据源[[#This Row],[总价]],数据源[[#This Row],[总价]])</f>
        <v>7002</v>
      </c>
      <c r="M343" s="1"/>
      <c r="N343" s="1"/>
    </row>
    <row r="344" spans="1:14" ht="23.25" x14ac:dyDescent="0.3">
      <c r="A344" s="24">
        <v>44001</v>
      </c>
      <c r="B344" s="25" t="s">
        <v>8</v>
      </c>
      <c r="C344" s="25" t="s">
        <v>10</v>
      </c>
      <c r="D344" s="25" t="s">
        <v>37</v>
      </c>
      <c r="E344" s="25">
        <v>2685</v>
      </c>
      <c r="F344" s="26">
        <v>1.1399999999999999</v>
      </c>
      <c r="G344" s="26">
        <v>3060.8999999999996</v>
      </c>
      <c r="H344" s="25" t="s">
        <v>34</v>
      </c>
      <c r="I344" s="25">
        <v>0</v>
      </c>
      <c r="J344" s="28"/>
      <c r="K344" s="28">
        <f>IF(数据源[[#This Row],[销售/采购]]="采购",数据源[[#This Row],[数量]],-数据源[[#This Row],[数量]])</f>
        <v>2685</v>
      </c>
      <c r="L344" s="28">
        <f>IF(数据源[[#This Row],[销售/采购]]="采购",-数据源[[#This Row],[总价]],数据源[[#This Row],[总价]])</f>
        <v>-3060.8999999999996</v>
      </c>
      <c r="M344" s="1"/>
      <c r="N344" s="1"/>
    </row>
    <row r="345" spans="1:14" ht="23.25" x14ac:dyDescent="0.3">
      <c r="A345" s="27">
        <v>44001</v>
      </c>
      <c r="B345" s="28" t="s">
        <v>15</v>
      </c>
      <c r="C345" s="28" t="s">
        <v>9</v>
      </c>
      <c r="D345" s="28" t="s">
        <v>38</v>
      </c>
      <c r="E345" s="28">
        <v>1992</v>
      </c>
      <c r="F345" s="29">
        <v>5</v>
      </c>
      <c r="G345" s="29">
        <v>9960</v>
      </c>
      <c r="H345" s="28"/>
      <c r="I345" s="28"/>
      <c r="J345" s="29">
        <v>8</v>
      </c>
      <c r="K345" s="29">
        <f>IF(数据源[[#This Row],[销售/采购]]="采购",数据源[[#This Row],[数量]],-数据源[[#This Row],[数量]])</f>
        <v>-1992</v>
      </c>
      <c r="L345" s="28">
        <f>IF(数据源[[#This Row],[销售/采购]]="采购",-数据源[[#This Row],[总价]],数据源[[#This Row],[总价]])</f>
        <v>9960</v>
      </c>
      <c r="M345" s="1"/>
      <c r="N345" s="1"/>
    </row>
    <row r="346" spans="1:14" ht="23.25" x14ac:dyDescent="0.3">
      <c r="A346" s="24">
        <v>44002</v>
      </c>
      <c r="B346" s="25" t="s">
        <v>8</v>
      </c>
      <c r="C346" s="25" t="s">
        <v>9</v>
      </c>
      <c r="D346" s="25" t="s">
        <v>37</v>
      </c>
      <c r="E346" s="25">
        <v>1659</v>
      </c>
      <c r="F346" s="26">
        <v>1.44</v>
      </c>
      <c r="G346" s="26">
        <v>2388.96</v>
      </c>
      <c r="H346" s="25" t="s">
        <v>34</v>
      </c>
      <c r="I346" s="25">
        <v>11</v>
      </c>
      <c r="J346" s="28"/>
      <c r="K346" s="28">
        <f>IF(数据源[[#This Row],[销售/采购]]="采购",数据源[[#This Row],[数量]],-数据源[[#This Row],[数量]])</f>
        <v>1659</v>
      </c>
      <c r="L346" s="28">
        <f>IF(数据源[[#This Row],[销售/采购]]="采购",-数据源[[#This Row],[总价]],数据源[[#This Row],[总价]])</f>
        <v>-2388.96</v>
      </c>
      <c r="M346" s="1"/>
      <c r="N346" s="1"/>
    </row>
    <row r="347" spans="1:14" ht="23.25" x14ac:dyDescent="0.3">
      <c r="A347" s="27">
        <v>44002</v>
      </c>
      <c r="B347" s="28" t="s">
        <v>8</v>
      </c>
      <c r="C347" s="28" t="s">
        <v>9</v>
      </c>
      <c r="D347" s="28" t="s">
        <v>38</v>
      </c>
      <c r="E347" s="28">
        <v>211</v>
      </c>
      <c r="F347" s="29">
        <v>3</v>
      </c>
      <c r="G347" s="29">
        <v>633</v>
      </c>
      <c r="H347" s="28"/>
      <c r="I347" s="28"/>
      <c r="J347" s="29">
        <v>20</v>
      </c>
      <c r="K347" s="29">
        <f>IF(数据源[[#This Row],[销售/采购]]="采购",数据源[[#This Row],[数量]],-数据源[[#This Row],[数量]])</f>
        <v>-211</v>
      </c>
      <c r="L347" s="28">
        <f>IF(数据源[[#This Row],[销售/采购]]="采购",-数据源[[#This Row],[总价]],数据源[[#This Row],[总价]])</f>
        <v>633</v>
      </c>
      <c r="M347" s="1"/>
      <c r="N347" s="1"/>
    </row>
    <row r="348" spans="1:14" ht="23.25" x14ac:dyDescent="0.3">
      <c r="A348" s="24">
        <v>44003</v>
      </c>
      <c r="B348" s="25" t="s">
        <v>15</v>
      </c>
      <c r="C348" s="25" t="s">
        <v>10</v>
      </c>
      <c r="D348" s="25" t="s">
        <v>37</v>
      </c>
      <c r="E348" s="25">
        <v>2840</v>
      </c>
      <c r="F348" s="26">
        <v>2.04</v>
      </c>
      <c r="G348" s="26">
        <v>5793.6</v>
      </c>
      <c r="H348" s="25" t="s">
        <v>34</v>
      </c>
      <c r="I348" s="25">
        <v>14</v>
      </c>
      <c r="J348" s="28"/>
      <c r="K348" s="28">
        <f>IF(数据源[[#This Row],[销售/采购]]="采购",数据源[[#This Row],[数量]],-数据源[[#This Row],[数量]])</f>
        <v>2840</v>
      </c>
      <c r="L348" s="28">
        <f>IF(数据源[[#This Row],[销售/采购]]="采购",-数据源[[#This Row],[总价]],数据源[[#This Row],[总价]])</f>
        <v>-5793.6</v>
      </c>
      <c r="M348" s="1"/>
      <c r="N348" s="1"/>
    </row>
    <row r="349" spans="1:14" ht="23.25" x14ac:dyDescent="0.3">
      <c r="A349" s="27">
        <v>44003</v>
      </c>
      <c r="B349" s="28" t="s">
        <v>12</v>
      </c>
      <c r="C349" s="28" t="s">
        <v>10</v>
      </c>
      <c r="D349" s="28" t="s">
        <v>38</v>
      </c>
      <c r="E349" s="28">
        <v>1609</v>
      </c>
      <c r="F349" s="29">
        <v>3</v>
      </c>
      <c r="G349" s="29">
        <v>4827</v>
      </c>
      <c r="H349" s="28"/>
      <c r="I349" s="28"/>
      <c r="J349" s="29">
        <v>0</v>
      </c>
      <c r="K349" s="29">
        <f>IF(数据源[[#This Row],[销售/采购]]="采购",数据源[[#This Row],[数量]],-数据源[[#This Row],[数量]])</f>
        <v>-1609</v>
      </c>
      <c r="L349" s="28">
        <f>IF(数据源[[#This Row],[销售/采购]]="采购",-数据源[[#This Row],[总价]],数据源[[#This Row],[总价]])</f>
        <v>4827</v>
      </c>
      <c r="M349" s="1"/>
      <c r="N349" s="1"/>
    </row>
    <row r="350" spans="1:14" ht="23.25" x14ac:dyDescent="0.3">
      <c r="A350" s="24">
        <v>44004</v>
      </c>
      <c r="B350" s="25" t="s">
        <v>11</v>
      </c>
      <c r="C350" s="25" t="s">
        <v>18</v>
      </c>
      <c r="D350" s="25" t="s">
        <v>37</v>
      </c>
      <c r="E350" s="25">
        <v>2703</v>
      </c>
      <c r="F350" s="26">
        <v>4.4400000000000004</v>
      </c>
      <c r="G350" s="26">
        <v>12001.320000000002</v>
      </c>
      <c r="H350" s="25" t="s">
        <v>34</v>
      </c>
      <c r="I350" s="25">
        <v>3</v>
      </c>
      <c r="J350" s="28"/>
      <c r="K350" s="28">
        <f>IF(数据源[[#This Row],[销售/采购]]="采购",数据源[[#This Row],[数量]],-数据源[[#This Row],[数量]])</f>
        <v>2703</v>
      </c>
      <c r="L350" s="28">
        <f>IF(数据源[[#This Row],[销售/采购]]="采购",-数据源[[#This Row],[总价]],数据源[[#This Row],[总价]])</f>
        <v>-12001.320000000002</v>
      </c>
      <c r="M350" s="1"/>
      <c r="N350" s="1"/>
    </row>
    <row r="351" spans="1:14" ht="23.25" x14ac:dyDescent="0.3">
      <c r="A351" s="27">
        <v>44004</v>
      </c>
      <c r="B351" s="28" t="s">
        <v>6</v>
      </c>
      <c r="C351" s="28" t="s">
        <v>10</v>
      </c>
      <c r="D351" s="28" t="s">
        <v>38</v>
      </c>
      <c r="E351" s="28">
        <v>344</v>
      </c>
      <c r="F351" s="29">
        <v>2.5</v>
      </c>
      <c r="G351" s="29">
        <v>860</v>
      </c>
      <c r="H351" s="28"/>
      <c r="I351" s="28"/>
      <c r="J351" s="29">
        <v>0</v>
      </c>
      <c r="K351" s="29">
        <f>IF(数据源[[#This Row],[销售/采购]]="采购",数据源[[#This Row],[数量]],-数据源[[#This Row],[数量]])</f>
        <v>-344</v>
      </c>
      <c r="L351" s="28">
        <f>IF(数据源[[#This Row],[销售/采购]]="采购",-数据源[[#This Row],[总价]],数据源[[#This Row],[总价]])</f>
        <v>860</v>
      </c>
      <c r="M351" s="1"/>
      <c r="N351" s="1"/>
    </row>
    <row r="352" spans="1:14" ht="23.25" x14ac:dyDescent="0.3">
      <c r="A352" s="24">
        <v>44005</v>
      </c>
      <c r="B352" s="25" t="s">
        <v>8</v>
      </c>
      <c r="C352" s="25" t="s">
        <v>10</v>
      </c>
      <c r="D352" s="25" t="s">
        <v>37</v>
      </c>
      <c r="E352" s="25">
        <v>1306</v>
      </c>
      <c r="F352" s="26">
        <v>1.1399999999999999</v>
      </c>
      <c r="G352" s="26">
        <v>1488.84</v>
      </c>
      <c r="H352" s="25" t="s">
        <v>34</v>
      </c>
      <c r="I352" s="25">
        <v>1</v>
      </c>
      <c r="J352" s="28"/>
      <c r="K352" s="28">
        <f>IF(数据源[[#This Row],[销售/采购]]="采购",数据源[[#This Row],[数量]],-数据源[[#This Row],[数量]])</f>
        <v>1306</v>
      </c>
      <c r="L352" s="28">
        <f>IF(数据源[[#This Row],[销售/采购]]="采购",-数据源[[#This Row],[总价]],数据源[[#This Row],[总价]])</f>
        <v>-1488.84</v>
      </c>
      <c r="M352" s="1"/>
      <c r="N352" s="1"/>
    </row>
    <row r="353" spans="1:14" ht="23.25" x14ac:dyDescent="0.3">
      <c r="A353" s="27">
        <v>44005</v>
      </c>
      <c r="B353" s="28" t="s">
        <v>14</v>
      </c>
      <c r="C353" s="28" t="s">
        <v>9</v>
      </c>
      <c r="D353" s="28" t="s">
        <v>38</v>
      </c>
      <c r="E353" s="28">
        <v>2904</v>
      </c>
      <c r="F353" s="29">
        <v>3.5</v>
      </c>
      <c r="G353" s="29">
        <v>10164</v>
      </c>
      <c r="H353" s="28"/>
      <c r="I353" s="28"/>
      <c r="J353" s="29">
        <v>1</v>
      </c>
      <c r="K353" s="29">
        <f>IF(数据源[[#This Row],[销售/采购]]="采购",数据源[[#This Row],[数量]],-数据源[[#This Row],[数量]])</f>
        <v>-2904</v>
      </c>
      <c r="L353" s="28">
        <f>IF(数据源[[#This Row],[销售/采购]]="采购",-数据源[[#This Row],[总价]],数据源[[#This Row],[总价]])</f>
        <v>10164</v>
      </c>
      <c r="M353" s="1"/>
      <c r="N353" s="1"/>
    </row>
    <row r="354" spans="1:14" ht="23.25" x14ac:dyDescent="0.3">
      <c r="A354" s="24">
        <v>44006</v>
      </c>
      <c r="B354" s="25" t="s">
        <v>6</v>
      </c>
      <c r="C354" s="25" t="s">
        <v>10</v>
      </c>
      <c r="D354" s="25" t="s">
        <v>37</v>
      </c>
      <c r="E354" s="25">
        <v>2222</v>
      </c>
      <c r="F354" s="26">
        <v>1.1399999999999999</v>
      </c>
      <c r="G354" s="26">
        <v>2533.08</v>
      </c>
      <c r="H354" s="25" t="s">
        <v>34</v>
      </c>
      <c r="I354" s="25">
        <v>2</v>
      </c>
      <c r="J354" s="28"/>
      <c r="K354" s="28">
        <f>IF(数据源[[#This Row],[销售/采购]]="采购",数据源[[#This Row],[数量]],-数据源[[#This Row],[数量]])</f>
        <v>2222</v>
      </c>
      <c r="L354" s="28">
        <f>IF(数据源[[#This Row],[销售/采购]]="采购",-数据源[[#This Row],[总价]],数据源[[#This Row],[总价]])</f>
        <v>-2533.08</v>
      </c>
      <c r="M354" s="1"/>
      <c r="N354" s="1"/>
    </row>
    <row r="355" spans="1:14" ht="23.25" x14ac:dyDescent="0.3">
      <c r="A355" s="27">
        <v>44006</v>
      </c>
      <c r="B355" s="28" t="s">
        <v>15</v>
      </c>
      <c r="C355" s="28" t="s">
        <v>9</v>
      </c>
      <c r="D355" s="28" t="s">
        <v>38</v>
      </c>
      <c r="E355" s="28">
        <v>2658</v>
      </c>
      <c r="F355" s="29">
        <v>5</v>
      </c>
      <c r="G355" s="29">
        <v>13290</v>
      </c>
      <c r="H355" s="28"/>
      <c r="I355" s="28"/>
      <c r="J355" s="29">
        <v>12</v>
      </c>
      <c r="K355" s="29">
        <f>IF(数据源[[#This Row],[销售/采购]]="采购",数据源[[#This Row],[数量]],-数据源[[#This Row],[数量]])</f>
        <v>-2658</v>
      </c>
      <c r="L355" s="28">
        <f>IF(数据源[[#This Row],[销售/采购]]="采购",-数据源[[#This Row],[总价]],数据源[[#This Row],[总价]])</f>
        <v>13290</v>
      </c>
      <c r="M355" s="1"/>
      <c r="N355" s="1"/>
    </row>
    <row r="356" spans="1:14" ht="23.25" x14ac:dyDescent="0.3">
      <c r="A356" s="24">
        <v>44007</v>
      </c>
      <c r="B356" s="25" t="s">
        <v>8</v>
      </c>
      <c r="C356" s="25" t="s">
        <v>7</v>
      </c>
      <c r="D356" s="25" t="s">
        <v>37</v>
      </c>
      <c r="E356" s="25">
        <v>2783</v>
      </c>
      <c r="F356" s="26">
        <v>3.24</v>
      </c>
      <c r="G356" s="26">
        <v>9016.92</v>
      </c>
      <c r="H356" s="25" t="s">
        <v>34</v>
      </c>
      <c r="I356" s="25">
        <v>11</v>
      </c>
      <c r="J356" s="28"/>
      <c r="K356" s="28">
        <f>IF(数据源[[#This Row],[销售/采购]]="采购",数据源[[#This Row],[数量]],-数据源[[#This Row],[数量]])</f>
        <v>2783</v>
      </c>
      <c r="L356" s="28">
        <f>IF(数据源[[#This Row],[销售/采购]]="采购",-数据源[[#This Row],[总价]],数据源[[#This Row],[总价]])</f>
        <v>-9016.92</v>
      </c>
      <c r="M356" s="1"/>
      <c r="N356" s="1"/>
    </row>
    <row r="357" spans="1:14" ht="23.25" x14ac:dyDescent="0.3">
      <c r="A357" s="27">
        <v>44007</v>
      </c>
      <c r="B357" s="28" t="s">
        <v>11</v>
      </c>
      <c r="C357" s="28" t="s">
        <v>13</v>
      </c>
      <c r="D357" s="28" t="s">
        <v>38</v>
      </c>
      <c r="E357" s="28">
        <v>563</v>
      </c>
      <c r="F357" s="29">
        <v>4</v>
      </c>
      <c r="G357" s="29">
        <v>2252</v>
      </c>
      <c r="H357" s="28"/>
      <c r="I357" s="28"/>
      <c r="J357" s="29">
        <v>15</v>
      </c>
      <c r="K357" s="29">
        <f>IF(数据源[[#This Row],[销售/采购]]="采购",数据源[[#This Row],[数量]],-数据源[[#This Row],[数量]])</f>
        <v>-563</v>
      </c>
      <c r="L357" s="28">
        <f>IF(数据源[[#This Row],[销售/采购]]="采购",-数据源[[#This Row],[总价]],数据源[[#This Row],[总价]])</f>
        <v>2252</v>
      </c>
      <c r="M357" s="1"/>
      <c r="N357" s="1"/>
    </row>
    <row r="358" spans="1:14" ht="23.25" x14ac:dyDescent="0.3">
      <c r="A358" s="24">
        <v>44008</v>
      </c>
      <c r="B358" s="25" t="s">
        <v>14</v>
      </c>
      <c r="C358" s="25" t="s">
        <v>9</v>
      </c>
      <c r="D358" s="25" t="s">
        <v>37</v>
      </c>
      <c r="E358" s="25">
        <v>2631</v>
      </c>
      <c r="F358" s="26">
        <v>1.74</v>
      </c>
      <c r="G358" s="26">
        <v>4577.9399999999996</v>
      </c>
      <c r="H358" s="25" t="s">
        <v>34</v>
      </c>
      <c r="I358" s="25">
        <v>1</v>
      </c>
      <c r="J358" s="28"/>
      <c r="K358" s="28">
        <f>IF(数据源[[#This Row],[销售/采购]]="采购",数据源[[#This Row],[数量]],-数据源[[#This Row],[数量]])</f>
        <v>2631</v>
      </c>
      <c r="L358" s="28">
        <f>IF(数据源[[#This Row],[销售/采购]]="采购",-数据源[[#This Row],[总价]],数据源[[#This Row],[总价]])</f>
        <v>-4577.9399999999996</v>
      </c>
      <c r="M358" s="1"/>
      <c r="N358" s="1"/>
    </row>
    <row r="359" spans="1:14" ht="23.25" x14ac:dyDescent="0.3">
      <c r="A359" s="27">
        <v>44008</v>
      </c>
      <c r="B359" s="28" t="s">
        <v>11</v>
      </c>
      <c r="C359" s="28" t="s">
        <v>18</v>
      </c>
      <c r="D359" s="28" t="s">
        <v>38</v>
      </c>
      <c r="E359" s="28">
        <v>2690</v>
      </c>
      <c r="F359" s="29">
        <v>8</v>
      </c>
      <c r="G359" s="29">
        <v>21520</v>
      </c>
      <c r="H359" s="28"/>
      <c r="I359" s="28"/>
      <c r="J359" s="29">
        <v>1</v>
      </c>
      <c r="K359" s="29">
        <f>IF(数据源[[#This Row],[销售/采购]]="采购",数据源[[#This Row],[数量]],-数据源[[#This Row],[数量]])</f>
        <v>-2690</v>
      </c>
      <c r="L359" s="28">
        <f>IF(数据源[[#This Row],[销售/采购]]="采购",-数据源[[#This Row],[总价]],数据源[[#This Row],[总价]])</f>
        <v>21520</v>
      </c>
      <c r="M359" s="1"/>
      <c r="N359" s="1"/>
    </row>
    <row r="360" spans="1:14" ht="23.25" x14ac:dyDescent="0.3">
      <c r="A360" s="24">
        <v>44009</v>
      </c>
      <c r="B360" s="25" t="s">
        <v>14</v>
      </c>
      <c r="C360" s="25" t="s">
        <v>7</v>
      </c>
      <c r="D360" s="25" t="s">
        <v>37</v>
      </c>
      <c r="E360" s="25">
        <v>2444</v>
      </c>
      <c r="F360" s="26">
        <v>4.4400000000000004</v>
      </c>
      <c r="G360" s="26">
        <v>10851.36</v>
      </c>
      <c r="H360" s="25" t="s">
        <v>34</v>
      </c>
      <c r="I360" s="25">
        <v>4</v>
      </c>
      <c r="J360" s="28"/>
      <c r="K360" s="28">
        <f>IF(数据源[[#This Row],[销售/采购]]="采购",数据源[[#This Row],[数量]],-数据源[[#This Row],[数量]])</f>
        <v>2444</v>
      </c>
      <c r="L360" s="28">
        <f>IF(数据源[[#This Row],[销售/采购]]="采购",-数据源[[#This Row],[总价]],数据源[[#This Row],[总价]])</f>
        <v>-10851.36</v>
      </c>
      <c r="M360" s="1"/>
      <c r="N360" s="1"/>
    </row>
    <row r="361" spans="1:14" ht="23.25" x14ac:dyDescent="0.3">
      <c r="A361" s="27">
        <v>44009</v>
      </c>
      <c r="B361" s="28" t="s">
        <v>8</v>
      </c>
      <c r="C361" s="28" t="s">
        <v>7</v>
      </c>
      <c r="D361" s="28" t="s">
        <v>38</v>
      </c>
      <c r="E361" s="28">
        <v>2091</v>
      </c>
      <c r="F361" s="29">
        <v>6</v>
      </c>
      <c r="G361" s="29">
        <v>12546</v>
      </c>
      <c r="H361" s="28"/>
      <c r="I361" s="28"/>
      <c r="J361" s="29">
        <v>12</v>
      </c>
      <c r="K361" s="29">
        <f>IF(数据源[[#This Row],[销售/采购]]="采购",数据源[[#This Row],[数量]],-数据源[[#This Row],[数量]])</f>
        <v>-2091</v>
      </c>
      <c r="L361" s="28">
        <f>IF(数据源[[#This Row],[销售/采购]]="采购",-数据源[[#This Row],[总价]],数据源[[#This Row],[总价]])</f>
        <v>12546</v>
      </c>
      <c r="M361" s="1"/>
      <c r="N361" s="1"/>
    </row>
    <row r="362" spans="1:14" ht="23.25" x14ac:dyDescent="0.3">
      <c r="A362" s="24">
        <v>44010</v>
      </c>
      <c r="B362" s="25" t="s">
        <v>15</v>
      </c>
      <c r="C362" s="25" t="s">
        <v>21</v>
      </c>
      <c r="D362" s="25" t="s">
        <v>37</v>
      </c>
      <c r="E362" s="25">
        <v>666</v>
      </c>
      <c r="F362" s="26">
        <v>3.78</v>
      </c>
      <c r="G362" s="26">
        <v>2517.48</v>
      </c>
      <c r="H362" s="25" t="s">
        <v>34</v>
      </c>
      <c r="I362" s="25">
        <v>6</v>
      </c>
      <c r="J362" s="28"/>
      <c r="K362" s="28">
        <f>IF(数据源[[#This Row],[销售/采购]]="采购",数据源[[#This Row],[数量]],-数据源[[#This Row],[数量]])</f>
        <v>666</v>
      </c>
      <c r="L362" s="28">
        <f>IF(数据源[[#This Row],[销售/采购]]="采购",-数据源[[#This Row],[总价]],数据源[[#This Row],[总价]])</f>
        <v>-2517.48</v>
      </c>
      <c r="M362" s="1"/>
      <c r="N362" s="1"/>
    </row>
    <row r="363" spans="1:14" ht="23.25" x14ac:dyDescent="0.3">
      <c r="A363" s="27">
        <v>44010</v>
      </c>
      <c r="B363" s="28" t="s">
        <v>8</v>
      </c>
      <c r="C363" s="28" t="s">
        <v>9</v>
      </c>
      <c r="D363" s="28" t="s">
        <v>38</v>
      </c>
      <c r="E363" s="28">
        <v>197</v>
      </c>
      <c r="F363" s="29">
        <v>3</v>
      </c>
      <c r="G363" s="29">
        <v>591</v>
      </c>
      <c r="H363" s="28"/>
      <c r="I363" s="28"/>
      <c r="J363" s="29">
        <v>9</v>
      </c>
      <c r="K363" s="29">
        <f>IF(数据源[[#This Row],[销售/采购]]="采购",数据源[[#This Row],[数量]],-数据源[[#This Row],[数量]])</f>
        <v>-197</v>
      </c>
      <c r="L363" s="28">
        <f>IF(数据源[[#This Row],[销售/采购]]="采购",-数据源[[#This Row],[总价]],数据源[[#This Row],[总价]])</f>
        <v>591</v>
      </c>
      <c r="M363" s="1"/>
      <c r="N363" s="1"/>
    </row>
    <row r="364" spans="1:14" ht="23.25" x14ac:dyDescent="0.3">
      <c r="A364" s="24">
        <v>44011</v>
      </c>
      <c r="B364" s="25" t="s">
        <v>14</v>
      </c>
      <c r="C364" s="25" t="s">
        <v>7</v>
      </c>
      <c r="D364" s="25" t="s">
        <v>37</v>
      </c>
      <c r="E364" s="25">
        <v>2533</v>
      </c>
      <c r="F364" s="26">
        <v>4.4400000000000004</v>
      </c>
      <c r="G364" s="26">
        <v>11246.52</v>
      </c>
      <c r="H364" s="25" t="s">
        <v>34</v>
      </c>
      <c r="I364" s="25">
        <v>3</v>
      </c>
      <c r="J364" s="28"/>
      <c r="K364" s="28">
        <f>IF(数据源[[#This Row],[销售/采购]]="采购",数据源[[#This Row],[数量]],-数据源[[#This Row],[数量]])</f>
        <v>2533</v>
      </c>
      <c r="L364" s="28">
        <f>IF(数据源[[#This Row],[销售/采购]]="采购",-数据源[[#This Row],[总价]],数据源[[#This Row],[总价]])</f>
        <v>-11246.52</v>
      </c>
      <c r="M364" s="1"/>
      <c r="N364" s="1"/>
    </row>
    <row r="365" spans="1:14" ht="23.25" x14ac:dyDescent="0.3">
      <c r="A365" s="27">
        <v>44011</v>
      </c>
      <c r="B365" s="28" t="s">
        <v>6</v>
      </c>
      <c r="C365" s="28" t="s">
        <v>10</v>
      </c>
      <c r="D365" s="28" t="s">
        <v>38</v>
      </c>
      <c r="E365" s="28">
        <v>340</v>
      </c>
      <c r="F365" s="29">
        <v>2.5</v>
      </c>
      <c r="G365" s="29">
        <v>850</v>
      </c>
      <c r="H365" s="28"/>
      <c r="I365" s="28"/>
      <c r="J365" s="29">
        <v>5</v>
      </c>
      <c r="K365" s="29">
        <f>IF(数据源[[#This Row],[销售/采购]]="采购",数据源[[#This Row],[数量]],-数据源[[#This Row],[数量]])</f>
        <v>-340</v>
      </c>
      <c r="L365" s="28">
        <f>IF(数据源[[#This Row],[销售/采购]]="采购",-数据源[[#This Row],[总价]],数据源[[#This Row],[总价]])</f>
        <v>850</v>
      </c>
      <c r="M365" s="1"/>
      <c r="N365" s="1"/>
    </row>
    <row r="366" spans="1:14" ht="23.25" x14ac:dyDescent="0.3">
      <c r="A366" s="24">
        <v>44012</v>
      </c>
      <c r="B366" s="25" t="s">
        <v>15</v>
      </c>
      <c r="C366" s="25" t="s">
        <v>21</v>
      </c>
      <c r="D366" s="25" t="s">
        <v>37</v>
      </c>
      <c r="E366" s="25">
        <v>899</v>
      </c>
      <c r="F366" s="26">
        <v>3.78</v>
      </c>
      <c r="G366" s="26">
        <v>3398.22</v>
      </c>
      <c r="H366" s="25" t="s">
        <v>34</v>
      </c>
      <c r="I366" s="25">
        <v>3</v>
      </c>
      <c r="J366" s="28"/>
      <c r="K366" s="28">
        <f>IF(数据源[[#This Row],[销售/采购]]="采购",数据源[[#This Row],[数量]],-数据源[[#This Row],[数量]])</f>
        <v>899</v>
      </c>
      <c r="L366" s="28">
        <f>IF(数据源[[#This Row],[销售/采购]]="采购",-数据源[[#This Row],[总价]],数据源[[#This Row],[总价]])</f>
        <v>-3398.22</v>
      </c>
      <c r="M366" s="1"/>
      <c r="N366" s="1"/>
    </row>
    <row r="367" spans="1:14" ht="23.25" x14ac:dyDescent="0.3">
      <c r="A367" s="27">
        <v>44012</v>
      </c>
      <c r="B367" s="28" t="s">
        <v>15</v>
      </c>
      <c r="C367" s="28" t="s">
        <v>21</v>
      </c>
      <c r="D367" s="28" t="s">
        <v>38</v>
      </c>
      <c r="E367" s="28">
        <v>1592</v>
      </c>
      <c r="F367" s="29">
        <v>6</v>
      </c>
      <c r="G367" s="29">
        <v>9552</v>
      </c>
      <c r="H367" s="28"/>
      <c r="I367" s="28"/>
      <c r="J367" s="29">
        <v>13</v>
      </c>
      <c r="K367" s="29">
        <f>IF(数据源[[#This Row],[销售/采购]]="采购",数据源[[#This Row],[数量]],-数据源[[#This Row],[数量]])</f>
        <v>-1592</v>
      </c>
      <c r="L367" s="28">
        <f>IF(数据源[[#This Row],[销售/采购]]="采购",-数据源[[#This Row],[总价]],数据源[[#This Row],[总价]])</f>
        <v>9552</v>
      </c>
      <c r="M367" s="1"/>
      <c r="N367" s="1"/>
    </row>
    <row r="368" spans="1:14" ht="23.25" x14ac:dyDescent="0.3">
      <c r="A368" s="24">
        <v>44013</v>
      </c>
      <c r="B368" s="25" t="s">
        <v>6</v>
      </c>
      <c r="C368" s="25" t="s">
        <v>7</v>
      </c>
      <c r="D368" s="25" t="s">
        <v>37</v>
      </c>
      <c r="E368" s="25">
        <v>1375</v>
      </c>
      <c r="F368" s="26">
        <v>3.24</v>
      </c>
      <c r="G368" s="26">
        <v>4455</v>
      </c>
      <c r="H368" s="25" t="s">
        <v>34</v>
      </c>
      <c r="I368" s="25">
        <v>6</v>
      </c>
      <c r="J368" s="28"/>
      <c r="K368" s="28">
        <f>IF(数据源[[#This Row],[销售/采购]]="采购",数据源[[#This Row],[数量]],-数据源[[#This Row],[数量]])</f>
        <v>1375</v>
      </c>
      <c r="L368" s="28">
        <f>IF(数据源[[#This Row],[销售/采购]]="采购",-数据源[[#This Row],[总价]],数据源[[#This Row],[总价]])</f>
        <v>-4455</v>
      </c>
      <c r="M368" s="1"/>
      <c r="N368" s="1"/>
    </row>
    <row r="369" spans="1:14" ht="23.25" x14ac:dyDescent="0.3">
      <c r="A369" s="27">
        <v>44013</v>
      </c>
      <c r="B369" s="28" t="s">
        <v>14</v>
      </c>
      <c r="C369" s="28" t="s">
        <v>7</v>
      </c>
      <c r="D369" s="28" t="s">
        <v>38</v>
      </c>
      <c r="E369" s="28">
        <v>1322</v>
      </c>
      <c r="F369" s="29">
        <v>8</v>
      </c>
      <c r="G369" s="29">
        <v>10576</v>
      </c>
      <c r="H369" s="28"/>
      <c r="I369" s="28"/>
      <c r="J369" s="29">
        <v>8</v>
      </c>
      <c r="K369" s="29">
        <f>IF(数据源[[#This Row],[销售/采购]]="采购",数据源[[#This Row],[数量]],-数据源[[#This Row],[数量]])</f>
        <v>-1322</v>
      </c>
      <c r="L369" s="28">
        <f>IF(数据源[[#This Row],[销售/采购]]="采购",-数据源[[#This Row],[总价]],数据源[[#This Row],[总价]])</f>
        <v>10576</v>
      </c>
      <c r="M369" s="1"/>
      <c r="N369" s="1"/>
    </row>
    <row r="370" spans="1:14" ht="23.25" x14ac:dyDescent="0.3">
      <c r="A370" s="24">
        <v>44014</v>
      </c>
      <c r="B370" s="25" t="s">
        <v>14</v>
      </c>
      <c r="C370" s="25" t="s">
        <v>7</v>
      </c>
      <c r="D370" s="25" t="s">
        <v>37</v>
      </c>
      <c r="E370" s="25">
        <v>1989</v>
      </c>
      <c r="F370" s="26">
        <v>4.4400000000000004</v>
      </c>
      <c r="G370" s="26">
        <v>8831.1600000000017</v>
      </c>
      <c r="H370" s="25" t="s">
        <v>34</v>
      </c>
      <c r="I370" s="25">
        <v>5</v>
      </c>
      <c r="J370" s="28"/>
      <c r="K370" s="28">
        <f>IF(数据源[[#This Row],[销售/采购]]="采购",数据源[[#This Row],[数量]],-数据源[[#This Row],[数量]])</f>
        <v>1989</v>
      </c>
      <c r="L370" s="28">
        <f>IF(数据源[[#This Row],[销售/采购]]="采购",-数据源[[#This Row],[总价]],数据源[[#This Row],[总价]])</f>
        <v>-8831.1600000000017</v>
      </c>
      <c r="M370" s="1"/>
      <c r="N370" s="1"/>
    </row>
    <row r="371" spans="1:14" ht="23.25" x14ac:dyDescent="0.3">
      <c r="A371" s="27">
        <v>44014</v>
      </c>
      <c r="B371" s="28" t="s">
        <v>11</v>
      </c>
      <c r="C371" s="28" t="s">
        <v>10</v>
      </c>
      <c r="D371" s="28" t="s">
        <v>38</v>
      </c>
      <c r="E371" s="28">
        <v>2825</v>
      </c>
      <c r="F371" s="29">
        <v>6</v>
      </c>
      <c r="G371" s="29">
        <v>16950</v>
      </c>
      <c r="H371" s="28"/>
      <c r="I371" s="28"/>
      <c r="J371" s="29">
        <v>9</v>
      </c>
      <c r="K371" s="29">
        <f>IF(数据源[[#This Row],[销售/采购]]="采购",数据源[[#This Row],[数量]],-数据源[[#This Row],[数量]])</f>
        <v>-2825</v>
      </c>
      <c r="L371" s="28">
        <f>IF(数据源[[#This Row],[销售/采购]]="采购",-数据源[[#This Row],[总价]],数据源[[#This Row],[总价]])</f>
        <v>16950</v>
      </c>
      <c r="M371" s="1"/>
      <c r="N371" s="1"/>
    </row>
    <row r="372" spans="1:14" ht="23.25" x14ac:dyDescent="0.3">
      <c r="A372" s="24">
        <v>44015</v>
      </c>
      <c r="B372" s="25" t="s">
        <v>6</v>
      </c>
      <c r="C372" s="25" t="s">
        <v>10</v>
      </c>
      <c r="D372" s="25" t="s">
        <v>37</v>
      </c>
      <c r="E372" s="25">
        <v>876</v>
      </c>
      <c r="F372" s="26">
        <v>1.3299999999999998</v>
      </c>
      <c r="G372" s="26">
        <v>1165.08</v>
      </c>
      <c r="H372" s="25" t="s">
        <v>34</v>
      </c>
      <c r="I372" s="25">
        <v>15</v>
      </c>
      <c r="J372" s="28"/>
      <c r="K372" s="28">
        <f>IF(数据源[[#This Row],[销售/采购]]="采购",数据源[[#This Row],[数量]],-数据源[[#This Row],[数量]])</f>
        <v>876</v>
      </c>
      <c r="L372" s="28">
        <f>IF(数据源[[#This Row],[销售/采购]]="采购",-数据源[[#This Row],[总价]],数据源[[#This Row],[总价]])</f>
        <v>-1165.08</v>
      </c>
      <c r="M372" s="1"/>
      <c r="N372" s="1"/>
    </row>
    <row r="373" spans="1:14" ht="23.25" x14ac:dyDescent="0.3">
      <c r="A373" s="27">
        <v>44015</v>
      </c>
      <c r="B373" s="28" t="s">
        <v>11</v>
      </c>
      <c r="C373" s="28" t="s">
        <v>18</v>
      </c>
      <c r="D373" s="28" t="s">
        <v>38</v>
      </c>
      <c r="E373" s="28">
        <v>1608</v>
      </c>
      <c r="F373" s="29">
        <v>8</v>
      </c>
      <c r="G373" s="29">
        <v>12864</v>
      </c>
      <c r="H373" s="28"/>
      <c r="I373" s="28"/>
      <c r="J373" s="29">
        <v>12</v>
      </c>
      <c r="K373" s="29">
        <f>IF(数据源[[#This Row],[销售/采购]]="采购",数据源[[#This Row],[数量]],-数据源[[#This Row],[数量]])</f>
        <v>-1608</v>
      </c>
      <c r="L373" s="28">
        <f>IF(数据源[[#This Row],[销售/采购]]="采购",-数据源[[#This Row],[总价]],数据源[[#This Row],[总价]])</f>
        <v>12864</v>
      </c>
      <c r="M373" s="1"/>
      <c r="N373" s="1"/>
    </row>
    <row r="374" spans="1:14" ht="23.25" x14ac:dyDescent="0.3">
      <c r="A374" s="24">
        <v>44016</v>
      </c>
      <c r="B374" s="25" t="s">
        <v>11</v>
      </c>
      <c r="C374" s="25" t="s">
        <v>13</v>
      </c>
      <c r="D374" s="25" t="s">
        <v>37</v>
      </c>
      <c r="E374" s="25">
        <v>1923</v>
      </c>
      <c r="F374" s="26">
        <v>2.04</v>
      </c>
      <c r="G374" s="26">
        <v>3922.92</v>
      </c>
      <c r="H374" s="25" t="s">
        <v>34</v>
      </c>
      <c r="I374" s="25">
        <v>1</v>
      </c>
      <c r="J374" s="28"/>
      <c r="K374" s="28">
        <f>IF(数据源[[#This Row],[销售/采购]]="采购",数据源[[#This Row],[数量]],-数据源[[#This Row],[数量]])</f>
        <v>1923</v>
      </c>
      <c r="L374" s="28">
        <f>IF(数据源[[#This Row],[销售/采购]]="采购",-数据源[[#This Row],[总价]],数据源[[#This Row],[总价]])</f>
        <v>-3922.92</v>
      </c>
      <c r="M374" s="1"/>
      <c r="N374" s="1"/>
    </row>
    <row r="375" spans="1:14" ht="23.25" x14ac:dyDescent="0.3">
      <c r="A375" s="27">
        <v>44016</v>
      </c>
      <c r="B375" s="28" t="s">
        <v>11</v>
      </c>
      <c r="C375" s="28" t="s">
        <v>10</v>
      </c>
      <c r="D375" s="28" t="s">
        <v>38</v>
      </c>
      <c r="E375" s="28">
        <v>2731</v>
      </c>
      <c r="F375" s="29">
        <v>6</v>
      </c>
      <c r="G375" s="29">
        <v>16386</v>
      </c>
      <c r="H375" s="28"/>
      <c r="I375" s="28"/>
      <c r="J375" s="29">
        <v>15</v>
      </c>
      <c r="K375" s="29">
        <f>IF(数据源[[#This Row],[销售/采购]]="采购",数据源[[#This Row],[数量]],-数据源[[#This Row],[数量]])</f>
        <v>-2731</v>
      </c>
      <c r="L375" s="28">
        <f>IF(数据源[[#This Row],[销售/采购]]="采购",-数据源[[#This Row],[总价]],数据源[[#This Row],[总价]])</f>
        <v>16386</v>
      </c>
      <c r="M375" s="1"/>
      <c r="N375" s="1"/>
    </row>
    <row r="376" spans="1:14" ht="23.25" x14ac:dyDescent="0.3">
      <c r="A376" s="24">
        <v>44017</v>
      </c>
      <c r="B376" s="25" t="s">
        <v>6</v>
      </c>
      <c r="C376" s="25" t="s">
        <v>7</v>
      </c>
      <c r="D376" s="25" t="s">
        <v>37</v>
      </c>
      <c r="E376" s="25">
        <v>2570</v>
      </c>
      <c r="F376" s="26">
        <v>3.24</v>
      </c>
      <c r="G376" s="26">
        <v>8326.8000000000011</v>
      </c>
      <c r="H376" s="25" t="s">
        <v>34</v>
      </c>
      <c r="I376" s="25">
        <v>0</v>
      </c>
      <c r="J376" s="28"/>
      <c r="K376" s="28">
        <f>IF(数据源[[#This Row],[销售/采购]]="采购",数据源[[#This Row],[数量]],-数据源[[#This Row],[数量]])</f>
        <v>2570</v>
      </c>
      <c r="L376" s="28">
        <f>IF(数据源[[#This Row],[销售/采购]]="采购",-数据源[[#This Row],[总价]],数据源[[#This Row],[总价]])</f>
        <v>-8326.8000000000011</v>
      </c>
      <c r="M376" s="1"/>
      <c r="N376" s="1"/>
    </row>
    <row r="377" spans="1:14" ht="23.25" x14ac:dyDescent="0.3">
      <c r="A377" s="27">
        <v>44017</v>
      </c>
      <c r="B377" s="28" t="s">
        <v>15</v>
      </c>
      <c r="C377" s="28" t="s">
        <v>21</v>
      </c>
      <c r="D377" s="28" t="s">
        <v>38</v>
      </c>
      <c r="E377" s="28">
        <v>365</v>
      </c>
      <c r="F377" s="29">
        <v>6</v>
      </c>
      <c r="G377" s="29">
        <v>2190</v>
      </c>
      <c r="H377" s="28"/>
      <c r="I377" s="28"/>
      <c r="J377" s="29">
        <v>4</v>
      </c>
      <c r="K377" s="29">
        <f>IF(数据源[[#This Row],[销售/采购]]="采购",数据源[[#This Row],[数量]],-数据源[[#This Row],[数量]])</f>
        <v>-365</v>
      </c>
      <c r="L377" s="28">
        <f>IF(数据源[[#This Row],[销售/采购]]="采购",-数据源[[#This Row],[总价]],数据源[[#This Row],[总价]])</f>
        <v>2190</v>
      </c>
      <c r="M377" s="1"/>
      <c r="N377" s="1"/>
    </row>
    <row r="378" spans="1:14" ht="23.25" x14ac:dyDescent="0.3">
      <c r="A378" s="24">
        <v>44018</v>
      </c>
      <c r="B378" s="25" t="s">
        <v>11</v>
      </c>
      <c r="C378" s="25" t="s">
        <v>18</v>
      </c>
      <c r="D378" s="25" t="s">
        <v>37</v>
      </c>
      <c r="E378" s="25">
        <v>1860</v>
      </c>
      <c r="F378" s="26">
        <v>4.4400000000000004</v>
      </c>
      <c r="G378" s="26">
        <v>8258.4000000000015</v>
      </c>
      <c r="H378" s="25" t="s">
        <v>34</v>
      </c>
      <c r="I378" s="25">
        <v>1</v>
      </c>
      <c r="J378" s="28"/>
      <c r="K378" s="28">
        <f>IF(数据源[[#This Row],[销售/采购]]="采购",数据源[[#This Row],[数量]],-数据源[[#This Row],[数量]])</f>
        <v>1860</v>
      </c>
      <c r="L378" s="28">
        <f>IF(数据源[[#This Row],[销售/采购]]="采购",-数据源[[#This Row],[总价]],数据源[[#This Row],[总价]])</f>
        <v>-8258.4000000000015</v>
      </c>
      <c r="M378" s="1"/>
      <c r="N378" s="1"/>
    </row>
    <row r="379" spans="1:14" ht="23.25" x14ac:dyDescent="0.3">
      <c r="A379" s="27">
        <v>44018</v>
      </c>
      <c r="B379" s="28" t="s">
        <v>15</v>
      </c>
      <c r="C379" s="28" t="s">
        <v>21</v>
      </c>
      <c r="D379" s="28" t="s">
        <v>38</v>
      </c>
      <c r="E379" s="28">
        <v>295</v>
      </c>
      <c r="F379" s="29">
        <v>6</v>
      </c>
      <c r="G379" s="29">
        <v>1770</v>
      </c>
      <c r="H379" s="28"/>
      <c r="I379" s="28"/>
      <c r="J379" s="29">
        <v>20</v>
      </c>
      <c r="K379" s="29">
        <f>IF(数据源[[#This Row],[销售/采购]]="采购",数据源[[#This Row],[数量]],-数据源[[#This Row],[数量]])</f>
        <v>-295</v>
      </c>
      <c r="L379" s="28">
        <f>IF(数据源[[#This Row],[销售/采购]]="采购",-数据源[[#This Row],[总价]],数据源[[#This Row],[总价]])</f>
        <v>1770</v>
      </c>
      <c r="M379" s="1"/>
      <c r="N379" s="1"/>
    </row>
    <row r="380" spans="1:14" ht="23.25" x14ac:dyDescent="0.3">
      <c r="A380" s="24">
        <v>44019</v>
      </c>
      <c r="B380" s="25" t="s">
        <v>15</v>
      </c>
      <c r="C380" s="25" t="s">
        <v>9</v>
      </c>
      <c r="D380" s="25" t="s">
        <v>37</v>
      </c>
      <c r="E380" s="25">
        <v>2408</v>
      </c>
      <c r="F380" s="26">
        <v>2.64</v>
      </c>
      <c r="G380" s="26">
        <v>6357.12</v>
      </c>
      <c r="H380" s="25" t="s">
        <v>34</v>
      </c>
      <c r="I380" s="25">
        <v>4</v>
      </c>
      <c r="J380" s="28"/>
      <c r="K380" s="28">
        <f>IF(数据源[[#This Row],[销售/采购]]="采购",数据源[[#This Row],[数量]],-数据源[[#This Row],[数量]])</f>
        <v>2408</v>
      </c>
      <c r="L380" s="28">
        <f>IF(数据源[[#This Row],[销售/采购]]="采购",-数据源[[#This Row],[总价]],数据源[[#This Row],[总价]])</f>
        <v>-6357.12</v>
      </c>
      <c r="M380" s="1"/>
      <c r="N380" s="1"/>
    </row>
    <row r="381" spans="1:14" ht="23.25" x14ac:dyDescent="0.3">
      <c r="A381" s="27">
        <v>44019</v>
      </c>
      <c r="B381" s="28" t="s">
        <v>15</v>
      </c>
      <c r="C381" s="28" t="s">
        <v>10</v>
      </c>
      <c r="D381" s="28" t="s">
        <v>38</v>
      </c>
      <c r="E381" s="28">
        <v>2985</v>
      </c>
      <c r="F381" s="29">
        <v>4</v>
      </c>
      <c r="G381" s="29">
        <v>11940</v>
      </c>
      <c r="H381" s="28"/>
      <c r="I381" s="28"/>
      <c r="J381" s="29">
        <v>5</v>
      </c>
      <c r="K381" s="29">
        <f>IF(数据源[[#This Row],[销售/采购]]="采购",数据源[[#This Row],[数量]],-数据源[[#This Row],[数量]])</f>
        <v>-2985</v>
      </c>
      <c r="L381" s="28">
        <f>IF(数据源[[#This Row],[销售/采购]]="采购",-数据源[[#This Row],[总价]],数据源[[#This Row],[总价]])</f>
        <v>11940</v>
      </c>
      <c r="M381" s="1"/>
      <c r="N381" s="1"/>
    </row>
    <row r="382" spans="1:14" ht="23.25" x14ac:dyDescent="0.3">
      <c r="A382" s="24">
        <v>44020</v>
      </c>
      <c r="B382" s="25" t="s">
        <v>8</v>
      </c>
      <c r="C382" s="25" t="s">
        <v>10</v>
      </c>
      <c r="D382" s="25" t="s">
        <v>37</v>
      </c>
      <c r="E382" s="25">
        <v>1295</v>
      </c>
      <c r="F382" s="26">
        <v>1.1399999999999999</v>
      </c>
      <c r="G382" s="26">
        <v>1476.3</v>
      </c>
      <c r="H382" s="25" t="s">
        <v>34</v>
      </c>
      <c r="I382" s="25">
        <v>12</v>
      </c>
      <c r="J382" s="28"/>
      <c r="K382" s="28">
        <f>IF(数据源[[#This Row],[销售/采购]]="采购",数据源[[#This Row],[数量]],-数据源[[#This Row],[数量]])</f>
        <v>1295</v>
      </c>
      <c r="L382" s="28">
        <f>IF(数据源[[#This Row],[销售/采购]]="采购",-数据源[[#This Row],[总价]],数据源[[#This Row],[总价]])</f>
        <v>-1476.3</v>
      </c>
      <c r="M382" s="1"/>
      <c r="N382" s="1"/>
    </row>
    <row r="383" spans="1:14" ht="23.25" x14ac:dyDescent="0.3">
      <c r="A383" s="27">
        <v>44020</v>
      </c>
      <c r="B383" s="28" t="s">
        <v>6</v>
      </c>
      <c r="C383" s="28" t="s">
        <v>7</v>
      </c>
      <c r="D383" s="28" t="s">
        <v>38</v>
      </c>
      <c r="E383" s="28">
        <v>2571</v>
      </c>
      <c r="F383" s="29">
        <v>6</v>
      </c>
      <c r="G383" s="29">
        <v>15426</v>
      </c>
      <c r="H383" s="28"/>
      <c r="I383" s="28"/>
      <c r="J383" s="29">
        <v>7</v>
      </c>
      <c r="K383" s="29">
        <f>IF(数据源[[#This Row],[销售/采购]]="采购",数据源[[#This Row],[数量]],-数据源[[#This Row],[数量]])</f>
        <v>-2571</v>
      </c>
      <c r="L383" s="28">
        <f>IF(数据源[[#This Row],[销售/采购]]="采购",-数据源[[#This Row],[总价]],数据源[[#This Row],[总价]])</f>
        <v>15426</v>
      </c>
      <c r="M383" s="1"/>
      <c r="N383" s="1"/>
    </row>
    <row r="384" spans="1:14" ht="23.25" x14ac:dyDescent="0.3">
      <c r="A384" s="24">
        <v>44021</v>
      </c>
      <c r="B384" s="25" t="s">
        <v>11</v>
      </c>
      <c r="C384" s="25" t="s">
        <v>13</v>
      </c>
      <c r="D384" s="25" t="s">
        <v>37</v>
      </c>
      <c r="E384" s="25">
        <v>2165</v>
      </c>
      <c r="F384" s="26">
        <v>2.04</v>
      </c>
      <c r="G384" s="26">
        <v>4416.6000000000004</v>
      </c>
      <c r="H384" s="25" t="s">
        <v>34</v>
      </c>
      <c r="I384" s="25">
        <v>1</v>
      </c>
      <c r="J384" s="28"/>
      <c r="K384" s="28">
        <f>IF(数据源[[#This Row],[销售/采购]]="采购",数据源[[#This Row],[数量]],-数据源[[#This Row],[数量]])</f>
        <v>2165</v>
      </c>
      <c r="L384" s="28">
        <f>IF(数据源[[#This Row],[销售/采购]]="采购",-数据源[[#This Row],[总价]],数据源[[#This Row],[总价]])</f>
        <v>-4416.6000000000004</v>
      </c>
      <c r="M384" s="1"/>
      <c r="N384" s="1"/>
    </row>
    <row r="385" spans="1:14" ht="23.25" x14ac:dyDescent="0.3">
      <c r="A385" s="27">
        <v>44021</v>
      </c>
      <c r="B385" s="28" t="s">
        <v>6</v>
      </c>
      <c r="C385" s="28" t="s">
        <v>7</v>
      </c>
      <c r="D385" s="28" t="s">
        <v>38</v>
      </c>
      <c r="E385" s="28">
        <v>2460</v>
      </c>
      <c r="F385" s="29">
        <v>6</v>
      </c>
      <c r="G385" s="29">
        <v>14760</v>
      </c>
      <c r="H385" s="28"/>
      <c r="I385" s="28"/>
      <c r="J385" s="29">
        <v>10</v>
      </c>
      <c r="K385" s="29">
        <f>IF(数据源[[#This Row],[销售/采购]]="采购",数据源[[#This Row],[数量]],-数据源[[#This Row],[数量]])</f>
        <v>-2460</v>
      </c>
      <c r="L385" s="28">
        <f>IF(数据源[[#This Row],[销售/采购]]="采购",-数据源[[#This Row],[总价]],数据源[[#This Row],[总价]])</f>
        <v>14760</v>
      </c>
      <c r="M385" s="1"/>
      <c r="N385" s="1"/>
    </row>
    <row r="386" spans="1:14" ht="23.25" x14ac:dyDescent="0.3">
      <c r="A386" s="24">
        <v>44022</v>
      </c>
      <c r="B386" s="25" t="s">
        <v>14</v>
      </c>
      <c r="C386" s="25" t="s">
        <v>9</v>
      </c>
      <c r="D386" s="25" t="s">
        <v>37</v>
      </c>
      <c r="E386" s="25">
        <v>1882</v>
      </c>
      <c r="F386" s="26">
        <v>1.74</v>
      </c>
      <c r="G386" s="26">
        <v>3274.68</v>
      </c>
      <c r="H386" s="25" t="s">
        <v>34</v>
      </c>
      <c r="I386" s="25">
        <v>15</v>
      </c>
      <c r="J386" s="28"/>
      <c r="K386" s="28">
        <f>IF(数据源[[#This Row],[销售/采购]]="采购",数据源[[#This Row],[数量]],-数据源[[#This Row],[数量]])</f>
        <v>1882</v>
      </c>
      <c r="L386" s="28">
        <f>IF(数据源[[#This Row],[销售/采购]]="采购",-数据源[[#This Row],[总价]],数据源[[#This Row],[总价]])</f>
        <v>-3274.68</v>
      </c>
      <c r="M386" s="1"/>
      <c r="N386" s="1"/>
    </row>
    <row r="387" spans="1:14" ht="23.25" x14ac:dyDescent="0.3">
      <c r="A387" s="27">
        <v>44022</v>
      </c>
      <c r="B387" s="28" t="s">
        <v>11</v>
      </c>
      <c r="C387" s="28" t="s">
        <v>18</v>
      </c>
      <c r="D387" s="28" t="s">
        <v>38</v>
      </c>
      <c r="E387" s="28">
        <v>2231</v>
      </c>
      <c r="F387" s="29">
        <v>8</v>
      </c>
      <c r="G387" s="29">
        <v>17848</v>
      </c>
      <c r="H387" s="28"/>
      <c r="I387" s="28"/>
      <c r="J387" s="29">
        <v>1</v>
      </c>
      <c r="K387" s="29">
        <f>IF(数据源[[#This Row],[销售/采购]]="采购",数据源[[#This Row],[数量]],-数据源[[#This Row],[数量]])</f>
        <v>-2231</v>
      </c>
      <c r="L387" s="28">
        <f>IF(数据源[[#This Row],[销售/采购]]="采购",-数据源[[#This Row],[总价]],数据源[[#This Row],[总价]])</f>
        <v>17848</v>
      </c>
      <c r="M387" s="1"/>
      <c r="N387" s="1"/>
    </row>
    <row r="388" spans="1:14" ht="23.25" x14ac:dyDescent="0.3">
      <c r="A388" s="24">
        <v>44023</v>
      </c>
      <c r="B388" s="25" t="s">
        <v>8</v>
      </c>
      <c r="C388" s="25" t="s">
        <v>9</v>
      </c>
      <c r="D388" s="25" t="s">
        <v>37</v>
      </c>
      <c r="E388" s="25">
        <v>2787</v>
      </c>
      <c r="F388" s="26">
        <v>1.44</v>
      </c>
      <c r="G388" s="26">
        <v>4013.2799999999997</v>
      </c>
      <c r="H388" s="25" t="s">
        <v>34</v>
      </c>
      <c r="I388" s="25">
        <v>6</v>
      </c>
      <c r="J388" s="28"/>
      <c r="K388" s="28">
        <f>IF(数据源[[#This Row],[销售/采购]]="采购",数据源[[#This Row],[数量]],-数据源[[#This Row],[数量]])</f>
        <v>2787</v>
      </c>
      <c r="L388" s="28">
        <f>IF(数据源[[#This Row],[销售/采购]]="采购",-数据源[[#This Row],[总价]],数据源[[#This Row],[总价]])</f>
        <v>-4013.2799999999997</v>
      </c>
      <c r="M388" s="1"/>
      <c r="N388" s="1"/>
    </row>
    <row r="389" spans="1:14" ht="23.25" x14ac:dyDescent="0.3">
      <c r="A389" s="27">
        <v>44023</v>
      </c>
      <c r="B389" s="28" t="s">
        <v>6</v>
      </c>
      <c r="C389" s="28" t="s">
        <v>7</v>
      </c>
      <c r="D389" s="28" t="s">
        <v>38</v>
      </c>
      <c r="E389" s="28">
        <v>1693</v>
      </c>
      <c r="F389" s="29">
        <v>6</v>
      </c>
      <c r="G389" s="29">
        <v>10158</v>
      </c>
      <c r="H389" s="28"/>
      <c r="I389" s="28"/>
      <c r="J389" s="29">
        <v>8</v>
      </c>
      <c r="K389" s="29">
        <f>IF(数据源[[#This Row],[销售/采购]]="采购",数据源[[#This Row],[数量]],-数据源[[#This Row],[数量]])</f>
        <v>-1693</v>
      </c>
      <c r="L389" s="28">
        <f>IF(数据源[[#This Row],[销售/采购]]="采购",-数据源[[#This Row],[总价]],数据源[[#This Row],[总价]])</f>
        <v>10158</v>
      </c>
      <c r="M389" s="1"/>
      <c r="N389" s="1"/>
    </row>
    <row r="390" spans="1:14" ht="23.25" x14ac:dyDescent="0.3">
      <c r="A390" s="24">
        <v>44024</v>
      </c>
      <c r="B390" s="25" t="s">
        <v>6</v>
      </c>
      <c r="C390" s="25" t="s">
        <v>10</v>
      </c>
      <c r="D390" s="25" t="s">
        <v>37</v>
      </c>
      <c r="E390" s="25">
        <v>2413</v>
      </c>
      <c r="F390" s="26">
        <v>1.1399999999999999</v>
      </c>
      <c r="G390" s="26">
        <v>2750.8199999999997</v>
      </c>
      <c r="H390" s="25" t="s">
        <v>34</v>
      </c>
      <c r="I390" s="25">
        <v>8</v>
      </c>
      <c r="J390" s="28"/>
      <c r="K390" s="28">
        <f>IF(数据源[[#This Row],[销售/采购]]="采购",数据源[[#This Row],[数量]],-数据源[[#This Row],[数量]])</f>
        <v>2413</v>
      </c>
      <c r="L390" s="28">
        <f>IF(数据源[[#This Row],[销售/采购]]="采购",-数据源[[#This Row],[总价]],数据源[[#This Row],[总价]])</f>
        <v>-2750.8199999999997</v>
      </c>
      <c r="M390" s="1"/>
      <c r="N390" s="1"/>
    </row>
    <row r="391" spans="1:14" ht="23.25" x14ac:dyDescent="0.3">
      <c r="A391" s="27">
        <v>44024</v>
      </c>
      <c r="B391" s="28" t="s">
        <v>6</v>
      </c>
      <c r="C391" s="28" t="s">
        <v>10</v>
      </c>
      <c r="D391" s="28" t="s">
        <v>38</v>
      </c>
      <c r="E391" s="28">
        <v>1419</v>
      </c>
      <c r="F391" s="29">
        <v>2.5</v>
      </c>
      <c r="G391" s="29">
        <v>3547.5</v>
      </c>
      <c r="H391" s="28"/>
      <c r="I391" s="28"/>
      <c r="J391" s="29">
        <v>8</v>
      </c>
      <c r="K391" s="29">
        <f>IF(数据源[[#This Row],[销售/采购]]="采购",数据源[[#This Row],[数量]],-数据源[[#This Row],[数量]])</f>
        <v>-1419</v>
      </c>
      <c r="L391" s="28">
        <f>IF(数据源[[#This Row],[销售/采购]]="采购",-数据源[[#This Row],[总价]],数据源[[#This Row],[总价]])</f>
        <v>3547.5</v>
      </c>
      <c r="M391" s="1"/>
      <c r="N391" s="1"/>
    </row>
    <row r="392" spans="1:14" ht="23.25" x14ac:dyDescent="0.3">
      <c r="A392" s="24">
        <v>44025</v>
      </c>
      <c r="B392" s="25" t="s">
        <v>6</v>
      </c>
      <c r="C392" s="25" t="s">
        <v>10</v>
      </c>
      <c r="D392" s="25" t="s">
        <v>37</v>
      </c>
      <c r="E392" s="25">
        <v>2569</v>
      </c>
      <c r="F392" s="26">
        <v>1.1399999999999999</v>
      </c>
      <c r="G392" s="26">
        <v>2928.66</v>
      </c>
      <c r="H392" s="25" t="s">
        <v>34</v>
      </c>
      <c r="I392" s="25">
        <v>5</v>
      </c>
      <c r="J392" s="28"/>
      <c r="K392" s="28">
        <f>IF(数据源[[#This Row],[销售/采购]]="采购",数据源[[#This Row],[数量]],-数据源[[#This Row],[数量]])</f>
        <v>2569</v>
      </c>
      <c r="L392" s="28">
        <f>IF(数据源[[#This Row],[销售/采购]]="采购",-数据源[[#This Row],[总价]],数据源[[#This Row],[总价]])</f>
        <v>-2928.66</v>
      </c>
      <c r="M392" s="1"/>
      <c r="N392" s="1"/>
    </row>
    <row r="393" spans="1:14" ht="23.25" x14ac:dyDescent="0.3">
      <c r="A393" s="27">
        <v>44025</v>
      </c>
      <c r="B393" s="28" t="s">
        <v>8</v>
      </c>
      <c r="C393" s="28" t="s">
        <v>10</v>
      </c>
      <c r="D393" s="28" t="s">
        <v>38</v>
      </c>
      <c r="E393" s="28">
        <v>245</v>
      </c>
      <c r="F393" s="29">
        <v>2.5</v>
      </c>
      <c r="G393" s="29">
        <v>612.5</v>
      </c>
      <c r="H393" s="28"/>
      <c r="I393" s="28"/>
      <c r="J393" s="29">
        <v>9</v>
      </c>
      <c r="K393" s="29">
        <f>IF(数据源[[#This Row],[销售/采购]]="采购",数据源[[#This Row],[数量]],-数据源[[#This Row],[数量]])</f>
        <v>-245</v>
      </c>
      <c r="L393" s="28">
        <f>IF(数据源[[#This Row],[销售/采购]]="采购",-数据源[[#This Row],[总价]],数据源[[#This Row],[总价]])</f>
        <v>612.5</v>
      </c>
      <c r="M393" s="1"/>
      <c r="N393" s="1"/>
    </row>
    <row r="394" spans="1:14" ht="23.25" x14ac:dyDescent="0.3">
      <c r="A394" s="24">
        <v>44026</v>
      </c>
      <c r="B394" s="25" t="s">
        <v>14</v>
      </c>
      <c r="C394" s="25" t="s">
        <v>7</v>
      </c>
      <c r="D394" s="25" t="s">
        <v>37</v>
      </c>
      <c r="E394" s="25">
        <v>639</v>
      </c>
      <c r="F394" s="26">
        <v>5.18</v>
      </c>
      <c r="G394" s="26">
        <v>3310.02</v>
      </c>
      <c r="H394" s="25" t="s">
        <v>34</v>
      </c>
      <c r="I394" s="25">
        <v>12</v>
      </c>
      <c r="J394" s="28"/>
      <c r="K394" s="28">
        <f>IF(数据源[[#This Row],[销售/采购]]="采购",数据源[[#This Row],[数量]],-数据源[[#This Row],[数量]])</f>
        <v>639</v>
      </c>
      <c r="L394" s="28">
        <f>IF(数据源[[#This Row],[销售/采购]]="采购",-数据源[[#This Row],[总价]],数据源[[#This Row],[总价]])</f>
        <v>-3310.02</v>
      </c>
      <c r="M394" s="1"/>
      <c r="N394" s="1"/>
    </row>
    <row r="395" spans="1:14" ht="23.25" x14ac:dyDescent="0.3">
      <c r="A395" s="27">
        <v>44026</v>
      </c>
      <c r="B395" s="28" t="s">
        <v>12</v>
      </c>
      <c r="C395" s="28" t="s">
        <v>9</v>
      </c>
      <c r="D395" s="28" t="s">
        <v>38</v>
      </c>
      <c r="E395" s="28">
        <v>433</v>
      </c>
      <c r="F395" s="29">
        <v>3.5</v>
      </c>
      <c r="G395" s="29">
        <v>1515.5</v>
      </c>
      <c r="H395" s="28"/>
      <c r="I395" s="28"/>
      <c r="J395" s="29">
        <v>9</v>
      </c>
      <c r="K395" s="29">
        <f>IF(数据源[[#This Row],[销售/采购]]="采购",数据源[[#This Row],[数量]],-数据源[[#This Row],[数量]])</f>
        <v>-433</v>
      </c>
      <c r="L395" s="28">
        <f>IF(数据源[[#This Row],[销售/采购]]="采购",-数据源[[#This Row],[总价]],数据源[[#This Row],[总价]])</f>
        <v>1515.5</v>
      </c>
      <c r="M395" s="1"/>
      <c r="N395" s="1"/>
    </row>
    <row r="396" spans="1:14" ht="23.25" x14ac:dyDescent="0.3">
      <c r="A396" s="24">
        <v>44027</v>
      </c>
      <c r="B396" s="25" t="s">
        <v>15</v>
      </c>
      <c r="C396" s="25" t="s">
        <v>9</v>
      </c>
      <c r="D396" s="25" t="s">
        <v>37</v>
      </c>
      <c r="E396" s="25">
        <v>1608</v>
      </c>
      <c r="F396" s="26">
        <v>2.64</v>
      </c>
      <c r="G396" s="26">
        <v>4245.12</v>
      </c>
      <c r="H396" s="25" t="s">
        <v>34</v>
      </c>
      <c r="I396" s="25">
        <v>13</v>
      </c>
      <c r="J396" s="28"/>
      <c r="K396" s="28">
        <f>IF(数据源[[#This Row],[销售/采购]]="采购",数据源[[#This Row],[数量]],-数据源[[#This Row],[数量]])</f>
        <v>1608</v>
      </c>
      <c r="L396" s="28">
        <f>IF(数据源[[#This Row],[销售/采购]]="采购",-数据源[[#This Row],[总价]],数据源[[#This Row],[总价]])</f>
        <v>-4245.12</v>
      </c>
      <c r="M396" s="1"/>
      <c r="N396" s="1"/>
    </row>
    <row r="397" spans="1:14" ht="23.25" x14ac:dyDescent="0.3">
      <c r="A397" s="27">
        <v>44027</v>
      </c>
      <c r="B397" s="28" t="s">
        <v>11</v>
      </c>
      <c r="C397" s="28" t="s">
        <v>13</v>
      </c>
      <c r="D397" s="28" t="s">
        <v>38</v>
      </c>
      <c r="E397" s="28">
        <v>2879</v>
      </c>
      <c r="F397" s="29">
        <v>4</v>
      </c>
      <c r="G397" s="29">
        <v>11516</v>
      </c>
      <c r="H397" s="28"/>
      <c r="I397" s="28"/>
      <c r="J397" s="29">
        <v>8</v>
      </c>
      <c r="K397" s="29">
        <f>IF(数据源[[#This Row],[销售/采购]]="采购",数据源[[#This Row],[数量]],-数据源[[#This Row],[数量]])</f>
        <v>-2879</v>
      </c>
      <c r="L397" s="28">
        <f>IF(数据源[[#This Row],[销售/采购]]="采购",-数据源[[#This Row],[总价]],数据源[[#This Row],[总价]])</f>
        <v>11516</v>
      </c>
      <c r="M397" s="1"/>
      <c r="N397" s="1"/>
    </row>
    <row r="398" spans="1:14" ht="23.25" x14ac:dyDescent="0.3">
      <c r="A398" s="24">
        <v>44028</v>
      </c>
      <c r="B398" s="25" t="s">
        <v>6</v>
      </c>
      <c r="C398" s="25" t="s">
        <v>7</v>
      </c>
      <c r="D398" s="25" t="s">
        <v>37</v>
      </c>
      <c r="E398" s="25">
        <v>1757</v>
      </c>
      <c r="F398" s="26">
        <v>3.24</v>
      </c>
      <c r="G398" s="26">
        <v>5692.68</v>
      </c>
      <c r="H398" s="25" t="s">
        <v>34</v>
      </c>
      <c r="I398" s="25">
        <v>8</v>
      </c>
      <c r="J398" s="28"/>
      <c r="K398" s="28">
        <f>IF(数据源[[#This Row],[销售/采购]]="采购",数据源[[#This Row],[数量]],-数据源[[#This Row],[数量]])</f>
        <v>1757</v>
      </c>
      <c r="L398" s="28">
        <f>IF(数据源[[#This Row],[销售/采购]]="采购",-数据源[[#This Row],[总价]],数据源[[#This Row],[总价]])</f>
        <v>-5692.68</v>
      </c>
      <c r="M398" s="1"/>
      <c r="N398" s="1"/>
    </row>
    <row r="399" spans="1:14" ht="23.25" x14ac:dyDescent="0.3">
      <c r="A399" s="27">
        <v>44028</v>
      </c>
      <c r="B399" s="28" t="s">
        <v>8</v>
      </c>
      <c r="C399" s="28" t="s">
        <v>9</v>
      </c>
      <c r="D399" s="28" t="s">
        <v>38</v>
      </c>
      <c r="E399" s="28">
        <v>382</v>
      </c>
      <c r="F399" s="29">
        <v>3</v>
      </c>
      <c r="G399" s="29">
        <v>1146</v>
      </c>
      <c r="H399" s="28"/>
      <c r="I399" s="28"/>
      <c r="J399" s="29">
        <v>13</v>
      </c>
      <c r="K399" s="29">
        <f>IF(数据源[[#This Row],[销售/采购]]="采购",数据源[[#This Row],[数量]],-数据源[[#This Row],[数量]])</f>
        <v>-382</v>
      </c>
      <c r="L399" s="28">
        <f>IF(数据源[[#This Row],[销售/采购]]="采购",-数据源[[#This Row],[总价]],数据源[[#This Row],[总价]])</f>
        <v>1146</v>
      </c>
      <c r="M399" s="1"/>
      <c r="N399" s="1"/>
    </row>
    <row r="400" spans="1:14" ht="23.25" x14ac:dyDescent="0.3">
      <c r="A400" s="24">
        <v>44029</v>
      </c>
      <c r="B400" s="25" t="s">
        <v>11</v>
      </c>
      <c r="C400" s="25" t="s">
        <v>18</v>
      </c>
      <c r="D400" s="25" t="s">
        <v>37</v>
      </c>
      <c r="E400" s="25">
        <v>2736</v>
      </c>
      <c r="F400" s="26">
        <v>4.4400000000000004</v>
      </c>
      <c r="G400" s="26">
        <v>12147.840000000002</v>
      </c>
      <c r="H400" s="25" t="s">
        <v>34</v>
      </c>
      <c r="I400" s="25">
        <v>13</v>
      </c>
      <c r="J400" s="28"/>
      <c r="K400" s="28">
        <f>IF(数据源[[#This Row],[销售/采购]]="采购",数据源[[#This Row],[数量]],-数据源[[#This Row],[数量]])</f>
        <v>2736</v>
      </c>
      <c r="L400" s="28">
        <f>IF(数据源[[#This Row],[销售/采购]]="采购",-数据源[[#This Row],[总价]],数据源[[#This Row],[总价]])</f>
        <v>-12147.840000000002</v>
      </c>
      <c r="M400" s="1"/>
      <c r="N400" s="1"/>
    </row>
    <row r="401" spans="1:14" ht="23.25" x14ac:dyDescent="0.3">
      <c r="A401" s="27">
        <v>44029</v>
      </c>
      <c r="B401" s="28" t="s">
        <v>8</v>
      </c>
      <c r="C401" s="28" t="s">
        <v>10</v>
      </c>
      <c r="D401" s="28" t="s">
        <v>38</v>
      </c>
      <c r="E401" s="28">
        <v>1874</v>
      </c>
      <c r="F401" s="29">
        <v>2.5</v>
      </c>
      <c r="G401" s="29">
        <v>4685</v>
      </c>
      <c r="H401" s="28"/>
      <c r="I401" s="28"/>
      <c r="J401" s="29">
        <v>9</v>
      </c>
      <c r="K401" s="29">
        <f>IF(数据源[[#This Row],[销售/采购]]="采购",数据源[[#This Row],[数量]],-数据源[[#This Row],[数量]])</f>
        <v>-1874</v>
      </c>
      <c r="L401" s="28">
        <f>IF(数据源[[#This Row],[销售/采购]]="采购",-数据源[[#This Row],[总价]],数据源[[#This Row],[总价]])</f>
        <v>4685</v>
      </c>
      <c r="M401" s="1"/>
      <c r="N401" s="1"/>
    </row>
    <row r="402" spans="1:14" ht="23.25" x14ac:dyDescent="0.3">
      <c r="A402" s="24">
        <v>44030</v>
      </c>
      <c r="B402" s="25" t="s">
        <v>6</v>
      </c>
      <c r="C402" s="25" t="s">
        <v>10</v>
      </c>
      <c r="D402" s="25" t="s">
        <v>37</v>
      </c>
      <c r="E402" s="25">
        <v>940</v>
      </c>
      <c r="F402" s="26">
        <v>1.3299999999999998</v>
      </c>
      <c r="G402" s="26">
        <v>1250.1999999999998</v>
      </c>
      <c r="H402" s="25" t="s">
        <v>34</v>
      </c>
      <c r="I402" s="25">
        <v>13</v>
      </c>
      <c r="J402" s="28"/>
      <c r="K402" s="28">
        <f>IF(数据源[[#This Row],[销售/采购]]="采购",数据源[[#This Row],[数量]],-数据源[[#This Row],[数量]])</f>
        <v>940</v>
      </c>
      <c r="L402" s="28">
        <f>IF(数据源[[#This Row],[销售/采购]]="采购",-数据源[[#This Row],[总价]],数据源[[#This Row],[总价]])</f>
        <v>-1250.1999999999998</v>
      </c>
      <c r="M402" s="1"/>
      <c r="N402" s="1"/>
    </row>
    <row r="403" spans="1:14" ht="23.25" x14ac:dyDescent="0.3">
      <c r="A403" s="27">
        <v>44030</v>
      </c>
      <c r="B403" s="28" t="s">
        <v>14</v>
      </c>
      <c r="C403" s="28" t="s">
        <v>7</v>
      </c>
      <c r="D403" s="28" t="s">
        <v>38</v>
      </c>
      <c r="E403" s="28">
        <v>2836</v>
      </c>
      <c r="F403" s="29">
        <v>8</v>
      </c>
      <c r="G403" s="29">
        <v>22688</v>
      </c>
      <c r="H403" s="28"/>
      <c r="I403" s="28"/>
      <c r="J403" s="29">
        <v>7</v>
      </c>
      <c r="K403" s="29">
        <f>IF(数据源[[#This Row],[销售/采购]]="采购",数据源[[#This Row],[数量]],-数据源[[#This Row],[数量]])</f>
        <v>-2836</v>
      </c>
      <c r="L403" s="28">
        <f>IF(数据源[[#This Row],[销售/采购]]="采购",-数据源[[#This Row],[总价]],数据源[[#This Row],[总价]])</f>
        <v>22688</v>
      </c>
      <c r="M403" s="1"/>
      <c r="N403" s="1"/>
    </row>
    <row r="404" spans="1:14" ht="23.25" x14ac:dyDescent="0.3">
      <c r="A404" s="24">
        <v>44031</v>
      </c>
      <c r="B404" s="25" t="s">
        <v>15</v>
      </c>
      <c r="C404" s="25" t="s">
        <v>10</v>
      </c>
      <c r="D404" s="25" t="s">
        <v>37</v>
      </c>
      <c r="E404" s="25">
        <v>2362</v>
      </c>
      <c r="F404" s="26">
        <v>2.04</v>
      </c>
      <c r="G404" s="26">
        <v>4818.4800000000005</v>
      </c>
      <c r="H404" s="25" t="s">
        <v>34</v>
      </c>
      <c r="I404" s="25">
        <v>6</v>
      </c>
      <c r="J404" s="28"/>
      <c r="K404" s="28">
        <f>IF(数据源[[#This Row],[销售/采购]]="采购",数据源[[#This Row],[数量]],-数据源[[#This Row],[数量]])</f>
        <v>2362</v>
      </c>
      <c r="L404" s="28">
        <f>IF(数据源[[#This Row],[销售/采购]]="采购",-数据源[[#This Row],[总价]],数据源[[#This Row],[总价]])</f>
        <v>-4818.4800000000005</v>
      </c>
      <c r="M404" s="1"/>
      <c r="N404" s="1"/>
    </row>
    <row r="405" spans="1:14" ht="23.25" x14ac:dyDescent="0.3">
      <c r="A405" s="27">
        <v>44031</v>
      </c>
      <c r="B405" s="28" t="s">
        <v>11</v>
      </c>
      <c r="C405" s="28" t="s">
        <v>18</v>
      </c>
      <c r="D405" s="28" t="s">
        <v>38</v>
      </c>
      <c r="E405" s="28">
        <v>1584</v>
      </c>
      <c r="F405" s="29">
        <v>8</v>
      </c>
      <c r="G405" s="29">
        <v>12672</v>
      </c>
      <c r="H405" s="28"/>
      <c r="I405" s="28"/>
      <c r="J405" s="29">
        <v>5</v>
      </c>
      <c r="K405" s="29">
        <f>IF(数据源[[#This Row],[销售/采购]]="采购",数据源[[#This Row],[数量]],-数据源[[#This Row],[数量]])</f>
        <v>-1584</v>
      </c>
      <c r="L405" s="28">
        <f>IF(数据源[[#This Row],[销售/采购]]="采购",-数据源[[#This Row],[总价]],数据源[[#This Row],[总价]])</f>
        <v>12672</v>
      </c>
      <c r="M405" s="1"/>
      <c r="N405" s="1"/>
    </row>
    <row r="406" spans="1:14" ht="23.25" x14ac:dyDescent="0.3">
      <c r="A406" s="24">
        <v>44032</v>
      </c>
      <c r="B406" s="25" t="s">
        <v>6</v>
      </c>
      <c r="C406" s="25" t="s">
        <v>10</v>
      </c>
      <c r="D406" s="25" t="s">
        <v>37</v>
      </c>
      <c r="E406" s="25">
        <v>1340</v>
      </c>
      <c r="F406" s="26">
        <v>1.1399999999999999</v>
      </c>
      <c r="G406" s="26">
        <v>1527.6</v>
      </c>
      <c r="H406" s="25" t="s">
        <v>35</v>
      </c>
      <c r="I406" s="25">
        <v>3</v>
      </c>
      <c r="J406" s="28"/>
      <c r="K406" s="28">
        <f>IF(数据源[[#This Row],[销售/采购]]="采购",数据源[[#This Row],[数量]],-数据源[[#This Row],[数量]])</f>
        <v>1340</v>
      </c>
      <c r="L406" s="28">
        <f>IF(数据源[[#This Row],[销售/采购]]="采购",-数据源[[#This Row],[总价]],数据源[[#This Row],[总价]])</f>
        <v>-1527.6</v>
      </c>
      <c r="M406" s="1"/>
      <c r="N406" s="1"/>
    </row>
    <row r="407" spans="1:14" ht="23.25" x14ac:dyDescent="0.3">
      <c r="A407" s="27">
        <v>44032</v>
      </c>
      <c r="B407" s="28" t="s">
        <v>12</v>
      </c>
      <c r="C407" s="28" t="s">
        <v>9</v>
      </c>
      <c r="D407" s="28" t="s">
        <v>38</v>
      </c>
      <c r="E407" s="28">
        <v>2360</v>
      </c>
      <c r="F407" s="29">
        <v>3.5</v>
      </c>
      <c r="G407" s="29">
        <v>8260</v>
      </c>
      <c r="H407" s="28"/>
      <c r="I407" s="28"/>
      <c r="J407" s="29">
        <v>12</v>
      </c>
      <c r="K407" s="29">
        <f>IF(数据源[[#This Row],[销售/采购]]="采购",数据源[[#This Row],[数量]],-数据源[[#This Row],[数量]])</f>
        <v>-2360</v>
      </c>
      <c r="L407" s="28">
        <f>IF(数据源[[#This Row],[销售/采购]]="采购",-数据源[[#This Row],[总价]],数据源[[#This Row],[总价]])</f>
        <v>8260</v>
      </c>
      <c r="M407" s="1"/>
      <c r="N407" s="1"/>
    </row>
    <row r="408" spans="1:14" ht="23.25" x14ac:dyDescent="0.3">
      <c r="A408" s="24">
        <v>44033</v>
      </c>
      <c r="B408" s="25" t="s">
        <v>6</v>
      </c>
      <c r="C408" s="25" t="s">
        <v>10</v>
      </c>
      <c r="D408" s="25" t="s">
        <v>37</v>
      </c>
      <c r="E408" s="25">
        <v>2949</v>
      </c>
      <c r="F408" s="26">
        <v>1.1399999999999999</v>
      </c>
      <c r="G408" s="26">
        <v>3361.8599999999997</v>
      </c>
      <c r="H408" s="25" t="s">
        <v>34</v>
      </c>
      <c r="I408" s="25">
        <v>3</v>
      </c>
      <c r="J408" s="28"/>
      <c r="K408" s="28">
        <f>IF(数据源[[#This Row],[销售/采购]]="采购",数据源[[#This Row],[数量]],-数据源[[#This Row],[数量]])</f>
        <v>2949</v>
      </c>
      <c r="L408" s="28">
        <f>IF(数据源[[#This Row],[销售/采购]]="采购",-数据源[[#This Row],[总价]],数据源[[#This Row],[总价]])</f>
        <v>-3361.8599999999997</v>
      </c>
      <c r="M408" s="1"/>
      <c r="N408" s="1"/>
    </row>
    <row r="409" spans="1:14" ht="23.25" x14ac:dyDescent="0.3">
      <c r="A409" s="27">
        <v>44033</v>
      </c>
      <c r="B409" s="28" t="s">
        <v>8</v>
      </c>
      <c r="C409" s="28" t="s">
        <v>9</v>
      </c>
      <c r="D409" s="28" t="s">
        <v>38</v>
      </c>
      <c r="E409" s="28">
        <v>2615</v>
      </c>
      <c r="F409" s="29">
        <v>3</v>
      </c>
      <c r="G409" s="29">
        <v>7845</v>
      </c>
      <c r="H409" s="28"/>
      <c r="I409" s="28"/>
      <c r="J409" s="29">
        <v>20</v>
      </c>
      <c r="K409" s="29">
        <f>IF(数据源[[#This Row],[销售/采购]]="采购",数据源[[#This Row],[数量]],-数据源[[#This Row],[数量]])</f>
        <v>-2615</v>
      </c>
      <c r="L409" s="28">
        <f>IF(数据源[[#This Row],[销售/采购]]="采购",-数据源[[#This Row],[总价]],数据源[[#This Row],[总价]])</f>
        <v>7845</v>
      </c>
      <c r="M409" s="1"/>
      <c r="N409" s="1"/>
    </row>
    <row r="410" spans="1:14" ht="23.25" x14ac:dyDescent="0.3">
      <c r="A410" s="24">
        <v>44034</v>
      </c>
      <c r="B410" s="25" t="s">
        <v>11</v>
      </c>
      <c r="C410" s="25" t="s">
        <v>13</v>
      </c>
      <c r="D410" s="25" t="s">
        <v>37</v>
      </c>
      <c r="E410" s="25">
        <v>2361</v>
      </c>
      <c r="F410" s="26">
        <v>2.04</v>
      </c>
      <c r="G410" s="26">
        <v>4816.4400000000005</v>
      </c>
      <c r="H410" s="25" t="s">
        <v>34</v>
      </c>
      <c r="I410" s="25">
        <v>15</v>
      </c>
      <c r="J410" s="28"/>
      <c r="K410" s="28">
        <f>IF(数据源[[#This Row],[销售/采购]]="采购",数据源[[#This Row],[数量]],-数据源[[#This Row],[数量]])</f>
        <v>2361</v>
      </c>
      <c r="L410" s="28">
        <f>IF(数据源[[#This Row],[销售/采购]]="采购",-数据源[[#This Row],[总价]],数据源[[#This Row],[总价]])</f>
        <v>-4816.4400000000005</v>
      </c>
      <c r="M410" s="1"/>
      <c r="N410" s="1"/>
    </row>
    <row r="411" spans="1:14" ht="23.25" x14ac:dyDescent="0.3">
      <c r="A411" s="27">
        <v>44034</v>
      </c>
      <c r="B411" s="28" t="s">
        <v>6</v>
      </c>
      <c r="C411" s="28" t="s">
        <v>10</v>
      </c>
      <c r="D411" s="28" t="s">
        <v>38</v>
      </c>
      <c r="E411" s="28">
        <v>2002</v>
      </c>
      <c r="F411" s="29">
        <v>2.5</v>
      </c>
      <c r="G411" s="29">
        <v>5005</v>
      </c>
      <c r="H411" s="28"/>
      <c r="I411" s="28"/>
      <c r="J411" s="29">
        <v>18</v>
      </c>
      <c r="K411" s="29">
        <f>IF(数据源[[#This Row],[销售/采购]]="采购",数据源[[#This Row],[数量]],-数据源[[#This Row],[数量]])</f>
        <v>-2002</v>
      </c>
      <c r="L411" s="28">
        <f>IF(数据源[[#This Row],[销售/采购]]="采购",-数据源[[#This Row],[总价]],数据源[[#This Row],[总价]])</f>
        <v>5005</v>
      </c>
      <c r="M411" s="1"/>
      <c r="N411" s="1"/>
    </row>
    <row r="412" spans="1:14" ht="23.25" x14ac:dyDescent="0.3">
      <c r="A412" s="24">
        <v>44035</v>
      </c>
      <c r="B412" s="25" t="s">
        <v>15</v>
      </c>
      <c r="C412" s="25" t="s">
        <v>9</v>
      </c>
      <c r="D412" s="25" t="s">
        <v>37</v>
      </c>
      <c r="E412" s="25">
        <v>2563</v>
      </c>
      <c r="F412" s="26">
        <v>2.64</v>
      </c>
      <c r="G412" s="26">
        <v>6766.3200000000006</v>
      </c>
      <c r="H412" s="25" t="s">
        <v>34</v>
      </c>
      <c r="I412" s="25">
        <v>0</v>
      </c>
      <c r="J412" s="28"/>
      <c r="K412" s="28">
        <f>IF(数据源[[#This Row],[销售/采购]]="采购",数据源[[#This Row],[数量]],-数据源[[#This Row],[数量]])</f>
        <v>2563</v>
      </c>
      <c r="L412" s="28">
        <f>IF(数据源[[#This Row],[销售/采购]]="采购",-数据源[[#This Row],[总价]],数据源[[#This Row],[总价]])</f>
        <v>-6766.3200000000006</v>
      </c>
      <c r="M412" s="1"/>
      <c r="N412" s="1"/>
    </row>
    <row r="413" spans="1:14" ht="23.25" x14ac:dyDescent="0.3">
      <c r="A413" s="27">
        <v>44035</v>
      </c>
      <c r="B413" s="28" t="s">
        <v>14</v>
      </c>
      <c r="C413" s="28" t="s">
        <v>9</v>
      </c>
      <c r="D413" s="28" t="s">
        <v>38</v>
      </c>
      <c r="E413" s="28">
        <v>1034</v>
      </c>
      <c r="F413" s="29">
        <v>3.5</v>
      </c>
      <c r="G413" s="29">
        <v>3619</v>
      </c>
      <c r="H413" s="28"/>
      <c r="I413" s="28"/>
      <c r="J413" s="29">
        <v>10</v>
      </c>
      <c r="K413" s="29">
        <f>IF(数据源[[#This Row],[销售/采购]]="采购",数据源[[#This Row],[数量]],-数据源[[#This Row],[数量]])</f>
        <v>-1034</v>
      </c>
      <c r="L413" s="28">
        <f>IF(数据源[[#This Row],[销售/采购]]="采购",-数据源[[#This Row],[总价]],数据源[[#This Row],[总价]])</f>
        <v>3619</v>
      </c>
      <c r="M413" s="1"/>
      <c r="N413" s="1"/>
    </row>
    <row r="414" spans="1:14" ht="23.25" x14ac:dyDescent="0.3">
      <c r="A414" s="24">
        <v>44036</v>
      </c>
      <c r="B414" s="25" t="s">
        <v>15</v>
      </c>
      <c r="C414" s="25" t="s">
        <v>21</v>
      </c>
      <c r="D414" s="25" t="s">
        <v>37</v>
      </c>
      <c r="E414" s="25">
        <v>1393</v>
      </c>
      <c r="F414" s="26">
        <v>3.24</v>
      </c>
      <c r="G414" s="26">
        <v>4513.3200000000006</v>
      </c>
      <c r="H414" s="25" t="s">
        <v>34</v>
      </c>
      <c r="I414" s="25">
        <v>1</v>
      </c>
      <c r="J414" s="28"/>
      <c r="K414" s="28">
        <f>IF(数据源[[#This Row],[销售/采购]]="采购",数据源[[#This Row],[数量]],-数据源[[#This Row],[数量]])</f>
        <v>1393</v>
      </c>
      <c r="L414" s="28">
        <f>IF(数据源[[#This Row],[销售/采购]]="采购",-数据源[[#This Row],[总价]],数据源[[#This Row],[总价]])</f>
        <v>-4513.3200000000006</v>
      </c>
      <c r="M414" s="1"/>
      <c r="N414" s="1"/>
    </row>
    <row r="415" spans="1:14" ht="23.25" x14ac:dyDescent="0.3">
      <c r="A415" s="27">
        <v>44036</v>
      </c>
      <c r="B415" s="28" t="s">
        <v>6</v>
      </c>
      <c r="C415" s="28" t="s">
        <v>9</v>
      </c>
      <c r="D415" s="28" t="s">
        <v>38</v>
      </c>
      <c r="E415" s="28">
        <v>1804</v>
      </c>
      <c r="F415" s="29">
        <v>3</v>
      </c>
      <c r="G415" s="29">
        <v>5412</v>
      </c>
      <c r="H415" s="28"/>
      <c r="I415" s="28"/>
      <c r="J415" s="29">
        <v>1</v>
      </c>
      <c r="K415" s="29">
        <f>IF(数据源[[#This Row],[销售/采购]]="采购",数据源[[#This Row],[数量]],-数据源[[#This Row],[数量]])</f>
        <v>-1804</v>
      </c>
      <c r="L415" s="28">
        <f>IF(数据源[[#This Row],[销售/采购]]="采购",-数据源[[#This Row],[总价]],数据源[[#This Row],[总价]])</f>
        <v>5412</v>
      </c>
      <c r="M415" s="1"/>
      <c r="N415" s="1"/>
    </row>
    <row r="416" spans="1:14" ht="23.25" x14ac:dyDescent="0.3">
      <c r="A416" s="24">
        <v>44037</v>
      </c>
      <c r="B416" s="25" t="s">
        <v>15</v>
      </c>
      <c r="C416" s="25" t="s">
        <v>21</v>
      </c>
      <c r="D416" s="25" t="s">
        <v>37</v>
      </c>
      <c r="E416" s="25">
        <v>1957</v>
      </c>
      <c r="F416" s="26">
        <v>3.24</v>
      </c>
      <c r="G416" s="26">
        <v>6340.68</v>
      </c>
      <c r="H416" s="25" t="s">
        <v>34</v>
      </c>
      <c r="I416" s="25">
        <v>14</v>
      </c>
      <c r="J416" s="28"/>
      <c r="K416" s="28">
        <f>IF(数据源[[#This Row],[销售/采购]]="采购",数据源[[#This Row],[数量]],-数据源[[#This Row],[数量]])</f>
        <v>1957</v>
      </c>
      <c r="L416" s="28">
        <f>IF(数据源[[#This Row],[销售/采购]]="采购",-数据源[[#This Row],[总价]],数据源[[#This Row],[总价]])</f>
        <v>-6340.68</v>
      </c>
      <c r="M416" s="1"/>
      <c r="N416" s="1"/>
    </row>
    <row r="417" spans="1:14" ht="23.25" x14ac:dyDescent="0.3">
      <c r="A417" s="27">
        <v>44037</v>
      </c>
      <c r="B417" s="28" t="s">
        <v>15</v>
      </c>
      <c r="C417" s="28" t="s">
        <v>21</v>
      </c>
      <c r="D417" s="28" t="s">
        <v>38</v>
      </c>
      <c r="E417" s="28">
        <v>716</v>
      </c>
      <c r="F417" s="29">
        <v>6</v>
      </c>
      <c r="G417" s="29">
        <v>4296</v>
      </c>
      <c r="H417" s="28"/>
      <c r="I417" s="28"/>
      <c r="J417" s="29">
        <v>11</v>
      </c>
      <c r="K417" s="29">
        <f>IF(数据源[[#This Row],[销售/采购]]="采购",数据源[[#This Row],[数量]],-数据源[[#This Row],[数量]])</f>
        <v>-716</v>
      </c>
      <c r="L417" s="28">
        <f>IF(数据源[[#This Row],[销售/采购]]="采购",-数据源[[#This Row],[总价]],数据源[[#This Row],[总价]])</f>
        <v>4296</v>
      </c>
      <c r="M417" s="1"/>
      <c r="N417" s="1"/>
    </row>
    <row r="418" spans="1:14" ht="23.25" x14ac:dyDescent="0.3">
      <c r="A418" s="24">
        <v>44038</v>
      </c>
      <c r="B418" s="25" t="s">
        <v>6</v>
      </c>
      <c r="C418" s="25" t="s">
        <v>10</v>
      </c>
      <c r="D418" s="25" t="s">
        <v>37</v>
      </c>
      <c r="E418" s="25">
        <v>2476</v>
      </c>
      <c r="F418" s="26">
        <v>1.1399999999999999</v>
      </c>
      <c r="G418" s="26">
        <v>2822.64</v>
      </c>
      <c r="H418" s="25" t="s">
        <v>34</v>
      </c>
      <c r="I418" s="25">
        <v>15</v>
      </c>
      <c r="J418" s="28"/>
      <c r="K418" s="28">
        <f>IF(数据源[[#This Row],[销售/采购]]="采购",数据源[[#This Row],[数量]],-数据源[[#This Row],[数量]])</f>
        <v>2476</v>
      </c>
      <c r="L418" s="28">
        <f>IF(数据源[[#This Row],[销售/采购]]="采购",-数据源[[#This Row],[总价]],数据源[[#This Row],[总价]])</f>
        <v>-2822.64</v>
      </c>
      <c r="M418" s="1"/>
      <c r="N418" s="1"/>
    </row>
    <row r="419" spans="1:14" ht="23.25" x14ac:dyDescent="0.3">
      <c r="A419" s="27">
        <v>44038</v>
      </c>
      <c r="B419" s="28" t="s">
        <v>12</v>
      </c>
      <c r="C419" s="28" t="s">
        <v>9</v>
      </c>
      <c r="D419" s="28" t="s">
        <v>38</v>
      </c>
      <c r="E419" s="28">
        <v>1437</v>
      </c>
      <c r="F419" s="29">
        <v>3.5</v>
      </c>
      <c r="G419" s="29">
        <v>5029.5</v>
      </c>
      <c r="H419" s="28"/>
      <c r="I419" s="28"/>
      <c r="J419" s="29">
        <v>4</v>
      </c>
      <c r="K419" s="29">
        <f>IF(数据源[[#This Row],[销售/采购]]="采购",数据源[[#This Row],[数量]],-数据源[[#This Row],[数量]])</f>
        <v>-1437</v>
      </c>
      <c r="L419" s="28">
        <f>IF(数据源[[#This Row],[销售/采购]]="采购",-数据源[[#This Row],[总价]],数据源[[#This Row],[总价]])</f>
        <v>5029.5</v>
      </c>
      <c r="M419" s="1"/>
      <c r="N419" s="1"/>
    </row>
    <row r="420" spans="1:14" ht="23.25" x14ac:dyDescent="0.3">
      <c r="A420" s="24">
        <v>44039</v>
      </c>
      <c r="B420" s="25" t="s">
        <v>11</v>
      </c>
      <c r="C420" s="25" t="s">
        <v>18</v>
      </c>
      <c r="D420" s="25" t="s">
        <v>37</v>
      </c>
      <c r="E420" s="25">
        <v>857</v>
      </c>
      <c r="F420" s="26">
        <v>5.18</v>
      </c>
      <c r="G420" s="26">
        <v>4439.2599999999993</v>
      </c>
      <c r="H420" s="25" t="s">
        <v>34</v>
      </c>
      <c r="I420" s="25">
        <v>7</v>
      </c>
      <c r="J420" s="28"/>
      <c r="K420" s="28">
        <f>IF(数据源[[#This Row],[销售/采购]]="采购",数据源[[#This Row],[数量]],-数据源[[#This Row],[数量]])</f>
        <v>857</v>
      </c>
      <c r="L420" s="28">
        <f>IF(数据源[[#This Row],[销售/采购]]="采购",-数据源[[#This Row],[总价]],数据源[[#This Row],[总价]])</f>
        <v>-4439.2599999999993</v>
      </c>
      <c r="M420" s="1"/>
      <c r="N420" s="1"/>
    </row>
    <row r="421" spans="1:14" ht="23.25" x14ac:dyDescent="0.3">
      <c r="A421" s="27">
        <v>44039</v>
      </c>
      <c r="B421" s="28" t="s">
        <v>12</v>
      </c>
      <c r="C421" s="28" t="s">
        <v>10</v>
      </c>
      <c r="D421" s="28" t="s">
        <v>38</v>
      </c>
      <c r="E421" s="28">
        <v>760</v>
      </c>
      <c r="F421" s="29">
        <v>3</v>
      </c>
      <c r="G421" s="29">
        <v>2280</v>
      </c>
      <c r="H421" s="28"/>
      <c r="I421" s="28"/>
      <c r="J421" s="29">
        <v>12</v>
      </c>
      <c r="K421" s="29">
        <f>IF(数据源[[#This Row],[销售/采购]]="采购",数据源[[#This Row],[数量]],-数据源[[#This Row],[数量]])</f>
        <v>-760</v>
      </c>
      <c r="L421" s="28">
        <f>IF(数据源[[#This Row],[销售/采购]]="采购",-数据源[[#This Row],[总价]],数据源[[#This Row],[总价]])</f>
        <v>2280</v>
      </c>
      <c r="M421" s="1"/>
      <c r="N421" s="1"/>
    </row>
    <row r="422" spans="1:14" ht="23.25" x14ac:dyDescent="0.3">
      <c r="A422" s="24">
        <v>44040</v>
      </c>
      <c r="B422" s="25" t="s">
        <v>11</v>
      </c>
      <c r="C422" s="25" t="s">
        <v>13</v>
      </c>
      <c r="D422" s="25" t="s">
        <v>37</v>
      </c>
      <c r="E422" s="25">
        <v>2108</v>
      </c>
      <c r="F422" s="26">
        <v>2.04</v>
      </c>
      <c r="G422" s="26">
        <v>4300.32</v>
      </c>
      <c r="H422" s="25" t="s">
        <v>34</v>
      </c>
      <c r="I422" s="25">
        <v>0</v>
      </c>
      <c r="J422" s="28"/>
      <c r="K422" s="28">
        <f>IF(数据源[[#This Row],[销售/采购]]="采购",数据源[[#This Row],[数量]],-数据源[[#This Row],[数量]])</f>
        <v>2108</v>
      </c>
      <c r="L422" s="28">
        <f>IF(数据源[[#This Row],[销售/采购]]="采购",-数据源[[#This Row],[总价]],数据源[[#This Row],[总价]])</f>
        <v>-4300.32</v>
      </c>
      <c r="M422" s="1"/>
      <c r="N422" s="1"/>
    </row>
    <row r="423" spans="1:14" ht="23.25" x14ac:dyDescent="0.3">
      <c r="A423" s="27">
        <v>44040</v>
      </c>
      <c r="B423" s="28" t="s">
        <v>8</v>
      </c>
      <c r="C423" s="28" t="s">
        <v>9</v>
      </c>
      <c r="D423" s="28" t="s">
        <v>38</v>
      </c>
      <c r="E423" s="28">
        <v>1820</v>
      </c>
      <c r="F423" s="29">
        <v>3</v>
      </c>
      <c r="G423" s="29">
        <v>5460</v>
      </c>
      <c r="H423" s="28"/>
      <c r="I423" s="28"/>
      <c r="J423" s="29">
        <v>4</v>
      </c>
      <c r="K423" s="29">
        <f>IF(数据源[[#This Row],[销售/采购]]="采购",数据源[[#This Row],[数量]],-数据源[[#This Row],[数量]])</f>
        <v>-1820</v>
      </c>
      <c r="L423" s="28">
        <f>IF(数据源[[#This Row],[销售/采购]]="采购",-数据源[[#This Row],[总价]],数据源[[#This Row],[总价]])</f>
        <v>5460</v>
      </c>
      <c r="M423" s="1"/>
      <c r="N423" s="1"/>
    </row>
    <row r="424" spans="1:14" ht="23.25" x14ac:dyDescent="0.3">
      <c r="A424" s="24">
        <v>44041</v>
      </c>
      <c r="B424" s="25" t="s">
        <v>11</v>
      </c>
      <c r="C424" s="25" t="s">
        <v>10</v>
      </c>
      <c r="D424" s="25" t="s">
        <v>37</v>
      </c>
      <c r="E424" s="25">
        <v>815</v>
      </c>
      <c r="F424" s="26">
        <v>3.78</v>
      </c>
      <c r="G424" s="26">
        <v>3080.7</v>
      </c>
      <c r="H424" s="25" t="s">
        <v>34</v>
      </c>
      <c r="I424" s="25">
        <v>5</v>
      </c>
      <c r="J424" s="28"/>
      <c r="K424" s="28">
        <f>IF(数据源[[#This Row],[销售/采购]]="采购",数据源[[#This Row],[数量]],-数据源[[#This Row],[数量]])</f>
        <v>815</v>
      </c>
      <c r="L424" s="28">
        <f>IF(数据源[[#This Row],[销售/采购]]="采购",-数据源[[#This Row],[总价]],数据源[[#This Row],[总价]])</f>
        <v>-3080.7</v>
      </c>
      <c r="M424" s="1"/>
      <c r="N424" s="1"/>
    </row>
    <row r="425" spans="1:14" ht="23.25" x14ac:dyDescent="0.3">
      <c r="A425" s="27">
        <v>44041</v>
      </c>
      <c r="B425" s="28" t="s">
        <v>8</v>
      </c>
      <c r="C425" s="28" t="s">
        <v>9</v>
      </c>
      <c r="D425" s="28" t="s">
        <v>38</v>
      </c>
      <c r="E425" s="28">
        <v>399</v>
      </c>
      <c r="F425" s="29">
        <v>3</v>
      </c>
      <c r="G425" s="29">
        <v>1197</v>
      </c>
      <c r="H425" s="28"/>
      <c r="I425" s="28"/>
      <c r="J425" s="29">
        <v>9</v>
      </c>
      <c r="K425" s="29">
        <f>IF(数据源[[#This Row],[销售/采购]]="采购",数据源[[#This Row],[数量]],-数据源[[#This Row],[数量]])</f>
        <v>-399</v>
      </c>
      <c r="L425" s="28">
        <f>IF(数据源[[#This Row],[销售/采购]]="采购",-数据源[[#This Row],[总价]],数据源[[#This Row],[总价]])</f>
        <v>1197</v>
      </c>
      <c r="M425" s="1"/>
      <c r="N425" s="1"/>
    </row>
    <row r="426" spans="1:14" ht="23.25" x14ac:dyDescent="0.3">
      <c r="A426" s="24">
        <v>44042</v>
      </c>
      <c r="B426" s="25" t="s">
        <v>6</v>
      </c>
      <c r="C426" s="25" t="s">
        <v>10</v>
      </c>
      <c r="D426" s="25" t="s">
        <v>37</v>
      </c>
      <c r="E426" s="25">
        <v>2151</v>
      </c>
      <c r="F426" s="26">
        <v>1.1399999999999999</v>
      </c>
      <c r="G426" s="26">
        <v>2452.14</v>
      </c>
      <c r="H426" s="25" t="s">
        <v>34</v>
      </c>
      <c r="I426" s="25">
        <v>14</v>
      </c>
      <c r="J426" s="28"/>
      <c r="K426" s="28">
        <f>IF(数据源[[#This Row],[销售/采购]]="采购",数据源[[#This Row],[数量]],-数据源[[#This Row],[数量]])</f>
        <v>2151</v>
      </c>
      <c r="L426" s="28">
        <f>IF(数据源[[#This Row],[销售/采购]]="采购",-数据源[[#This Row],[总价]],数据源[[#This Row],[总价]])</f>
        <v>-2452.14</v>
      </c>
      <c r="M426" s="1"/>
      <c r="N426" s="1"/>
    </row>
    <row r="427" spans="1:14" ht="23.25" x14ac:dyDescent="0.3">
      <c r="A427" s="27">
        <v>44042</v>
      </c>
      <c r="B427" s="28" t="s">
        <v>15</v>
      </c>
      <c r="C427" s="28" t="s">
        <v>21</v>
      </c>
      <c r="D427" s="28" t="s">
        <v>38</v>
      </c>
      <c r="E427" s="28">
        <v>595</v>
      </c>
      <c r="F427" s="29">
        <v>6</v>
      </c>
      <c r="G427" s="29">
        <v>3570</v>
      </c>
      <c r="H427" s="28"/>
      <c r="I427" s="28"/>
      <c r="J427" s="29">
        <v>8</v>
      </c>
      <c r="K427" s="29">
        <f>IF(数据源[[#This Row],[销售/采购]]="采购",数据源[[#This Row],[数量]],-数据源[[#This Row],[数量]])</f>
        <v>-595</v>
      </c>
      <c r="L427" s="28">
        <f>IF(数据源[[#This Row],[销售/采购]]="采购",-数据源[[#This Row],[总价]],数据源[[#This Row],[总价]])</f>
        <v>3570</v>
      </c>
      <c r="M427" s="1"/>
      <c r="N427" s="1"/>
    </row>
    <row r="428" spans="1:14" ht="23.25" x14ac:dyDescent="0.3">
      <c r="A428" s="24">
        <v>44043</v>
      </c>
      <c r="B428" s="25" t="s">
        <v>12</v>
      </c>
      <c r="C428" s="25" t="s">
        <v>9</v>
      </c>
      <c r="D428" s="25" t="s">
        <v>37</v>
      </c>
      <c r="E428" s="25">
        <v>858</v>
      </c>
      <c r="F428" s="26">
        <v>2.0299999999999998</v>
      </c>
      <c r="G428" s="26">
        <v>1741.7399999999998</v>
      </c>
      <c r="H428" s="25" t="s">
        <v>34</v>
      </c>
      <c r="I428" s="25">
        <v>9</v>
      </c>
      <c r="J428" s="28"/>
      <c r="K428" s="28">
        <f>IF(数据源[[#This Row],[销售/采购]]="采购",数据源[[#This Row],[数量]],-数据源[[#This Row],[数量]])</f>
        <v>858</v>
      </c>
      <c r="L428" s="28">
        <f>IF(数据源[[#This Row],[销售/采购]]="采购",-数据源[[#This Row],[总价]],数据源[[#This Row],[总价]])</f>
        <v>-1741.7399999999998</v>
      </c>
      <c r="M428" s="1"/>
      <c r="N428" s="1"/>
    </row>
    <row r="429" spans="1:14" ht="23.25" x14ac:dyDescent="0.3">
      <c r="A429" s="27">
        <v>44043</v>
      </c>
      <c r="B429" s="28" t="s">
        <v>8</v>
      </c>
      <c r="C429" s="28" t="s">
        <v>10</v>
      </c>
      <c r="D429" s="28" t="s">
        <v>38</v>
      </c>
      <c r="E429" s="28">
        <v>154</v>
      </c>
      <c r="F429" s="29">
        <v>2.5</v>
      </c>
      <c r="G429" s="29">
        <v>385</v>
      </c>
      <c r="H429" s="28"/>
      <c r="I429" s="28"/>
      <c r="J429" s="29">
        <v>3</v>
      </c>
      <c r="K429" s="29">
        <f>IF(数据源[[#This Row],[销售/采购]]="采购",数据源[[#This Row],[数量]],-数据源[[#This Row],[数量]])</f>
        <v>-154</v>
      </c>
      <c r="L429" s="28">
        <f>IF(数据源[[#This Row],[销售/采购]]="采购",-数据源[[#This Row],[总价]],数据源[[#This Row],[总价]])</f>
        <v>385</v>
      </c>
      <c r="M429" s="1"/>
      <c r="N429" s="1"/>
    </row>
    <row r="430" spans="1:14" ht="23.25" x14ac:dyDescent="0.3">
      <c r="A430" s="24">
        <v>44044</v>
      </c>
      <c r="B430" s="25" t="s">
        <v>6</v>
      </c>
      <c r="C430" s="25" t="s">
        <v>7</v>
      </c>
      <c r="D430" s="25" t="s">
        <v>37</v>
      </c>
      <c r="E430" s="25">
        <v>679</v>
      </c>
      <c r="F430" s="26">
        <v>3.78</v>
      </c>
      <c r="G430" s="26">
        <v>2566.62</v>
      </c>
      <c r="H430" s="25" t="s">
        <v>34</v>
      </c>
      <c r="I430" s="25">
        <v>3</v>
      </c>
      <c r="J430" s="28"/>
      <c r="K430" s="28">
        <f>IF(数据源[[#This Row],[销售/采购]]="采购",数据源[[#This Row],[数量]],-数据源[[#This Row],[数量]])</f>
        <v>679</v>
      </c>
      <c r="L430" s="28">
        <f>IF(数据源[[#This Row],[销售/采购]]="采购",-数据源[[#This Row],[总价]],数据源[[#This Row],[总价]])</f>
        <v>-2566.62</v>
      </c>
      <c r="M430" s="1"/>
      <c r="N430" s="1"/>
    </row>
    <row r="431" spans="1:14" ht="23.25" x14ac:dyDescent="0.3">
      <c r="A431" s="27">
        <v>44044</v>
      </c>
      <c r="B431" s="28" t="s">
        <v>6</v>
      </c>
      <c r="C431" s="28" t="s">
        <v>10</v>
      </c>
      <c r="D431" s="28" t="s">
        <v>38</v>
      </c>
      <c r="E431" s="28">
        <v>2815</v>
      </c>
      <c r="F431" s="29">
        <v>2.5</v>
      </c>
      <c r="G431" s="29">
        <v>7037.5</v>
      </c>
      <c r="H431" s="28"/>
      <c r="I431" s="28"/>
      <c r="J431" s="29">
        <v>7</v>
      </c>
      <c r="K431" s="29">
        <f>IF(数据源[[#This Row],[销售/采购]]="采购",数据源[[#This Row],[数量]],-数据源[[#This Row],[数量]])</f>
        <v>-2815</v>
      </c>
      <c r="L431" s="28">
        <f>IF(数据源[[#This Row],[销售/采购]]="采购",-数据源[[#This Row],[总价]],数据源[[#This Row],[总价]])</f>
        <v>7037.5</v>
      </c>
      <c r="M431" s="1"/>
      <c r="N431" s="1"/>
    </row>
    <row r="432" spans="1:14" ht="23.25" x14ac:dyDescent="0.3">
      <c r="A432" s="24">
        <v>44045</v>
      </c>
      <c r="B432" s="25" t="s">
        <v>6</v>
      </c>
      <c r="C432" s="25" t="s">
        <v>7</v>
      </c>
      <c r="D432" s="25" t="s">
        <v>37</v>
      </c>
      <c r="E432" s="25">
        <v>2591</v>
      </c>
      <c r="F432" s="26">
        <v>3.24</v>
      </c>
      <c r="G432" s="26">
        <v>8394.84</v>
      </c>
      <c r="H432" s="25" t="s">
        <v>34</v>
      </c>
      <c r="I432" s="25">
        <v>6</v>
      </c>
      <c r="J432" s="28"/>
      <c r="K432" s="28">
        <f>IF(数据源[[#This Row],[销售/采购]]="采购",数据源[[#This Row],[数量]],-数据源[[#This Row],[数量]])</f>
        <v>2591</v>
      </c>
      <c r="L432" s="28">
        <f>IF(数据源[[#This Row],[销售/采购]]="采购",-数据源[[#This Row],[总价]],数据源[[#This Row],[总价]])</f>
        <v>-8394.84</v>
      </c>
      <c r="M432" s="1"/>
      <c r="N432" s="1"/>
    </row>
    <row r="433" spans="1:14" ht="23.25" x14ac:dyDescent="0.3">
      <c r="A433" s="27">
        <v>44045</v>
      </c>
      <c r="B433" s="28" t="s">
        <v>8</v>
      </c>
      <c r="C433" s="28" t="s">
        <v>7</v>
      </c>
      <c r="D433" s="28" t="s">
        <v>38</v>
      </c>
      <c r="E433" s="28">
        <v>496</v>
      </c>
      <c r="F433" s="29">
        <v>6</v>
      </c>
      <c r="G433" s="29">
        <v>2976</v>
      </c>
      <c r="H433" s="28"/>
      <c r="I433" s="28"/>
      <c r="J433" s="29">
        <v>1</v>
      </c>
      <c r="K433" s="29">
        <f>IF(数据源[[#This Row],[销售/采购]]="采购",数据源[[#This Row],[数量]],-数据源[[#This Row],[数量]])</f>
        <v>-496</v>
      </c>
      <c r="L433" s="28">
        <f>IF(数据源[[#This Row],[销售/采购]]="采购",-数据源[[#This Row],[总价]],数据源[[#This Row],[总价]])</f>
        <v>2976</v>
      </c>
      <c r="M433" s="1"/>
      <c r="N433" s="1"/>
    </row>
    <row r="434" spans="1:14" ht="23.25" x14ac:dyDescent="0.3">
      <c r="A434" s="24">
        <v>44046</v>
      </c>
      <c r="B434" s="25" t="s">
        <v>8</v>
      </c>
      <c r="C434" s="25" t="s">
        <v>10</v>
      </c>
      <c r="D434" s="25" t="s">
        <v>37</v>
      </c>
      <c r="E434" s="25">
        <v>913</v>
      </c>
      <c r="F434" s="26">
        <v>1.3299999999999998</v>
      </c>
      <c r="G434" s="26">
        <v>1214.29</v>
      </c>
      <c r="H434" s="25" t="s">
        <v>34</v>
      </c>
      <c r="I434" s="25">
        <v>14</v>
      </c>
      <c r="J434" s="28"/>
      <c r="K434" s="28">
        <f>IF(数据源[[#This Row],[销售/采购]]="采购",数据源[[#This Row],[数量]],-数据源[[#This Row],[数量]])</f>
        <v>913</v>
      </c>
      <c r="L434" s="28">
        <f>IF(数据源[[#This Row],[销售/采购]]="采购",-数据源[[#This Row],[总价]],数据源[[#This Row],[总价]])</f>
        <v>-1214.29</v>
      </c>
      <c r="M434" s="1"/>
      <c r="N434" s="1"/>
    </row>
    <row r="435" spans="1:14" ht="23.25" x14ac:dyDescent="0.3">
      <c r="A435" s="27">
        <v>44046</v>
      </c>
      <c r="B435" s="28" t="s">
        <v>8</v>
      </c>
      <c r="C435" s="28" t="s">
        <v>9</v>
      </c>
      <c r="D435" s="28" t="s">
        <v>38</v>
      </c>
      <c r="E435" s="28">
        <v>2056</v>
      </c>
      <c r="F435" s="29">
        <v>3</v>
      </c>
      <c r="G435" s="29">
        <v>6168</v>
      </c>
      <c r="H435" s="28"/>
      <c r="I435" s="28"/>
      <c r="J435" s="29">
        <v>10</v>
      </c>
      <c r="K435" s="29">
        <f>IF(数据源[[#This Row],[销售/采购]]="采购",数据源[[#This Row],[数量]],-数据源[[#This Row],[数量]])</f>
        <v>-2056</v>
      </c>
      <c r="L435" s="28">
        <f>IF(数据源[[#This Row],[销售/采购]]="采购",-数据源[[#This Row],[总价]],数据源[[#This Row],[总价]])</f>
        <v>6168</v>
      </c>
      <c r="M435" s="1"/>
      <c r="N435" s="1"/>
    </row>
    <row r="436" spans="1:14" ht="23.25" x14ac:dyDescent="0.3">
      <c r="A436" s="24">
        <v>44047</v>
      </c>
      <c r="B436" s="25" t="s">
        <v>6</v>
      </c>
      <c r="C436" s="25" t="s">
        <v>9</v>
      </c>
      <c r="D436" s="25" t="s">
        <v>37</v>
      </c>
      <c r="E436" s="25">
        <v>638</v>
      </c>
      <c r="F436" s="26">
        <v>1.68</v>
      </c>
      <c r="G436" s="26">
        <v>1071.8399999999999</v>
      </c>
      <c r="H436" s="25" t="s">
        <v>34</v>
      </c>
      <c r="I436" s="25">
        <v>3</v>
      </c>
      <c r="J436" s="28"/>
      <c r="K436" s="28">
        <f>IF(数据源[[#This Row],[销售/采购]]="采购",数据源[[#This Row],[数量]],-数据源[[#This Row],[数量]])</f>
        <v>638</v>
      </c>
      <c r="L436" s="28">
        <f>IF(数据源[[#This Row],[销售/采购]]="采购",-数据源[[#This Row],[总价]],数据源[[#This Row],[总价]])</f>
        <v>-1071.8399999999999</v>
      </c>
      <c r="M436" s="1"/>
      <c r="N436" s="1"/>
    </row>
    <row r="437" spans="1:14" ht="23.25" x14ac:dyDescent="0.3">
      <c r="A437" s="27">
        <v>44047</v>
      </c>
      <c r="B437" s="28" t="s">
        <v>6</v>
      </c>
      <c r="C437" s="28" t="s">
        <v>9</v>
      </c>
      <c r="D437" s="28" t="s">
        <v>38</v>
      </c>
      <c r="E437" s="28">
        <v>2036</v>
      </c>
      <c r="F437" s="29">
        <v>3</v>
      </c>
      <c r="G437" s="29">
        <v>6108</v>
      </c>
      <c r="H437" s="28"/>
      <c r="I437" s="28"/>
      <c r="J437" s="29">
        <v>13</v>
      </c>
      <c r="K437" s="29">
        <f>IF(数据源[[#This Row],[销售/采购]]="采购",数据源[[#This Row],[数量]],-数据源[[#This Row],[数量]])</f>
        <v>-2036</v>
      </c>
      <c r="L437" s="28">
        <f>IF(数据源[[#This Row],[销售/采购]]="采购",-数据源[[#This Row],[总价]],数据源[[#This Row],[总价]])</f>
        <v>6108</v>
      </c>
      <c r="M437" s="1"/>
      <c r="N437" s="1"/>
    </row>
    <row r="438" spans="1:14" ht="23.25" x14ac:dyDescent="0.3">
      <c r="A438" s="24">
        <v>44048</v>
      </c>
      <c r="B438" s="25" t="s">
        <v>12</v>
      </c>
      <c r="C438" s="25" t="s">
        <v>9</v>
      </c>
      <c r="D438" s="25" t="s">
        <v>37</v>
      </c>
      <c r="E438" s="25">
        <v>871</v>
      </c>
      <c r="F438" s="26">
        <v>2.0299999999999998</v>
      </c>
      <c r="G438" s="26">
        <v>1768.1299999999999</v>
      </c>
      <c r="H438" s="25" t="s">
        <v>34</v>
      </c>
      <c r="I438" s="25">
        <v>12</v>
      </c>
      <c r="J438" s="28"/>
      <c r="K438" s="28">
        <f>IF(数据源[[#This Row],[销售/采购]]="采购",数据源[[#This Row],[数量]],-数据源[[#This Row],[数量]])</f>
        <v>871</v>
      </c>
      <c r="L438" s="28">
        <f>IF(数据源[[#This Row],[销售/采购]]="采购",-数据源[[#This Row],[总价]],数据源[[#This Row],[总价]])</f>
        <v>-1768.1299999999999</v>
      </c>
      <c r="M438" s="1"/>
      <c r="N438" s="1"/>
    </row>
    <row r="439" spans="1:14" ht="23.25" x14ac:dyDescent="0.3">
      <c r="A439" s="27">
        <v>44048</v>
      </c>
      <c r="B439" s="28" t="s">
        <v>14</v>
      </c>
      <c r="C439" s="28" t="s">
        <v>9</v>
      </c>
      <c r="D439" s="28" t="s">
        <v>38</v>
      </c>
      <c r="E439" s="28">
        <v>2443</v>
      </c>
      <c r="F439" s="29">
        <v>3.5</v>
      </c>
      <c r="G439" s="29">
        <v>8550.5</v>
      </c>
      <c r="H439" s="28"/>
      <c r="I439" s="28"/>
      <c r="J439" s="29">
        <v>14</v>
      </c>
      <c r="K439" s="29">
        <f>IF(数据源[[#This Row],[销售/采购]]="采购",数据源[[#This Row],[数量]],-数据源[[#This Row],[数量]])</f>
        <v>-2443</v>
      </c>
      <c r="L439" s="28">
        <f>IF(数据源[[#This Row],[销售/采购]]="采购",-数据源[[#This Row],[总价]],数据源[[#This Row],[总价]])</f>
        <v>8550.5</v>
      </c>
      <c r="M439" s="1"/>
      <c r="N439" s="1"/>
    </row>
    <row r="440" spans="1:14" ht="23.25" x14ac:dyDescent="0.3">
      <c r="A440" s="24">
        <v>44049</v>
      </c>
      <c r="B440" s="25" t="s">
        <v>15</v>
      </c>
      <c r="C440" s="25" t="s">
        <v>21</v>
      </c>
      <c r="D440" s="25" t="s">
        <v>37</v>
      </c>
      <c r="E440" s="25">
        <v>1480</v>
      </c>
      <c r="F440" s="26">
        <v>3.24</v>
      </c>
      <c r="G440" s="26">
        <v>4795.2000000000007</v>
      </c>
      <c r="H440" s="25" t="s">
        <v>34</v>
      </c>
      <c r="I440" s="25">
        <v>15</v>
      </c>
      <c r="J440" s="28"/>
      <c r="K440" s="28">
        <f>IF(数据源[[#This Row],[销售/采购]]="采购",数据源[[#This Row],[数量]],-数据源[[#This Row],[数量]])</f>
        <v>1480</v>
      </c>
      <c r="L440" s="28">
        <f>IF(数据源[[#This Row],[销售/采购]]="采购",-数据源[[#This Row],[总价]],数据源[[#This Row],[总价]])</f>
        <v>-4795.2000000000007</v>
      </c>
      <c r="M440" s="1"/>
      <c r="N440" s="1"/>
    </row>
    <row r="441" spans="1:14" ht="23.25" x14ac:dyDescent="0.3">
      <c r="A441" s="27">
        <v>44049</v>
      </c>
      <c r="B441" s="28" t="s">
        <v>12</v>
      </c>
      <c r="C441" s="28" t="s">
        <v>9</v>
      </c>
      <c r="D441" s="28" t="s">
        <v>38</v>
      </c>
      <c r="E441" s="28">
        <v>1085</v>
      </c>
      <c r="F441" s="29">
        <v>3.5</v>
      </c>
      <c r="G441" s="29">
        <v>3797.5</v>
      </c>
      <c r="H441" s="28"/>
      <c r="I441" s="28"/>
      <c r="J441" s="29">
        <v>14</v>
      </c>
      <c r="K441" s="29">
        <f>IF(数据源[[#This Row],[销售/采购]]="采购",数据源[[#This Row],[数量]],-数据源[[#This Row],[数量]])</f>
        <v>-1085</v>
      </c>
      <c r="L441" s="28">
        <f>IF(数据源[[#This Row],[销售/采购]]="采购",-数据源[[#This Row],[总价]],数据源[[#This Row],[总价]])</f>
        <v>3797.5</v>
      </c>
      <c r="M441" s="1"/>
      <c r="N441" s="1"/>
    </row>
    <row r="442" spans="1:14" ht="23.25" x14ac:dyDescent="0.3">
      <c r="A442" s="24">
        <v>44050</v>
      </c>
      <c r="B442" s="25" t="s">
        <v>11</v>
      </c>
      <c r="C442" s="25" t="s">
        <v>10</v>
      </c>
      <c r="D442" s="25" t="s">
        <v>37</v>
      </c>
      <c r="E442" s="25">
        <v>907</v>
      </c>
      <c r="F442" s="26">
        <v>3.78</v>
      </c>
      <c r="G442" s="26">
        <v>3428.46</v>
      </c>
      <c r="H442" s="25" t="s">
        <v>34</v>
      </c>
      <c r="I442" s="25">
        <v>0</v>
      </c>
      <c r="J442" s="28"/>
      <c r="K442" s="28">
        <f>IF(数据源[[#This Row],[销售/采购]]="采购",数据源[[#This Row],[数量]],-数据源[[#This Row],[数量]])</f>
        <v>907</v>
      </c>
      <c r="L442" s="28">
        <f>IF(数据源[[#This Row],[销售/采购]]="采购",-数据源[[#This Row],[总价]],数据源[[#This Row],[总价]])</f>
        <v>-3428.46</v>
      </c>
      <c r="M442" s="1"/>
      <c r="N442" s="1"/>
    </row>
    <row r="443" spans="1:14" ht="23.25" x14ac:dyDescent="0.3">
      <c r="A443" s="27">
        <v>44050</v>
      </c>
      <c r="B443" s="28" t="s">
        <v>11</v>
      </c>
      <c r="C443" s="28" t="s">
        <v>13</v>
      </c>
      <c r="D443" s="28" t="s">
        <v>38</v>
      </c>
      <c r="E443" s="28">
        <v>671</v>
      </c>
      <c r="F443" s="29">
        <v>4</v>
      </c>
      <c r="G443" s="29">
        <v>2684</v>
      </c>
      <c r="H443" s="28"/>
      <c r="I443" s="28"/>
      <c r="J443" s="29">
        <v>4</v>
      </c>
      <c r="K443" s="29">
        <f>IF(数据源[[#This Row],[销售/采购]]="采购",数据源[[#This Row],[数量]],-数据源[[#This Row],[数量]])</f>
        <v>-671</v>
      </c>
      <c r="L443" s="28">
        <f>IF(数据源[[#This Row],[销售/采购]]="采购",-数据源[[#This Row],[总价]],数据源[[#This Row],[总价]])</f>
        <v>2684</v>
      </c>
      <c r="M443" s="1"/>
      <c r="N443" s="1"/>
    </row>
    <row r="444" spans="1:14" ht="23.25" x14ac:dyDescent="0.3">
      <c r="A444" s="24">
        <v>44051</v>
      </c>
      <c r="B444" s="25" t="s">
        <v>8</v>
      </c>
      <c r="C444" s="25" t="s">
        <v>7</v>
      </c>
      <c r="D444" s="25" t="s">
        <v>37</v>
      </c>
      <c r="E444" s="25">
        <v>4588</v>
      </c>
      <c r="F444" s="26">
        <v>3.24</v>
      </c>
      <c r="G444" s="26">
        <v>14865.12</v>
      </c>
      <c r="H444" s="25" t="s">
        <v>34</v>
      </c>
      <c r="I444" s="25">
        <v>13</v>
      </c>
      <c r="J444" s="28"/>
      <c r="K444" s="28">
        <f>IF(数据源[[#This Row],[销售/采购]]="采购",数据源[[#This Row],[数量]],-数据源[[#This Row],[数量]])</f>
        <v>4588</v>
      </c>
      <c r="L444" s="28">
        <f>IF(数据源[[#This Row],[销售/采购]]="采购",-数据源[[#This Row],[总价]],数据源[[#This Row],[总价]])</f>
        <v>-14865.12</v>
      </c>
      <c r="M444" s="1"/>
      <c r="N444" s="1"/>
    </row>
    <row r="445" spans="1:14" ht="23.25" x14ac:dyDescent="0.3">
      <c r="A445" s="27">
        <v>44051</v>
      </c>
      <c r="B445" s="28" t="s">
        <v>11</v>
      </c>
      <c r="C445" s="28" t="s">
        <v>13</v>
      </c>
      <c r="D445" s="28" t="s">
        <v>38</v>
      </c>
      <c r="E445" s="28">
        <v>2784</v>
      </c>
      <c r="F445" s="29">
        <v>4</v>
      </c>
      <c r="G445" s="29">
        <v>11136</v>
      </c>
      <c r="H445" s="28"/>
      <c r="I445" s="28"/>
      <c r="J445" s="29">
        <v>10</v>
      </c>
      <c r="K445" s="29">
        <f>IF(数据源[[#This Row],[销售/采购]]="采购",数据源[[#This Row],[数量]],-数据源[[#This Row],[数量]])</f>
        <v>-2784</v>
      </c>
      <c r="L445" s="28">
        <f>IF(数据源[[#This Row],[销售/采购]]="采购",-数据源[[#This Row],[总价]],数据源[[#This Row],[总价]])</f>
        <v>11136</v>
      </c>
      <c r="M445" s="1"/>
      <c r="N445" s="1"/>
    </row>
    <row r="446" spans="1:14" ht="23.25" x14ac:dyDescent="0.3">
      <c r="A446" s="24">
        <v>44052</v>
      </c>
      <c r="B446" s="25" t="s">
        <v>11</v>
      </c>
      <c r="C446" s="25" t="s">
        <v>18</v>
      </c>
      <c r="D446" s="25" t="s">
        <v>37</v>
      </c>
      <c r="E446" s="25">
        <v>504</v>
      </c>
      <c r="F446" s="26">
        <v>5.18</v>
      </c>
      <c r="G446" s="26">
        <v>2610.7199999999998</v>
      </c>
      <c r="H446" s="25" t="s">
        <v>34</v>
      </c>
      <c r="I446" s="25">
        <v>1</v>
      </c>
      <c r="J446" s="28"/>
      <c r="K446" s="28">
        <f>IF(数据源[[#This Row],[销售/采购]]="采购",数据源[[#This Row],[数量]],-数据源[[#This Row],[数量]])</f>
        <v>504</v>
      </c>
      <c r="L446" s="28">
        <f>IF(数据源[[#This Row],[销售/采购]]="采购",-数据源[[#This Row],[总价]],数据源[[#This Row],[总价]])</f>
        <v>-2610.7199999999998</v>
      </c>
      <c r="M446" s="1"/>
      <c r="N446" s="1"/>
    </row>
    <row r="447" spans="1:14" ht="23.25" x14ac:dyDescent="0.3">
      <c r="A447" s="27">
        <v>44052</v>
      </c>
      <c r="B447" s="28" t="s">
        <v>8</v>
      </c>
      <c r="C447" s="28" t="s">
        <v>7</v>
      </c>
      <c r="D447" s="28" t="s">
        <v>38</v>
      </c>
      <c r="E447" s="28">
        <v>1942</v>
      </c>
      <c r="F447" s="29">
        <v>6</v>
      </c>
      <c r="G447" s="29">
        <v>11652</v>
      </c>
      <c r="H447" s="28"/>
      <c r="I447" s="28"/>
      <c r="J447" s="29">
        <v>14</v>
      </c>
      <c r="K447" s="29">
        <f>IF(数据源[[#This Row],[销售/采购]]="采购",数据源[[#This Row],[数量]],-数据源[[#This Row],[数量]])</f>
        <v>-1942</v>
      </c>
      <c r="L447" s="28">
        <f>IF(数据源[[#This Row],[销售/采购]]="采购",-数据源[[#This Row],[总价]],数据源[[#This Row],[总价]])</f>
        <v>11652</v>
      </c>
      <c r="M447" s="1"/>
      <c r="N447" s="1"/>
    </row>
    <row r="448" spans="1:14" ht="23.25" x14ac:dyDescent="0.3">
      <c r="A448" s="24">
        <v>44053</v>
      </c>
      <c r="B448" s="25" t="s">
        <v>6</v>
      </c>
      <c r="C448" s="25" t="s">
        <v>10</v>
      </c>
      <c r="D448" s="25" t="s">
        <v>37</v>
      </c>
      <c r="E448" s="25">
        <v>2060</v>
      </c>
      <c r="F448" s="26">
        <v>1.1399999999999999</v>
      </c>
      <c r="G448" s="26">
        <v>2348.3999999999996</v>
      </c>
      <c r="H448" s="25" t="s">
        <v>34</v>
      </c>
      <c r="I448" s="25">
        <v>11</v>
      </c>
      <c r="J448" s="28"/>
      <c r="K448" s="28">
        <f>IF(数据源[[#This Row],[销售/采购]]="采购",数据源[[#This Row],[数量]],-数据源[[#This Row],[数量]])</f>
        <v>2060</v>
      </c>
      <c r="L448" s="28">
        <f>IF(数据源[[#This Row],[销售/采购]]="采购",-数据源[[#This Row],[总价]],数据源[[#This Row],[总价]])</f>
        <v>-2348.3999999999996</v>
      </c>
      <c r="M448" s="1"/>
      <c r="N448" s="1"/>
    </row>
    <row r="449" spans="1:14" ht="23.25" x14ac:dyDescent="0.3">
      <c r="A449" s="27">
        <v>44053</v>
      </c>
      <c r="B449" s="28" t="s">
        <v>15</v>
      </c>
      <c r="C449" s="28" t="s">
        <v>10</v>
      </c>
      <c r="D449" s="28" t="s">
        <v>38</v>
      </c>
      <c r="E449" s="28">
        <v>2093</v>
      </c>
      <c r="F449" s="29">
        <v>4</v>
      </c>
      <c r="G449" s="29">
        <v>8372</v>
      </c>
      <c r="H449" s="28"/>
      <c r="I449" s="28"/>
      <c r="J449" s="29">
        <v>13</v>
      </c>
      <c r="K449" s="29">
        <f>IF(数据源[[#This Row],[销售/采购]]="采购",数据源[[#This Row],[数量]],-数据源[[#This Row],[数量]])</f>
        <v>-2093</v>
      </c>
      <c r="L449" s="28">
        <f>IF(数据源[[#This Row],[销售/采购]]="采购",-数据源[[#This Row],[总价]],数据源[[#This Row],[总价]])</f>
        <v>8372</v>
      </c>
      <c r="M449" s="1"/>
      <c r="N449" s="1"/>
    </row>
    <row r="450" spans="1:14" ht="23.25" x14ac:dyDescent="0.3">
      <c r="A450" s="24">
        <v>44054</v>
      </c>
      <c r="B450" s="25" t="s">
        <v>15</v>
      </c>
      <c r="C450" s="25" t="s">
        <v>21</v>
      </c>
      <c r="D450" s="25" t="s">
        <v>37</v>
      </c>
      <c r="E450" s="25">
        <v>1920</v>
      </c>
      <c r="F450" s="26">
        <v>3.24</v>
      </c>
      <c r="G450" s="26">
        <v>6220.8</v>
      </c>
      <c r="H450" s="25" t="s">
        <v>34</v>
      </c>
      <c r="I450" s="25">
        <v>10</v>
      </c>
      <c r="J450" s="28"/>
      <c r="K450" s="28">
        <f>IF(数据源[[#This Row],[销售/采购]]="采购",数据源[[#This Row],[数量]],-数据源[[#This Row],[数量]])</f>
        <v>1920</v>
      </c>
      <c r="L450" s="28">
        <f>IF(数据源[[#This Row],[销售/采购]]="采购",-数据源[[#This Row],[总价]],数据源[[#This Row],[总价]])</f>
        <v>-6220.8</v>
      </c>
      <c r="M450" s="1"/>
      <c r="N450" s="1"/>
    </row>
    <row r="451" spans="1:14" ht="23.25" x14ac:dyDescent="0.3">
      <c r="A451" s="27">
        <v>44054</v>
      </c>
      <c r="B451" s="28" t="s">
        <v>8</v>
      </c>
      <c r="C451" s="28" t="s">
        <v>7</v>
      </c>
      <c r="D451" s="28" t="s">
        <v>38</v>
      </c>
      <c r="E451" s="28">
        <v>2761</v>
      </c>
      <c r="F451" s="29">
        <v>6</v>
      </c>
      <c r="G451" s="29">
        <v>16566</v>
      </c>
      <c r="H451" s="28"/>
      <c r="I451" s="28"/>
      <c r="J451" s="29">
        <v>7</v>
      </c>
      <c r="K451" s="29">
        <f>IF(数据源[[#This Row],[销售/采购]]="采购",数据源[[#This Row],[数量]],-数据源[[#This Row],[数量]])</f>
        <v>-2761</v>
      </c>
      <c r="L451" s="28">
        <f>IF(数据源[[#This Row],[销售/采购]]="采购",-数据源[[#This Row],[总价]],数据源[[#This Row],[总价]])</f>
        <v>16566</v>
      </c>
      <c r="M451" s="1"/>
      <c r="N451" s="1"/>
    </row>
    <row r="452" spans="1:14" ht="23.25" x14ac:dyDescent="0.3">
      <c r="A452" s="24">
        <v>44055</v>
      </c>
      <c r="B452" s="25" t="s">
        <v>6</v>
      </c>
      <c r="C452" s="25" t="s">
        <v>10</v>
      </c>
      <c r="D452" s="25" t="s">
        <v>37</v>
      </c>
      <c r="E452" s="25">
        <v>2623</v>
      </c>
      <c r="F452" s="26">
        <v>1.1399999999999999</v>
      </c>
      <c r="G452" s="26">
        <v>2990.22</v>
      </c>
      <c r="H452" s="25" t="s">
        <v>34</v>
      </c>
      <c r="I452" s="25">
        <v>3</v>
      </c>
      <c r="J452" s="28"/>
      <c r="K452" s="28">
        <f>IF(数据源[[#This Row],[销售/采购]]="采购",数据源[[#This Row],[数量]],-数据源[[#This Row],[数量]])</f>
        <v>2623</v>
      </c>
      <c r="L452" s="28">
        <f>IF(数据源[[#This Row],[销售/采购]]="采购",-数据源[[#This Row],[总价]],数据源[[#This Row],[总价]])</f>
        <v>-2990.22</v>
      </c>
      <c r="M452" s="1"/>
      <c r="N452" s="1"/>
    </row>
    <row r="453" spans="1:14" ht="23.25" x14ac:dyDescent="0.3">
      <c r="A453" s="27">
        <v>44055</v>
      </c>
      <c r="B453" s="28" t="s">
        <v>8</v>
      </c>
      <c r="C453" s="28" t="s">
        <v>10</v>
      </c>
      <c r="D453" s="28" t="s">
        <v>38</v>
      </c>
      <c r="E453" s="28">
        <v>1948</v>
      </c>
      <c r="F453" s="29">
        <v>2.5</v>
      </c>
      <c r="G453" s="29">
        <v>4870</v>
      </c>
      <c r="H453" s="28"/>
      <c r="I453" s="28"/>
      <c r="J453" s="29">
        <v>12</v>
      </c>
      <c r="K453" s="29">
        <f>IF(数据源[[#This Row],[销售/采购]]="采购",数据源[[#This Row],[数量]],-数据源[[#This Row],[数量]])</f>
        <v>-1948</v>
      </c>
      <c r="L453" s="28">
        <f>IF(数据源[[#This Row],[销售/采购]]="采购",-数据源[[#This Row],[总价]],数据源[[#This Row],[总价]])</f>
        <v>4870</v>
      </c>
      <c r="M453" s="1"/>
      <c r="N453" s="1"/>
    </row>
    <row r="454" spans="1:14" ht="23.25" x14ac:dyDescent="0.3">
      <c r="A454" s="24">
        <v>44056</v>
      </c>
      <c r="B454" s="25" t="s">
        <v>14</v>
      </c>
      <c r="C454" s="25" t="s">
        <v>7</v>
      </c>
      <c r="D454" s="25" t="s">
        <v>37</v>
      </c>
      <c r="E454" s="25">
        <v>1461</v>
      </c>
      <c r="F454" s="26">
        <v>4.4400000000000004</v>
      </c>
      <c r="G454" s="26">
        <v>6486.84</v>
      </c>
      <c r="H454" s="25" t="s">
        <v>34</v>
      </c>
      <c r="I454" s="25">
        <v>13</v>
      </c>
      <c r="J454" s="28"/>
      <c r="K454" s="28">
        <f>IF(数据源[[#This Row],[销售/采购]]="采购",数据源[[#This Row],[数量]],-数据源[[#This Row],[数量]])</f>
        <v>1461</v>
      </c>
      <c r="L454" s="28">
        <f>IF(数据源[[#This Row],[销售/采购]]="采购",-数据源[[#This Row],[总价]],数据源[[#This Row],[总价]])</f>
        <v>-6486.84</v>
      </c>
      <c r="M454" s="1"/>
      <c r="N454" s="1"/>
    </row>
    <row r="455" spans="1:14" ht="23.25" x14ac:dyDescent="0.3">
      <c r="A455" s="27">
        <v>44056</v>
      </c>
      <c r="B455" s="28" t="s">
        <v>8</v>
      </c>
      <c r="C455" s="28" t="s">
        <v>7</v>
      </c>
      <c r="D455" s="28" t="s">
        <v>38</v>
      </c>
      <c r="E455" s="28">
        <v>280</v>
      </c>
      <c r="F455" s="29">
        <v>6</v>
      </c>
      <c r="G455" s="29">
        <v>1680</v>
      </c>
      <c r="H455" s="28"/>
      <c r="I455" s="28"/>
      <c r="J455" s="29">
        <v>3</v>
      </c>
      <c r="K455" s="29">
        <f>IF(数据源[[#This Row],[销售/采购]]="采购",数据源[[#This Row],[数量]],-数据源[[#This Row],[数量]])</f>
        <v>-280</v>
      </c>
      <c r="L455" s="28">
        <f>IF(数据源[[#This Row],[销售/采购]]="采购",-数据源[[#This Row],[总价]],数据源[[#This Row],[总价]])</f>
        <v>1680</v>
      </c>
      <c r="M455" s="1"/>
      <c r="N455" s="1"/>
    </row>
    <row r="456" spans="1:14" ht="23.25" x14ac:dyDescent="0.3">
      <c r="A456" s="24">
        <v>44057</v>
      </c>
      <c r="B456" s="25" t="s">
        <v>15</v>
      </c>
      <c r="C456" s="25" t="s">
        <v>21</v>
      </c>
      <c r="D456" s="25" t="s">
        <v>37</v>
      </c>
      <c r="E456" s="25">
        <v>1034</v>
      </c>
      <c r="F456" s="26">
        <v>3.24</v>
      </c>
      <c r="G456" s="26">
        <v>3350.1600000000003</v>
      </c>
      <c r="H456" s="25" t="s">
        <v>34</v>
      </c>
      <c r="I456" s="25">
        <v>1</v>
      </c>
      <c r="J456" s="28"/>
      <c r="K456" s="28">
        <f>IF(数据源[[#This Row],[销售/采购]]="采购",数据源[[#This Row],[数量]],-数据源[[#This Row],[数量]])</f>
        <v>1034</v>
      </c>
      <c r="L456" s="28">
        <f>IF(数据源[[#This Row],[销售/采购]]="采购",-数据源[[#This Row],[总价]],数据源[[#This Row],[总价]])</f>
        <v>-3350.1600000000003</v>
      </c>
      <c r="M456" s="1"/>
      <c r="N456" s="1"/>
    </row>
    <row r="457" spans="1:14" ht="23.25" x14ac:dyDescent="0.3">
      <c r="A457" s="27">
        <v>44057</v>
      </c>
      <c r="B457" s="28" t="s">
        <v>15</v>
      </c>
      <c r="C457" s="28" t="s">
        <v>9</v>
      </c>
      <c r="D457" s="28" t="s">
        <v>38</v>
      </c>
      <c r="E457" s="28">
        <v>1799</v>
      </c>
      <c r="F457" s="29">
        <v>5</v>
      </c>
      <c r="G457" s="29">
        <v>8995</v>
      </c>
      <c r="H457" s="28"/>
      <c r="I457" s="28"/>
      <c r="J457" s="29">
        <v>20</v>
      </c>
      <c r="K457" s="29">
        <f>IF(数据源[[#This Row],[销售/采购]]="采购",数据源[[#This Row],[数量]],-数据源[[#This Row],[数量]])</f>
        <v>-1799</v>
      </c>
      <c r="L457" s="28">
        <f>IF(数据源[[#This Row],[销售/采购]]="采购",-数据源[[#This Row],[总价]],数据源[[#This Row],[总价]])</f>
        <v>8995</v>
      </c>
      <c r="M457" s="1"/>
      <c r="N457" s="1"/>
    </row>
    <row r="458" spans="1:14" ht="23.25" x14ac:dyDescent="0.3">
      <c r="A458" s="24">
        <v>44058</v>
      </c>
      <c r="B458" s="25" t="s">
        <v>15</v>
      </c>
      <c r="C458" s="25" t="s">
        <v>9</v>
      </c>
      <c r="D458" s="25" t="s">
        <v>37</v>
      </c>
      <c r="E458" s="25">
        <v>2903</v>
      </c>
      <c r="F458" s="26">
        <v>2.64</v>
      </c>
      <c r="G458" s="26">
        <v>7663.92</v>
      </c>
      <c r="H458" s="25" t="s">
        <v>34</v>
      </c>
      <c r="I458" s="25">
        <v>5</v>
      </c>
      <c r="J458" s="28"/>
      <c r="K458" s="28">
        <f>IF(数据源[[#This Row],[销售/采购]]="采购",数据源[[#This Row],[数量]],-数据源[[#This Row],[数量]])</f>
        <v>2903</v>
      </c>
      <c r="L458" s="28">
        <f>IF(数据源[[#This Row],[销售/采购]]="采购",-数据源[[#This Row],[总价]],数据源[[#This Row],[总价]])</f>
        <v>-7663.92</v>
      </c>
      <c r="M458" s="1"/>
      <c r="N458" s="1"/>
    </row>
    <row r="459" spans="1:14" ht="23.25" x14ac:dyDescent="0.3">
      <c r="A459" s="27">
        <v>44058</v>
      </c>
      <c r="B459" s="28" t="s">
        <v>14</v>
      </c>
      <c r="C459" s="28" t="s">
        <v>7</v>
      </c>
      <c r="D459" s="28" t="s">
        <v>38</v>
      </c>
      <c r="E459" s="28">
        <v>2164</v>
      </c>
      <c r="F459" s="29">
        <v>8</v>
      </c>
      <c r="G459" s="29">
        <v>17312</v>
      </c>
      <c r="H459" s="28"/>
      <c r="I459" s="28"/>
      <c r="J459" s="29">
        <v>5</v>
      </c>
      <c r="K459" s="29">
        <f>IF(数据源[[#This Row],[销售/采购]]="采购",数据源[[#This Row],[数量]],-数据源[[#This Row],[数量]])</f>
        <v>-2164</v>
      </c>
      <c r="L459" s="28">
        <f>IF(数据源[[#This Row],[销售/采购]]="采购",-数据源[[#This Row],[总价]],数据源[[#This Row],[总价]])</f>
        <v>17312</v>
      </c>
      <c r="M459" s="1"/>
      <c r="N459" s="1"/>
    </row>
    <row r="460" spans="1:14" ht="23.25" x14ac:dyDescent="0.3">
      <c r="A460" s="24">
        <v>44059</v>
      </c>
      <c r="B460" s="25" t="s">
        <v>8</v>
      </c>
      <c r="C460" s="25" t="s">
        <v>10</v>
      </c>
      <c r="D460" s="25" t="s">
        <v>37</v>
      </c>
      <c r="E460" s="25">
        <v>1655</v>
      </c>
      <c r="F460" s="26">
        <v>1.1399999999999999</v>
      </c>
      <c r="G460" s="26">
        <v>1886.6999999999998</v>
      </c>
      <c r="H460" s="25" t="s">
        <v>34</v>
      </c>
      <c r="I460" s="25">
        <v>8</v>
      </c>
      <c r="J460" s="28"/>
      <c r="K460" s="28">
        <f>IF(数据源[[#This Row],[销售/采购]]="采购",数据源[[#This Row],[数量]],-数据源[[#This Row],[数量]])</f>
        <v>1655</v>
      </c>
      <c r="L460" s="28">
        <f>IF(数据源[[#This Row],[销售/采购]]="采购",-数据源[[#This Row],[总价]],数据源[[#This Row],[总价]])</f>
        <v>-1886.6999999999998</v>
      </c>
      <c r="M460" s="1"/>
      <c r="N460" s="1"/>
    </row>
    <row r="461" spans="1:14" ht="23.25" x14ac:dyDescent="0.3">
      <c r="A461" s="27">
        <v>44059</v>
      </c>
      <c r="B461" s="28" t="s">
        <v>15</v>
      </c>
      <c r="C461" s="28" t="s">
        <v>21</v>
      </c>
      <c r="D461" s="28" t="s">
        <v>38</v>
      </c>
      <c r="E461" s="28">
        <v>859</v>
      </c>
      <c r="F461" s="29">
        <v>6</v>
      </c>
      <c r="G461" s="29">
        <v>5154</v>
      </c>
      <c r="H461" s="28"/>
      <c r="I461" s="28"/>
      <c r="J461" s="29">
        <v>3</v>
      </c>
      <c r="K461" s="29">
        <f>IF(数据源[[#This Row],[销售/采购]]="采购",数据源[[#This Row],[数量]],-数据源[[#This Row],[数量]])</f>
        <v>-859</v>
      </c>
      <c r="L461" s="28">
        <f>IF(数据源[[#This Row],[销售/采购]]="采购",-数据源[[#This Row],[总价]],数据源[[#This Row],[总价]])</f>
        <v>5154</v>
      </c>
      <c r="M461" s="1"/>
      <c r="N461" s="1"/>
    </row>
    <row r="462" spans="1:14" ht="23.25" x14ac:dyDescent="0.3">
      <c r="A462" s="24">
        <v>44060</v>
      </c>
      <c r="B462" s="25" t="s">
        <v>11</v>
      </c>
      <c r="C462" s="25" t="s">
        <v>10</v>
      </c>
      <c r="D462" s="25" t="s">
        <v>37</v>
      </c>
      <c r="E462" s="25">
        <v>2602</v>
      </c>
      <c r="F462" s="26">
        <v>3.24</v>
      </c>
      <c r="G462" s="26">
        <v>8430.4800000000014</v>
      </c>
      <c r="H462" s="25" t="s">
        <v>34</v>
      </c>
      <c r="I462" s="25">
        <v>9</v>
      </c>
      <c r="J462" s="28"/>
      <c r="K462" s="28">
        <f>IF(数据源[[#This Row],[销售/采购]]="采购",数据源[[#This Row],[数量]],-数据源[[#This Row],[数量]])</f>
        <v>2602</v>
      </c>
      <c r="L462" s="28">
        <f>IF(数据源[[#This Row],[销售/采购]]="采购",-数据源[[#This Row],[总价]],数据源[[#This Row],[总价]])</f>
        <v>-8430.4800000000014</v>
      </c>
      <c r="M462" s="1"/>
      <c r="N462" s="1"/>
    </row>
    <row r="463" spans="1:14" ht="23.25" x14ac:dyDescent="0.3">
      <c r="A463" s="27">
        <v>44060</v>
      </c>
      <c r="B463" s="28" t="s">
        <v>12</v>
      </c>
      <c r="C463" s="28" t="s">
        <v>9</v>
      </c>
      <c r="D463" s="28" t="s">
        <v>38</v>
      </c>
      <c r="E463" s="28">
        <v>1292</v>
      </c>
      <c r="F463" s="29">
        <v>3.5</v>
      </c>
      <c r="G463" s="29">
        <v>4522</v>
      </c>
      <c r="H463" s="28"/>
      <c r="I463" s="28"/>
      <c r="J463" s="29">
        <v>8</v>
      </c>
      <c r="K463" s="29">
        <f>IF(数据源[[#This Row],[销售/采购]]="采购",数据源[[#This Row],[数量]],-数据源[[#This Row],[数量]])</f>
        <v>-1292</v>
      </c>
      <c r="L463" s="28">
        <f>IF(数据源[[#This Row],[销售/采购]]="采购",-数据源[[#This Row],[总价]],数据源[[#This Row],[总价]])</f>
        <v>4522</v>
      </c>
      <c r="M463" s="1"/>
      <c r="N463" s="1"/>
    </row>
    <row r="464" spans="1:14" ht="23.25" x14ac:dyDescent="0.3">
      <c r="A464" s="24">
        <v>44061</v>
      </c>
      <c r="B464" s="25" t="s">
        <v>6</v>
      </c>
      <c r="C464" s="25" t="s">
        <v>7</v>
      </c>
      <c r="D464" s="25" t="s">
        <v>37</v>
      </c>
      <c r="E464" s="25">
        <v>1595</v>
      </c>
      <c r="F464" s="26">
        <v>3.24</v>
      </c>
      <c r="G464" s="26">
        <v>5167.8</v>
      </c>
      <c r="H464" s="25" t="s">
        <v>34</v>
      </c>
      <c r="I464" s="25">
        <v>14</v>
      </c>
      <c r="J464" s="28"/>
      <c r="K464" s="28">
        <f>IF(数据源[[#This Row],[销售/采购]]="采购",数据源[[#This Row],[数量]],-数据源[[#This Row],[数量]])</f>
        <v>1595</v>
      </c>
      <c r="L464" s="28">
        <f>IF(数据源[[#This Row],[销售/采购]]="采购",-数据源[[#This Row],[总价]],数据源[[#This Row],[总价]])</f>
        <v>-5167.8</v>
      </c>
      <c r="M464" s="1"/>
      <c r="N464" s="1"/>
    </row>
    <row r="465" spans="1:14" ht="23.25" x14ac:dyDescent="0.3">
      <c r="A465" s="27">
        <v>44061</v>
      </c>
      <c r="B465" s="28" t="s">
        <v>15</v>
      </c>
      <c r="C465" s="28" t="s">
        <v>21</v>
      </c>
      <c r="D465" s="28" t="s">
        <v>38</v>
      </c>
      <c r="E465" s="28">
        <v>1236</v>
      </c>
      <c r="F465" s="29">
        <v>6</v>
      </c>
      <c r="G465" s="29">
        <v>7416</v>
      </c>
      <c r="H465" s="28"/>
      <c r="I465" s="28"/>
      <c r="J465" s="29">
        <v>13</v>
      </c>
      <c r="K465" s="29">
        <f>IF(数据源[[#This Row],[销售/采购]]="采购",数据源[[#This Row],[数量]],-数据源[[#This Row],[数量]])</f>
        <v>-1236</v>
      </c>
      <c r="L465" s="28">
        <f>IF(数据源[[#This Row],[销售/采购]]="采购",-数据源[[#This Row],[总价]],数据源[[#This Row],[总价]])</f>
        <v>7416</v>
      </c>
      <c r="M465" s="1"/>
      <c r="N465" s="1"/>
    </row>
    <row r="466" spans="1:14" ht="23.25" x14ac:dyDescent="0.3">
      <c r="A466" s="24">
        <v>44062</v>
      </c>
      <c r="B466" s="25" t="s">
        <v>8</v>
      </c>
      <c r="C466" s="25" t="s">
        <v>7</v>
      </c>
      <c r="D466" s="25" t="s">
        <v>37</v>
      </c>
      <c r="E466" s="25">
        <v>4659</v>
      </c>
      <c r="F466" s="26">
        <v>3.24</v>
      </c>
      <c r="G466" s="26">
        <v>15095.160000000002</v>
      </c>
      <c r="H466" s="25" t="s">
        <v>34</v>
      </c>
      <c r="I466" s="25">
        <v>9</v>
      </c>
      <c r="J466" s="28"/>
      <c r="K466" s="28">
        <f>IF(数据源[[#This Row],[销售/采购]]="采购",数据源[[#This Row],[数量]],-数据源[[#This Row],[数量]])</f>
        <v>4659</v>
      </c>
      <c r="L466" s="28">
        <f>IF(数据源[[#This Row],[销售/采购]]="采购",-数据源[[#This Row],[总价]],数据源[[#This Row],[总价]])</f>
        <v>-15095.160000000002</v>
      </c>
      <c r="M466" s="1"/>
      <c r="N466" s="1"/>
    </row>
    <row r="467" spans="1:14" ht="23.25" x14ac:dyDescent="0.3">
      <c r="A467" s="27">
        <v>44062</v>
      </c>
      <c r="B467" s="28" t="s">
        <v>6</v>
      </c>
      <c r="C467" s="28" t="s">
        <v>10</v>
      </c>
      <c r="D467" s="28" t="s">
        <v>38</v>
      </c>
      <c r="E467" s="28">
        <v>699</v>
      </c>
      <c r="F467" s="29">
        <v>2.5</v>
      </c>
      <c r="G467" s="29">
        <v>1747.5</v>
      </c>
      <c r="H467" s="28"/>
      <c r="I467" s="28"/>
      <c r="J467" s="29">
        <v>5</v>
      </c>
      <c r="K467" s="29">
        <f>IF(数据源[[#This Row],[销售/采购]]="采购",数据源[[#This Row],[数量]],-数据源[[#This Row],[数量]])</f>
        <v>-699</v>
      </c>
      <c r="L467" s="28">
        <f>IF(数据源[[#This Row],[销售/采购]]="采购",-数据源[[#This Row],[总价]],数据源[[#This Row],[总价]])</f>
        <v>1747.5</v>
      </c>
      <c r="M467" s="1"/>
      <c r="N467" s="1"/>
    </row>
    <row r="468" spans="1:14" ht="23.25" x14ac:dyDescent="0.3">
      <c r="A468" s="24">
        <v>44063</v>
      </c>
      <c r="B468" s="25" t="s">
        <v>6</v>
      </c>
      <c r="C468" s="25" t="s">
        <v>7</v>
      </c>
      <c r="D468" s="25" t="s">
        <v>37</v>
      </c>
      <c r="E468" s="25">
        <v>2314</v>
      </c>
      <c r="F468" s="26">
        <v>3.24</v>
      </c>
      <c r="G468" s="26">
        <v>7497.3600000000006</v>
      </c>
      <c r="H468" s="25" t="s">
        <v>34</v>
      </c>
      <c r="I468" s="25">
        <v>5</v>
      </c>
      <c r="J468" s="28"/>
      <c r="K468" s="28">
        <f>IF(数据源[[#This Row],[销售/采购]]="采购",数据源[[#This Row],[数量]],-数据源[[#This Row],[数量]])</f>
        <v>2314</v>
      </c>
      <c r="L468" s="28">
        <f>IF(数据源[[#This Row],[销售/采购]]="采购",-数据源[[#This Row],[总价]],数据源[[#This Row],[总价]])</f>
        <v>-7497.3600000000006</v>
      </c>
      <c r="M468" s="1"/>
      <c r="N468" s="1"/>
    </row>
    <row r="469" spans="1:14" ht="23.25" x14ac:dyDescent="0.3">
      <c r="A469" s="27">
        <v>44063</v>
      </c>
      <c r="B469" s="28" t="s">
        <v>6</v>
      </c>
      <c r="C469" s="28" t="s">
        <v>10</v>
      </c>
      <c r="D469" s="28" t="s">
        <v>38</v>
      </c>
      <c r="E469" s="28">
        <v>2123</v>
      </c>
      <c r="F469" s="29">
        <v>2.5</v>
      </c>
      <c r="G469" s="29">
        <v>5307.5</v>
      </c>
      <c r="H469" s="28"/>
      <c r="I469" s="28"/>
      <c r="J469" s="29">
        <v>17</v>
      </c>
      <c r="K469" s="29">
        <f>IF(数据源[[#This Row],[销售/采购]]="采购",数据源[[#This Row],[数量]],-数据源[[#This Row],[数量]])</f>
        <v>-2123</v>
      </c>
      <c r="L469" s="28">
        <f>IF(数据源[[#This Row],[销售/采购]]="采购",-数据源[[#This Row],[总价]],数据源[[#This Row],[总价]])</f>
        <v>5307.5</v>
      </c>
      <c r="M469" s="1"/>
      <c r="N469" s="1"/>
    </row>
    <row r="470" spans="1:14" ht="23.25" x14ac:dyDescent="0.3">
      <c r="A470" s="24">
        <v>44064</v>
      </c>
      <c r="B470" s="25" t="s">
        <v>15</v>
      </c>
      <c r="C470" s="25" t="s">
        <v>10</v>
      </c>
      <c r="D470" s="25" t="s">
        <v>37</v>
      </c>
      <c r="E470" s="25">
        <v>1993</v>
      </c>
      <c r="F470" s="26">
        <v>2.04</v>
      </c>
      <c r="G470" s="26">
        <v>4065.7200000000003</v>
      </c>
      <c r="H470" s="25" t="s">
        <v>34</v>
      </c>
      <c r="I470" s="25">
        <v>10</v>
      </c>
      <c r="J470" s="28"/>
      <c r="K470" s="28">
        <f>IF(数据源[[#This Row],[销售/采购]]="采购",数据源[[#This Row],[数量]],-数据源[[#This Row],[数量]])</f>
        <v>1993</v>
      </c>
      <c r="L470" s="28">
        <f>IF(数据源[[#This Row],[销售/采购]]="采购",-数据源[[#This Row],[总价]],数据源[[#This Row],[总价]])</f>
        <v>-4065.7200000000003</v>
      </c>
      <c r="M470" s="1"/>
      <c r="N470" s="1"/>
    </row>
    <row r="471" spans="1:14" ht="23.25" x14ac:dyDescent="0.3">
      <c r="A471" s="27">
        <v>44064</v>
      </c>
      <c r="B471" s="28" t="s">
        <v>11</v>
      </c>
      <c r="C471" s="28" t="s">
        <v>10</v>
      </c>
      <c r="D471" s="28" t="s">
        <v>38</v>
      </c>
      <c r="E471" s="28">
        <v>1949</v>
      </c>
      <c r="F471" s="29">
        <v>6</v>
      </c>
      <c r="G471" s="29">
        <v>11694</v>
      </c>
      <c r="H471" s="28"/>
      <c r="I471" s="28"/>
      <c r="J471" s="29">
        <v>11</v>
      </c>
      <c r="K471" s="29">
        <f>IF(数据源[[#This Row],[销售/采购]]="采购",数据源[[#This Row],[数量]],-数据源[[#This Row],[数量]])</f>
        <v>-1949</v>
      </c>
      <c r="L471" s="28">
        <f>IF(数据源[[#This Row],[销售/采购]]="采购",-数据源[[#This Row],[总价]],数据源[[#This Row],[总价]])</f>
        <v>11694</v>
      </c>
      <c r="M471" s="1"/>
      <c r="N471" s="1"/>
    </row>
    <row r="472" spans="1:14" ht="23.25" x14ac:dyDescent="0.3">
      <c r="A472" s="24">
        <v>44065</v>
      </c>
      <c r="B472" s="25" t="s">
        <v>15</v>
      </c>
      <c r="C472" s="25" t="s">
        <v>21</v>
      </c>
      <c r="D472" s="25" t="s">
        <v>37</v>
      </c>
      <c r="E472" s="25">
        <v>2130</v>
      </c>
      <c r="F472" s="26">
        <v>3.24</v>
      </c>
      <c r="G472" s="26">
        <v>6901.2000000000007</v>
      </c>
      <c r="H472" s="25" t="s">
        <v>34</v>
      </c>
      <c r="I472" s="25">
        <v>0</v>
      </c>
      <c r="J472" s="28"/>
      <c r="K472" s="28">
        <f>IF(数据源[[#This Row],[销售/采购]]="采购",数据源[[#This Row],[数量]],-数据源[[#This Row],[数量]])</f>
        <v>2130</v>
      </c>
      <c r="L472" s="28">
        <f>IF(数据源[[#This Row],[销售/采购]]="采购",-数据源[[#This Row],[总价]],数据源[[#This Row],[总价]])</f>
        <v>-6901.2000000000007</v>
      </c>
      <c r="M472" s="1"/>
      <c r="N472" s="1"/>
    </row>
    <row r="473" spans="1:14" ht="23.25" x14ac:dyDescent="0.3">
      <c r="A473" s="27">
        <v>44065</v>
      </c>
      <c r="B473" s="28" t="s">
        <v>8</v>
      </c>
      <c r="C473" s="28" t="s">
        <v>9</v>
      </c>
      <c r="D473" s="28" t="s">
        <v>38</v>
      </c>
      <c r="E473" s="28">
        <v>2615</v>
      </c>
      <c r="F473" s="29">
        <v>3</v>
      </c>
      <c r="G473" s="29">
        <v>7845</v>
      </c>
      <c r="H473" s="28"/>
      <c r="I473" s="28"/>
      <c r="J473" s="29">
        <v>12</v>
      </c>
      <c r="K473" s="29">
        <f>IF(数据源[[#This Row],[销售/采购]]="采购",数据源[[#This Row],[数量]],-数据源[[#This Row],[数量]])</f>
        <v>-2615</v>
      </c>
      <c r="L473" s="28">
        <f>IF(数据源[[#This Row],[销售/采购]]="采购",-数据源[[#This Row],[总价]],数据源[[#This Row],[总价]])</f>
        <v>7845</v>
      </c>
      <c r="M473" s="1"/>
      <c r="N473" s="1"/>
    </row>
    <row r="474" spans="1:14" ht="23.25" x14ac:dyDescent="0.3">
      <c r="A474" s="24">
        <v>44066</v>
      </c>
      <c r="B474" s="25" t="s">
        <v>6</v>
      </c>
      <c r="C474" s="25" t="s">
        <v>10</v>
      </c>
      <c r="D474" s="25" t="s">
        <v>37</v>
      </c>
      <c r="E474" s="25">
        <v>1086</v>
      </c>
      <c r="F474" s="26">
        <v>1.1399999999999999</v>
      </c>
      <c r="G474" s="26">
        <v>1238.04</v>
      </c>
      <c r="H474" s="25" t="s">
        <v>34</v>
      </c>
      <c r="I474" s="25">
        <v>1</v>
      </c>
      <c r="J474" s="28"/>
      <c r="K474" s="28">
        <f>IF(数据源[[#This Row],[销售/采购]]="采购",数据源[[#This Row],[数量]],-数据源[[#This Row],[数量]])</f>
        <v>1086</v>
      </c>
      <c r="L474" s="28">
        <f>IF(数据源[[#This Row],[销售/采购]]="采购",-数据源[[#This Row],[总价]],数据源[[#This Row],[总价]])</f>
        <v>-1238.04</v>
      </c>
      <c r="M474" s="1"/>
      <c r="N474" s="1"/>
    </row>
    <row r="475" spans="1:14" ht="23.25" x14ac:dyDescent="0.3">
      <c r="A475" s="27">
        <v>44066</v>
      </c>
      <c r="B475" s="28" t="s">
        <v>8</v>
      </c>
      <c r="C475" s="28" t="s">
        <v>7</v>
      </c>
      <c r="D475" s="28" t="s">
        <v>38</v>
      </c>
      <c r="E475" s="28">
        <v>411</v>
      </c>
      <c r="F475" s="29">
        <v>6</v>
      </c>
      <c r="G475" s="29">
        <v>2466</v>
      </c>
      <c r="H475" s="28"/>
      <c r="I475" s="28"/>
      <c r="J475" s="29">
        <v>3</v>
      </c>
      <c r="K475" s="29">
        <f>IF(数据源[[#This Row],[销售/采购]]="采购",数据源[[#This Row],[数量]],-数据源[[#This Row],[数量]])</f>
        <v>-411</v>
      </c>
      <c r="L475" s="28">
        <f>IF(数据源[[#This Row],[销售/采购]]="采购",-数据源[[#This Row],[总价]],数据源[[#This Row],[总价]])</f>
        <v>2466</v>
      </c>
      <c r="M475" s="1"/>
      <c r="N475" s="1"/>
    </row>
    <row r="476" spans="1:14" ht="23.25" x14ac:dyDescent="0.3">
      <c r="A476" s="24">
        <v>44067</v>
      </c>
      <c r="B476" s="25" t="s">
        <v>12</v>
      </c>
      <c r="C476" s="25" t="s">
        <v>9</v>
      </c>
      <c r="D476" s="25" t="s">
        <v>37</v>
      </c>
      <c r="E476" s="25">
        <v>1622</v>
      </c>
      <c r="F476" s="26">
        <v>1.74</v>
      </c>
      <c r="G476" s="26">
        <v>2822.28</v>
      </c>
      <c r="H476" s="25" t="s">
        <v>34</v>
      </c>
      <c r="I476" s="25">
        <v>9</v>
      </c>
      <c r="J476" s="28"/>
      <c r="K476" s="28">
        <f>IF(数据源[[#This Row],[销售/采购]]="采购",数据源[[#This Row],[数量]],-数据源[[#This Row],[数量]])</f>
        <v>1622</v>
      </c>
      <c r="L476" s="28">
        <f>IF(数据源[[#This Row],[销售/采购]]="采购",-数据源[[#This Row],[总价]],数据源[[#This Row],[总价]])</f>
        <v>-2822.28</v>
      </c>
      <c r="M476" s="1"/>
      <c r="N476" s="1"/>
    </row>
    <row r="477" spans="1:14" ht="23.25" x14ac:dyDescent="0.3">
      <c r="A477" s="27">
        <v>44067</v>
      </c>
      <c r="B477" s="28" t="s">
        <v>12</v>
      </c>
      <c r="C477" s="28" t="s">
        <v>9</v>
      </c>
      <c r="D477" s="28" t="s">
        <v>38</v>
      </c>
      <c r="E477" s="28">
        <v>789</v>
      </c>
      <c r="F477" s="29">
        <v>3.5</v>
      </c>
      <c r="G477" s="29">
        <v>2761.5</v>
      </c>
      <c r="H477" s="28"/>
      <c r="I477" s="28"/>
      <c r="J477" s="29">
        <v>5</v>
      </c>
      <c r="K477" s="29">
        <f>IF(数据源[[#This Row],[销售/采购]]="采购",数据源[[#This Row],[数量]],-数据源[[#This Row],[数量]])</f>
        <v>-789</v>
      </c>
      <c r="L477" s="28">
        <f>IF(数据源[[#This Row],[销售/采购]]="采购",-数据源[[#This Row],[总价]],数据源[[#This Row],[总价]])</f>
        <v>2761.5</v>
      </c>
      <c r="M477" s="1"/>
      <c r="N477" s="1"/>
    </row>
    <row r="478" spans="1:14" ht="23.25" x14ac:dyDescent="0.3">
      <c r="A478" s="24">
        <v>44068</v>
      </c>
      <c r="B478" s="25" t="s">
        <v>15</v>
      </c>
      <c r="C478" s="25" t="s">
        <v>21</v>
      </c>
      <c r="D478" s="25" t="s">
        <v>37</v>
      </c>
      <c r="E478" s="25">
        <v>1826</v>
      </c>
      <c r="F478" s="26">
        <v>3.24</v>
      </c>
      <c r="G478" s="26">
        <v>5916.2400000000007</v>
      </c>
      <c r="H478" s="25" t="s">
        <v>34</v>
      </c>
      <c r="I478" s="25">
        <v>10</v>
      </c>
      <c r="J478" s="28"/>
      <c r="K478" s="28">
        <f>IF(数据源[[#This Row],[销售/采购]]="采购",数据源[[#This Row],[数量]],-数据源[[#This Row],[数量]])</f>
        <v>1826</v>
      </c>
      <c r="L478" s="28">
        <f>IF(数据源[[#This Row],[销售/采购]]="采购",-数据源[[#This Row],[总价]],数据源[[#This Row],[总价]])</f>
        <v>-5916.2400000000007</v>
      </c>
      <c r="M478" s="1"/>
      <c r="N478" s="1"/>
    </row>
    <row r="479" spans="1:14" ht="23.25" x14ac:dyDescent="0.3">
      <c r="A479" s="27">
        <v>44068</v>
      </c>
      <c r="B479" s="28" t="s">
        <v>11</v>
      </c>
      <c r="C479" s="28" t="s">
        <v>10</v>
      </c>
      <c r="D479" s="28" t="s">
        <v>38</v>
      </c>
      <c r="E479" s="28">
        <v>797</v>
      </c>
      <c r="F479" s="29">
        <v>6</v>
      </c>
      <c r="G479" s="29">
        <v>4782</v>
      </c>
      <c r="H479" s="28"/>
      <c r="I479" s="28"/>
      <c r="J479" s="29">
        <v>1</v>
      </c>
      <c r="K479" s="29">
        <f>IF(数据源[[#This Row],[销售/采购]]="采购",数据源[[#This Row],[数量]],-数据源[[#This Row],[数量]])</f>
        <v>-797</v>
      </c>
      <c r="L479" s="28">
        <f>IF(数据源[[#This Row],[销售/采购]]="采购",-数据源[[#This Row],[总价]],数据源[[#This Row],[总价]])</f>
        <v>4782</v>
      </c>
      <c r="M479" s="1"/>
      <c r="N479" s="1"/>
    </row>
    <row r="480" spans="1:14" ht="23.25" x14ac:dyDescent="0.3">
      <c r="A480" s="24">
        <v>44069</v>
      </c>
      <c r="B480" s="25" t="s">
        <v>15</v>
      </c>
      <c r="C480" s="25" t="s">
        <v>10</v>
      </c>
      <c r="D480" s="25" t="s">
        <v>37</v>
      </c>
      <c r="E480" s="25">
        <v>1929</v>
      </c>
      <c r="F480" s="26">
        <v>2.04</v>
      </c>
      <c r="G480" s="26">
        <v>3935.16</v>
      </c>
      <c r="H480" s="25" t="s">
        <v>34</v>
      </c>
      <c r="I480" s="25">
        <v>0</v>
      </c>
      <c r="J480" s="28"/>
      <c r="K480" s="28">
        <f>IF(数据源[[#This Row],[销售/采购]]="采购",数据源[[#This Row],[数量]],-数据源[[#This Row],[数量]])</f>
        <v>1929</v>
      </c>
      <c r="L480" s="28">
        <f>IF(数据源[[#This Row],[销售/采购]]="采购",-数据源[[#This Row],[总价]],数据源[[#This Row],[总价]])</f>
        <v>-3935.16</v>
      </c>
      <c r="M480" s="1"/>
      <c r="N480" s="1"/>
    </row>
    <row r="481" spans="1:14" ht="23.25" x14ac:dyDescent="0.3">
      <c r="A481" s="27">
        <v>44069</v>
      </c>
      <c r="B481" s="28" t="s">
        <v>6</v>
      </c>
      <c r="C481" s="28" t="s">
        <v>7</v>
      </c>
      <c r="D481" s="28" t="s">
        <v>38</v>
      </c>
      <c r="E481" s="28">
        <v>970</v>
      </c>
      <c r="F481" s="29">
        <v>6</v>
      </c>
      <c r="G481" s="29">
        <v>5820</v>
      </c>
      <c r="H481" s="28"/>
      <c r="I481" s="28"/>
      <c r="J481" s="29">
        <v>4</v>
      </c>
      <c r="K481" s="29">
        <f>IF(数据源[[#This Row],[销售/采购]]="采购",数据源[[#This Row],[数量]],-数据源[[#This Row],[数量]])</f>
        <v>-970</v>
      </c>
      <c r="L481" s="28">
        <f>IF(数据源[[#This Row],[销售/采购]]="采购",-数据源[[#This Row],[总价]],数据源[[#This Row],[总价]])</f>
        <v>5820</v>
      </c>
      <c r="M481" s="1"/>
      <c r="N481" s="1"/>
    </row>
    <row r="482" spans="1:14" ht="23.25" x14ac:dyDescent="0.3">
      <c r="A482" s="24">
        <v>44070</v>
      </c>
      <c r="B482" s="25" t="s">
        <v>6</v>
      </c>
      <c r="C482" s="25" t="s">
        <v>10</v>
      </c>
      <c r="D482" s="25" t="s">
        <v>37</v>
      </c>
      <c r="E482" s="25">
        <v>586</v>
      </c>
      <c r="F482" s="26">
        <v>1.3299999999999998</v>
      </c>
      <c r="G482" s="26">
        <v>779.37999999999988</v>
      </c>
      <c r="H482" s="25" t="s">
        <v>34</v>
      </c>
      <c r="I482" s="25">
        <v>8</v>
      </c>
      <c r="J482" s="28"/>
      <c r="K482" s="28">
        <f>IF(数据源[[#This Row],[销售/采购]]="采购",数据源[[#This Row],[数量]],-数据源[[#This Row],[数量]])</f>
        <v>586</v>
      </c>
      <c r="L482" s="28">
        <f>IF(数据源[[#This Row],[销售/采购]]="采购",-数据源[[#This Row],[总价]],数据源[[#This Row],[总价]])</f>
        <v>-779.37999999999988</v>
      </c>
      <c r="M482" s="1"/>
      <c r="N482" s="1"/>
    </row>
    <row r="483" spans="1:14" ht="23.25" x14ac:dyDescent="0.3">
      <c r="A483" s="27">
        <v>44070</v>
      </c>
      <c r="B483" s="28" t="s">
        <v>8</v>
      </c>
      <c r="C483" s="28" t="s">
        <v>10</v>
      </c>
      <c r="D483" s="28" t="s">
        <v>38</v>
      </c>
      <c r="E483" s="28">
        <v>1208</v>
      </c>
      <c r="F483" s="29">
        <v>2.5</v>
      </c>
      <c r="G483" s="29">
        <v>3020</v>
      </c>
      <c r="H483" s="28"/>
      <c r="I483" s="28"/>
      <c r="J483" s="29">
        <v>11</v>
      </c>
      <c r="K483" s="29">
        <f>IF(数据源[[#This Row],[销售/采购]]="采购",数据源[[#This Row],[数量]],-数据源[[#This Row],[数量]])</f>
        <v>-1208</v>
      </c>
      <c r="L483" s="28">
        <f>IF(数据源[[#This Row],[销售/采购]]="采购",-数据源[[#This Row],[总价]],数据源[[#This Row],[总价]])</f>
        <v>3020</v>
      </c>
      <c r="M483" s="1"/>
      <c r="N483" s="1"/>
    </row>
    <row r="484" spans="1:14" ht="23.25" x14ac:dyDescent="0.3">
      <c r="A484" s="24">
        <v>44071</v>
      </c>
      <c r="B484" s="25" t="s">
        <v>6</v>
      </c>
      <c r="C484" s="25" t="s">
        <v>10</v>
      </c>
      <c r="D484" s="25" t="s">
        <v>37</v>
      </c>
      <c r="E484" s="25">
        <v>1453</v>
      </c>
      <c r="F484" s="26">
        <v>1.1399999999999999</v>
      </c>
      <c r="G484" s="26">
        <v>1656.4199999999998</v>
      </c>
      <c r="H484" s="25" t="s">
        <v>34</v>
      </c>
      <c r="I484" s="25">
        <v>5</v>
      </c>
      <c r="J484" s="28"/>
      <c r="K484" s="28">
        <f>IF(数据源[[#This Row],[销售/采购]]="采购",数据源[[#This Row],[数量]],-数据源[[#This Row],[数量]])</f>
        <v>1453</v>
      </c>
      <c r="L484" s="28">
        <f>IF(数据源[[#This Row],[销售/采购]]="采购",-数据源[[#This Row],[总价]],数据源[[#This Row],[总价]])</f>
        <v>-1656.4199999999998</v>
      </c>
      <c r="M484" s="1"/>
      <c r="N484" s="1"/>
    </row>
    <row r="485" spans="1:14" ht="23.25" x14ac:dyDescent="0.3">
      <c r="A485" s="27">
        <v>44071</v>
      </c>
      <c r="B485" s="28" t="s">
        <v>14</v>
      </c>
      <c r="C485" s="28" t="s">
        <v>9</v>
      </c>
      <c r="D485" s="28" t="s">
        <v>38</v>
      </c>
      <c r="E485" s="28">
        <v>1427</v>
      </c>
      <c r="F485" s="29">
        <v>3.5</v>
      </c>
      <c r="G485" s="29">
        <v>4994.5</v>
      </c>
      <c r="H485" s="28"/>
      <c r="I485" s="28"/>
      <c r="J485" s="29">
        <v>6</v>
      </c>
      <c r="K485" s="29">
        <f>IF(数据源[[#This Row],[销售/采购]]="采购",数据源[[#This Row],[数量]],-数据源[[#This Row],[数量]])</f>
        <v>-1427</v>
      </c>
      <c r="L485" s="28">
        <f>IF(数据源[[#This Row],[销售/采购]]="采购",-数据源[[#This Row],[总价]],数据源[[#This Row],[总价]])</f>
        <v>4994.5</v>
      </c>
      <c r="M485" s="1"/>
      <c r="N485" s="1"/>
    </row>
    <row r="486" spans="1:14" ht="23.25" x14ac:dyDescent="0.3">
      <c r="A486" s="24">
        <v>44072</v>
      </c>
      <c r="B486" s="25" t="s">
        <v>8</v>
      </c>
      <c r="C486" s="25" t="s">
        <v>7</v>
      </c>
      <c r="D486" s="25" t="s">
        <v>37</v>
      </c>
      <c r="E486" s="25">
        <v>4604</v>
      </c>
      <c r="F486" s="26">
        <v>3.24</v>
      </c>
      <c r="G486" s="26">
        <v>14916.960000000001</v>
      </c>
      <c r="H486" s="25" t="s">
        <v>35</v>
      </c>
      <c r="I486" s="25">
        <v>8</v>
      </c>
      <c r="J486" s="28"/>
      <c r="K486" s="28">
        <f>IF(数据源[[#This Row],[销售/采购]]="采购",数据源[[#This Row],[数量]],-数据源[[#This Row],[数量]])</f>
        <v>4604</v>
      </c>
      <c r="L486" s="28">
        <f>IF(数据源[[#This Row],[销售/采购]]="采购",-数据源[[#This Row],[总价]],数据源[[#This Row],[总价]])</f>
        <v>-14916.960000000001</v>
      </c>
      <c r="M486" s="1"/>
      <c r="N486" s="1"/>
    </row>
    <row r="487" spans="1:14" ht="23.25" x14ac:dyDescent="0.3">
      <c r="A487" s="27">
        <v>44072</v>
      </c>
      <c r="B487" s="28" t="s">
        <v>12</v>
      </c>
      <c r="C487" s="28" t="s">
        <v>9</v>
      </c>
      <c r="D487" s="28" t="s">
        <v>38</v>
      </c>
      <c r="E487" s="28">
        <v>1586</v>
      </c>
      <c r="F487" s="29">
        <v>3.5</v>
      </c>
      <c r="G487" s="29">
        <v>5551</v>
      </c>
      <c r="H487" s="28"/>
      <c r="I487" s="28"/>
      <c r="J487" s="29">
        <v>16</v>
      </c>
      <c r="K487" s="29">
        <f>IF(数据源[[#This Row],[销售/采购]]="采购",数据源[[#This Row],[数量]],-数据源[[#This Row],[数量]])</f>
        <v>-1586</v>
      </c>
      <c r="L487" s="28">
        <f>IF(数据源[[#This Row],[销售/采购]]="采购",-数据源[[#This Row],[总价]],数据源[[#This Row],[总价]])</f>
        <v>5551</v>
      </c>
      <c r="M487" s="1"/>
      <c r="N487" s="1"/>
    </row>
    <row r="488" spans="1:14" ht="23.25" x14ac:dyDescent="0.3">
      <c r="A488" s="24">
        <v>44073</v>
      </c>
      <c r="B488" s="25" t="s">
        <v>6</v>
      </c>
      <c r="C488" s="25" t="s">
        <v>7</v>
      </c>
      <c r="D488" s="25" t="s">
        <v>37</v>
      </c>
      <c r="E488" s="25">
        <v>780</v>
      </c>
      <c r="F488" s="26">
        <v>3.78</v>
      </c>
      <c r="G488" s="26">
        <v>2948.3999999999996</v>
      </c>
      <c r="H488" s="25" t="s">
        <v>34</v>
      </c>
      <c r="I488" s="25">
        <v>8</v>
      </c>
      <c r="J488" s="28"/>
      <c r="K488" s="28">
        <f>IF(数据源[[#This Row],[销售/采购]]="采购",数据源[[#This Row],[数量]],-数据源[[#This Row],[数量]])</f>
        <v>780</v>
      </c>
      <c r="L488" s="28">
        <f>IF(数据源[[#This Row],[销售/采购]]="采购",-数据源[[#This Row],[总价]],数据源[[#This Row],[总价]])</f>
        <v>-2948.3999999999996</v>
      </c>
      <c r="M488" s="1"/>
      <c r="N488" s="1"/>
    </row>
    <row r="489" spans="1:14" ht="23.25" x14ac:dyDescent="0.3">
      <c r="A489" s="27">
        <v>44073</v>
      </c>
      <c r="B489" s="28" t="s">
        <v>12</v>
      </c>
      <c r="C489" s="28" t="s">
        <v>9</v>
      </c>
      <c r="D489" s="28" t="s">
        <v>38</v>
      </c>
      <c r="E489" s="28">
        <v>1697</v>
      </c>
      <c r="F489" s="29">
        <v>3.5</v>
      </c>
      <c r="G489" s="29">
        <v>5939.5</v>
      </c>
      <c r="H489" s="28"/>
      <c r="I489" s="28"/>
      <c r="J489" s="29">
        <v>11</v>
      </c>
      <c r="K489" s="29">
        <f>IF(数据源[[#This Row],[销售/采购]]="采购",数据源[[#This Row],[数量]],-数据源[[#This Row],[数量]])</f>
        <v>-1697</v>
      </c>
      <c r="L489" s="28">
        <f>IF(数据源[[#This Row],[销售/采购]]="采购",-数据源[[#This Row],[总价]],数据源[[#This Row],[总价]])</f>
        <v>5939.5</v>
      </c>
      <c r="M489" s="1"/>
      <c r="N489" s="1"/>
    </row>
    <row r="490" spans="1:14" ht="23.25" x14ac:dyDescent="0.3">
      <c r="A490" s="24">
        <v>44074</v>
      </c>
      <c r="B490" s="25" t="s">
        <v>11</v>
      </c>
      <c r="C490" s="25" t="s">
        <v>13</v>
      </c>
      <c r="D490" s="25" t="s">
        <v>37</v>
      </c>
      <c r="E490" s="25">
        <v>1032</v>
      </c>
      <c r="F490" s="26">
        <v>2.04</v>
      </c>
      <c r="G490" s="26">
        <v>2105.2800000000002</v>
      </c>
      <c r="H490" s="25" t="s">
        <v>34</v>
      </c>
      <c r="I490" s="25">
        <v>15</v>
      </c>
      <c r="J490" s="28"/>
      <c r="K490" s="28">
        <f>IF(数据源[[#This Row],[销售/采购]]="采购",数据源[[#This Row],[数量]],-数据源[[#This Row],[数量]])</f>
        <v>1032</v>
      </c>
      <c r="L490" s="28">
        <f>IF(数据源[[#This Row],[销售/采购]]="采购",-数据源[[#This Row],[总价]],数据源[[#This Row],[总价]])</f>
        <v>-2105.2800000000002</v>
      </c>
      <c r="M490" s="1"/>
      <c r="N490" s="1"/>
    </row>
    <row r="491" spans="1:14" ht="23.25" x14ac:dyDescent="0.3">
      <c r="A491" s="27">
        <v>44074</v>
      </c>
      <c r="B491" s="28" t="s">
        <v>8</v>
      </c>
      <c r="C491" s="28" t="s">
        <v>9</v>
      </c>
      <c r="D491" s="28" t="s">
        <v>38</v>
      </c>
      <c r="E491" s="28">
        <v>1778</v>
      </c>
      <c r="F491" s="29">
        <v>3</v>
      </c>
      <c r="G491" s="29">
        <v>5334</v>
      </c>
      <c r="H491" s="28"/>
      <c r="I491" s="28"/>
      <c r="J491" s="29">
        <v>13</v>
      </c>
      <c r="K491" s="29">
        <f>IF(数据源[[#This Row],[销售/采购]]="采购",数据源[[#This Row],[数量]],-数据源[[#This Row],[数量]])</f>
        <v>-1778</v>
      </c>
      <c r="L491" s="28">
        <f>IF(数据源[[#This Row],[销售/采购]]="采购",-数据源[[#This Row],[总价]],数据源[[#This Row],[总价]])</f>
        <v>5334</v>
      </c>
      <c r="M491" s="1"/>
      <c r="N491" s="1"/>
    </row>
    <row r="492" spans="1:14" ht="23.25" x14ac:dyDescent="0.3">
      <c r="A492" s="24">
        <v>44075</v>
      </c>
      <c r="B492" s="25" t="s">
        <v>11</v>
      </c>
      <c r="C492" s="25" t="s">
        <v>18</v>
      </c>
      <c r="D492" s="25" t="s">
        <v>37</v>
      </c>
      <c r="E492" s="25">
        <v>2318</v>
      </c>
      <c r="F492" s="26">
        <v>4.4400000000000004</v>
      </c>
      <c r="G492" s="26">
        <v>10291.92</v>
      </c>
      <c r="H492" s="25" t="s">
        <v>34</v>
      </c>
      <c r="I492" s="25">
        <v>6</v>
      </c>
      <c r="J492" s="28"/>
      <c r="K492" s="28">
        <f>IF(数据源[[#This Row],[销售/采购]]="采购",数据源[[#This Row],[数量]],-数据源[[#This Row],[数量]])</f>
        <v>2318</v>
      </c>
      <c r="L492" s="28">
        <f>IF(数据源[[#This Row],[销售/采购]]="采购",-数据源[[#This Row],[总价]],数据源[[#This Row],[总价]])</f>
        <v>-10291.92</v>
      </c>
      <c r="M492" s="1"/>
      <c r="N492" s="1"/>
    </row>
    <row r="493" spans="1:14" ht="23.25" x14ac:dyDescent="0.3">
      <c r="A493" s="27">
        <v>44075</v>
      </c>
      <c r="B493" s="28" t="s">
        <v>12</v>
      </c>
      <c r="C493" s="28" t="s">
        <v>10</v>
      </c>
      <c r="D493" s="28" t="s">
        <v>38</v>
      </c>
      <c r="E493" s="28">
        <v>1533</v>
      </c>
      <c r="F493" s="29">
        <v>3</v>
      </c>
      <c r="G493" s="29">
        <v>4599</v>
      </c>
      <c r="H493" s="28"/>
      <c r="I493" s="28"/>
      <c r="J493" s="29">
        <v>3</v>
      </c>
      <c r="K493" s="29">
        <f>IF(数据源[[#This Row],[销售/采购]]="采购",数据源[[#This Row],[数量]],-数据源[[#This Row],[数量]])</f>
        <v>-1533</v>
      </c>
      <c r="L493" s="28">
        <f>IF(数据源[[#This Row],[销售/采购]]="采购",-数据源[[#This Row],[总价]],数据源[[#This Row],[总价]])</f>
        <v>4599</v>
      </c>
      <c r="M493" s="1"/>
      <c r="N493" s="1"/>
    </row>
    <row r="494" spans="1:14" ht="23.25" x14ac:dyDescent="0.3">
      <c r="A494" s="24">
        <v>44076</v>
      </c>
      <c r="B494" s="25" t="s">
        <v>14</v>
      </c>
      <c r="C494" s="25" t="s">
        <v>9</v>
      </c>
      <c r="D494" s="25" t="s">
        <v>37</v>
      </c>
      <c r="E494" s="25">
        <v>1475</v>
      </c>
      <c r="F494" s="26">
        <v>1.74</v>
      </c>
      <c r="G494" s="26">
        <v>2566.5</v>
      </c>
      <c r="H494" s="25" t="s">
        <v>34</v>
      </c>
      <c r="I494" s="25">
        <v>2</v>
      </c>
      <c r="J494" s="28"/>
      <c r="K494" s="28">
        <f>IF(数据源[[#This Row],[销售/采购]]="采购",数据源[[#This Row],[数量]],-数据源[[#This Row],[数量]])</f>
        <v>1475</v>
      </c>
      <c r="L494" s="28">
        <f>IF(数据源[[#This Row],[销售/采购]]="采购",-数据源[[#This Row],[总价]],数据源[[#This Row],[总价]])</f>
        <v>-2566.5</v>
      </c>
      <c r="M494" s="1"/>
      <c r="N494" s="1"/>
    </row>
    <row r="495" spans="1:14" ht="23.25" x14ac:dyDescent="0.3">
      <c r="A495" s="27">
        <v>44076</v>
      </c>
      <c r="B495" s="28" t="s">
        <v>11</v>
      </c>
      <c r="C495" s="28" t="s">
        <v>18</v>
      </c>
      <c r="D495" s="28" t="s">
        <v>38</v>
      </c>
      <c r="E495" s="28">
        <v>2932</v>
      </c>
      <c r="F495" s="29">
        <v>8</v>
      </c>
      <c r="G495" s="29">
        <v>23456</v>
      </c>
      <c r="H495" s="28"/>
      <c r="I495" s="28"/>
      <c r="J495" s="29">
        <v>2</v>
      </c>
      <c r="K495" s="29">
        <f>IF(数据源[[#This Row],[销售/采购]]="采购",数据源[[#This Row],[数量]],-数据源[[#This Row],[数量]])</f>
        <v>-2932</v>
      </c>
      <c r="L495" s="28">
        <f>IF(数据源[[#This Row],[销售/采购]]="采购",-数据源[[#This Row],[总价]],数据源[[#This Row],[总价]])</f>
        <v>23456</v>
      </c>
      <c r="M495" s="1"/>
      <c r="N495" s="1"/>
    </row>
    <row r="496" spans="1:14" ht="23.25" x14ac:dyDescent="0.3">
      <c r="A496" s="24">
        <v>44077</v>
      </c>
      <c r="B496" s="25" t="s">
        <v>6</v>
      </c>
      <c r="C496" s="25" t="s">
        <v>10</v>
      </c>
      <c r="D496" s="25" t="s">
        <v>37</v>
      </c>
      <c r="E496" s="25">
        <v>1995</v>
      </c>
      <c r="F496" s="26">
        <v>1.1399999999999999</v>
      </c>
      <c r="G496" s="26">
        <v>2274.2999999999997</v>
      </c>
      <c r="H496" s="25" t="s">
        <v>34</v>
      </c>
      <c r="I496" s="25">
        <v>13</v>
      </c>
      <c r="J496" s="28"/>
      <c r="K496" s="28">
        <f>IF(数据源[[#This Row],[销售/采购]]="采购",数据源[[#This Row],[数量]],-数据源[[#This Row],[数量]])</f>
        <v>1995</v>
      </c>
      <c r="L496" s="28">
        <f>IF(数据源[[#This Row],[销售/采购]]="采购",-数据源[[#This Row],[总价]],数据源[[#This Row],[总价]])</f>
        <v>-2274.2999999999997</v>
      </c>
      <c r="M496" s="1"/>
      <c r="N496" s="1"/>
    </row>
    <row r="497" spans="1:14" ht="23.25" x14ac:dyDescent="0.3">
      <c r="A497" s="27">
        <v>44077</v>
      </c>
      <c r="B497" s="28" t="s">
        <v>6</v>
      </c>
      <c r="C497" s="28" t="s">
        <v>9</v>
      </c>
      <c r="D497" s="28" t="s">
        <v>38</v>
      </c>
      <c r="E497" s="28">
        <v>2989</v>
      </c>
      <c r="F497" s="29">
        <v>3</v>
      </c>
      <c r="G497" s="29">
        <v>8967</v>
      </c>
      <c r="H497" s="28"/>
      <c r="I497" s="28"/>
      <c r="J497" s="29">
        <v>20</v>
      </c>
      <c r="K497" s="29">
        <f>IF(数据源[[#This Row],[销售/采购]]="采购",数据源[[#This Row],[数量]],-数据源[[#This Row],[数量]])</f>
        <v>-2989</v>
      </c>
      <c r="L497" s="28">
        <f>IF(数据源[[#This Row],[销售/采购]]="采购",-数据源[[#This Row],[总价]],数据源[[#This Row],[总价]])</f>
        <v>8967</v>
      </c>
      <c r="M497" s="1"/>
      <c r="N497" s="1"/>
    </row>
    <row r="498" spans="1:14" ht="23.25" x14ac:dyDescent="0.3">
      <c r="A498" s="24">
        <v>44078</v>
      </c>
      <c r="B498" s="25" t="s">
        <v>11</v>
      </c>
      <c r="C498" s="25" t="s">
        <v>10</v>
      </c>
      <c r="D498" s="25" t="s">
        <v>37</v>
      </c>
      <c r="E498" s="25">
        <v>515</v>
      </c>
      <c r="F498" s="26">
        <v>3.78</v>
      </c>
      <c r="G498" s="26">
        <v>1946.6999999999998</v>
      </c>
      <c r="H498" s="25" t="s">
        <v>34</v>
      </c>
      <c r="I498" s="25">
        <v>3</v>
      </c>
      <c r="J498" s="28"/>
      <c r="K498" s="28">
        <f>IF(数据源[[#This Row],[销售/采购]]="采购",数据源[[#This Row],[数量]],-数据源[[#This Row],[数量]])</f>
        <v>515</v>
      </c>
      <c r="L498" s="28">
        <f>IF(数据源[[#This Row],[销售/采购]]="采购",-数据源[[#This Row],[总价]],数据源[[#This Row],[总价]])</f>
        <v>-1946.6999999999998</v>
      </c>
      <c r="M498" s="1"/>
      <c r="N498" s="1"/>
    </row>
    <row r="499" spans="1:14" ht="23.25" x14ac:dyDescent="0.3">
      <c r="A499" s="27">
        <v>44078</v>
      </c>
      <c r="B499" s="28" t="s">
        <v>11</v>
      </c>
      <c r="C499" s="28" t="s">
        <v>13</v>
      </c>
      <c r="D499" s="28" t="s">
        <v>38</v>
      </c>
      <c r="E499" s="28">
        <v>2200</v>
      </c>
      <c r="F499" s="29">
        <v>4</v>
      </c>
      <c r="G499" s="29">
        <v>8800</v>
      </c>
      <c r="H499" s="28"/>
      <c r="I499" s="28"/>
      <c r="J499" s="29">
        <v>9</v>
      </c>
      <c r="K499" s="29">
        <f>IF(数据源[[#This Row],[销售/采购]]="采购",数据源[[#This Row],[数量]],-数据源[[#This Row],[数量]])</f>
        <v>-2200</v>
      </c>
      <c r="L499" s="28">
        <f>IF(数据源[[#This Row],[销售/采购]]="采购",-数据源[[#This Row],[总价]],数据源[[#This Row],[总价]])</f>
        <v>8800</v>
      </c>
      <c r="M499" s="1"/>
      <c r="N499" s="1"/>
    </row>
    <row r="500" spans="1:14" ht="23.25" x14ac:dyDescent="0.3">
      <c r="A500" s="24">
        <v>44079</v>
      </c>
      <c r="B500" s="25" t="s">
        <v>15</v>
      </c>
      <c r="C500" s="25" t="s">
        <v>10</v>
      </c>
      <c r="D500" s="25" t="s">
        <v>37</v>
      </c>
      <c r="E500" s="25">
        <v>2269</v>
      </c>
      <c r="F500" s="26">
        <v>2.04</v>
      </c>
      <c r="G500" s="26">
        <v>4628.76</v>
      </c>
      <c r="H500" s="25" t="s">
        <v>34</v>
      </c>
      <c r="I500" s="25">
        <v>10</v>
      </c>
      <c r="J500" s="28"/>
      <c r="K500" s="28">
        <f>IF(数据源[[#This Row],[销售/采购]]="采购",数据源[[#This Row],[数量]],-数据源[[#This Row],[数量]])</f>
        <v>2269</v>
      </c>
      <c r="L500" s="28">
        <f>IF(数据源[[#This Row],[销售/采购]]="采购",-数据源[[#This Row],[总价]],数据源[[#This Row],[总价]])</f>
        <v>-4628.76</v>
      </c>
      <c r="M500" s="1"/>
      <c r="N500" s="1"/>
    </row>
    <row r="501" spans="1:14" ht="23.25" x14ac:dyDescent="0.3">
      <c r="A501" s="27">
        <v>44079</v>
      </c>
      <c r="B501" s="28" t="s">
        <v>11</v>
      </c>
      <c r="C501" s="28" t="s">
        <v>13</v>
      </c>
      <c r="D501" s="28" t="s">
        <v>38</v>
      </c>
      <c r="E501" s="28">
        <v>2355</v>
      </c>
      <c r="F501" s="29">
        <v>4</v>
      </c>
      <c r="G501" s="29">
        <v>9420</v>
      </c>
      <c r="H501" s="28"/>
      <c r="I501" s="28"/>
      <c r="J501" s="29">
        <v>1</v>
      </c>
      <c r="K501" s="29">
        <f>IF(数据源[[#This Row],[销售/采购]]="采购",数据源[[#This Row],[数量]],-数据源[[#This Row],[数量]])</f>
        <v>-2355</v>
      </c>
      <c r="L501" s="28">
        <f>IF(数据源[[#This Row],[销售/采购]]="采购",-数据源[[#This Row],[总价]],数据源[[#This Row],[总价]])</f>
        <v>9420</v>
      </c>
      <c r="M501" s="1"/>
      <c r="N501" s="1"/>
    </row>
    <row r="502" spans="1:14" ht="23.25" x14ac:dyDescent="0.3">
      <c r="A502" s="24">
        <v>44080</v>
      </c>
      <c r="B502" s="25" t="s">
        <v>6</v>
      </c>
      <c r="C502" s="25" t="s">
        <v>10</v>
      </c>
      <c r="D502" s="25" t="s">
        <v>37</v>
      </c>
      <c r="E502" s="25">
        <v>689</v>
      </c>
      <c r="F502" s="26">
        <v>1.3299999999999998</v>
      </c>
      <c r="G502" s="26">
        <v>916.36999999999989</v>
      </c>
      <c r="H502" s="25" t="s">
        <v>34</v>
      </c>
      <c r="I502" s="25">
        <v>7</v>
      </c>
      <c r="J502" s="28"/>
      <c r="K502" s="28">
        <f>IF(数据源[[#This Row],[销售/采购]]="采购",数据源[[#This Row],[数量]],-数据源[[#This Row],[数量]])</f>
        <v>689</v>
      </c>
      <c r="L502" s="28">
        <f>IF(数据源[[#This Row],[销售/采购]]="采购",-数据源[[#This Row],[总价]],数据源[[#This Row],[总价]])</f>
        <v>-916.36999999999989</v>
      </c>
      <c r="M502" s="1"/>
      <c r="N502" s="1"/>
    </row>
    <row r="503" spans="1:14" ht="23.25" x14ac:dyDescent="0.3">
      <c r="A503" s="27">
        <v>44080</v>
      </c>
      <c r="B503" s="28" t="s">
        <v>8</v>
      </c>
      <c r="C503" s="28" t="s">
        <v>7</v>
      </c>
      <c r="D503" s="28" t="s">
        <v>38</v>
      </c>
      <c r="E503" s="28">
        <v>636</v>
      </c>
      <c r="F503" s="29">
        <v>6</v>
      </c>
      <c r="G503" s="29">
        <v>3816</v>
      </c>
      <c r="H503" s="28"/>
      <c r="I503" s="28"/>
      <c r="J503" s="29">
        <v>3</v>
      </c>
      <c r="K503" s="29">
        <f>IF(数据源[[#This Row],[销售/采购]]="采购",数据源[[#This Row],[数量]],-数据源[[#This Row],[数量]])</f>
        <v>-636</v>
      </c>
      <c r="L503" s="28">
        <f>IF(数据源[[#This Row],[销售/采购]]="采购",-数据源[[#This Row],[总价]],数据源[[#This Row],[总价]])</f>
        <v>3816</v>
      </c>
      <c r="M503" s="1"/>
      <c r="N503" s="1"/>
    </row>
    <row r="504" spans="1:14" ht="23.25" x14ac:dyDescent="0.3">
      <c r="A504" s="24">
        <v>44081</v>
      </c>
      <c r="B504" s="25" t="s">
        <v>12</v>
      </c>
      <c r="C504" s="25" t="s">
        <v>9</v>
      </c>
      <c r="D504" s="25" t="s">
        <v>37</v>
      </c>
      <c r="E504" s="25">
        <v>504</v>
      </c>
      <c r="F504" s="26">
        <v>2.0299999999999998</v>
      </c>
      <c r="G504" s="26">
        <v>1023.1199999999999</v>
      </c>
      <c r="H504" s="25" t="s">
        <v>34</v>
      </c>
      <c r="I504" s="25">
        <v>2</v>
      </c>
      <c r="J504" s="28"/>
      <c r="K504" s="28">
        <f>IF(数据源[[#This Row],[销售/采购]]="采购",数据源[[#This Row],[数量]],-数据源[[#This Row],[数量]])</f>
        <v>504</v>
      </c>
      <c r="L504" s="28">
        <f>IF(数据源[[#This Row],[销售/采购]]="采购",-数据源[[#This Row],[总价]],数据源[[#This Row],[总价]])</f>
        <v>-1023.1199999999999</v>
      </c>
      <c r="M504" s="1"/>
      <c r="N504" s="1"/>
    </row>
    <row r="505" spans="1:14" ht="23.25" x14ac:dyDescent="0.3">
      <c r="A505" s="27">
        <v>44081</v>
      </c>
      <c r="B505" s="28" t="s">
        <v>12</v>
      </c>
      <c r="C505" s="28" t="s">
        <v>10</v>
      </c>
      <c r="D505" s="28" t="s">
        <v>38</v>
      </c>
      <c r="E505" s="28">
        <v>2212</v>
      </c>
      <c r="F505" s="29">
        <v>3</v>
      </c>
      <c r="G505" s="29">
        <v>6636</v>
      </c>
      <c r="H505" s="28"/>
      <c r="I505" s="28"/>
      <c r="J505" s="29">
        <v>4</v>
      </c>
      <c r="K505" s="29">
        <f>IF(数据源[[#This Row],[销售/采购]]="采购",数据源[[#This Row],[数量]],-数据源[[#This Row],[数量]])</f>
        <v>-2212</v>
      </c>
      <c r="L505" s="28">
        <f>IF(数据源[[#This Row],[销售/采购]]="采购",-数据源[[#This Row],[总价]],数据源[[#This Row],[总价]])</f>
        <v>6636</v>
      </c>
      <c r="M505" s="1"/>
      <c r="N505" s="1"/>
    </row>
    <row r="506" spans="1:14" ht="23.25" x14ac:dyDescent="0.3">
      <c r="A506" s="24">
        <v>44082</v>
      </c>
      <c r="B506" s="25" t="s">
        <v>11</v>
      </c>
      <c r="C506" s="25" t="s">
        <v>18</v>
      </c>
      <c r="D506" s="25" t="s">
        <v>37</v>
      </c>
      <c r="E506" s="25">
        <v>568</v>
      </c>
      <c r="F506" s="26">
        <v>5.18</v>
      </c>
      <c r="G506" s="26">
        <v>2942.24</v>
      </c>
      <c r="H506" s="25" t="s">
        <v>34</v>
      </c>
      <c r="I506" s="25">
        <v>10</v>
      </c>
      <c r="J506" s="28"/>
      <c r="K506" s="28">
        <f>IF(数据源[[#This Row],[销售/采购]]="采购",数据源[[#This Row],[数量]],-数据源[[#This Row],[数量]])</f>
        <v>568</v>
      </c>
      <c r="L506" s="28">
        <f>IF(数据源[[#This Row],[销售/采购]]="采购",-数据源[[#This Row],[总价]],数据源[[#This Row],[总价]])</f>
        <v>-2942.24</v>
      </c>
      <c r="M506" s="1"/>
      <c r="N506" s="1"/>
    </row>
    <row r="507" spans="1:14" ht="23.25" x14ac:dyDescent="0.3">
      <c r="A507" s="27">
        <v>44082</v>
      </c>
      <c r="B507" s="28" t="s">
        <v>14</v>
      </c>
      <c r="C507" s="28" t="s">
        <v>9</v>
      </c>
      <c r="D507" s="28" t="s">
        <v>38</v>
      </c>
      <c r="E507" s="28">
        <v>1942</v>
      </c>
      <c r="F507" s="29">
        <v>3.5</v>
      </c>
      <c r="G507" s="29">
        <v>6797</v>
      </c>
      <c r="H507" s="28"/>
      <c r="I507" s="28"/>
      <c r="J507" s="29">
        <v>4</v>
      </c>
      <c r="K507" s="29">
        <f>IF(数据源[[#This Row],[销售/采购]]="采购",数据源[[#This Row],[数量]],-数据源[[#This Row],[数量]])</f>
        <v>-1942</v>
      </c>
      <c r="L507" s="28">
        <f>IF(数据源[[#This Row],[销售/采购]]="采购",-数据源[[#This Row],[总价]],数据源[[#This Row],[总价]])</f>
        <v>6797</v>
      </c>
      <c r="M507" s="1"/>
      <c r="N507" s="1"/>
    </row>
    <row r="508" spans="1:14" ht="23.25" x14ac:dyDescent="0.3">
      <c r="A508" s="24">
        <v>44083</v>
      </c>
      <c r="B508" s="25" t="s">
        <v>15</v>
      </c>
      <c r="C508" s="25" t="s">
        <v>10</v>
      </c>
      <c r="D508" s="25" t="s">
        <v>37</v>
      </c>
      <c r="E508" s="25">
        <v>1879</v>
      </c>
      <c r="F508" s="26">
        <v>2.04</v>
      </c>
      <c r="G508" s="26">
        <v>3833.16</v>
      </c>
      <c r="H508" s="25" t="s">
        <v>34</v>
      </c>
      <c r="I508" s="25">
        <v>13</v>
      </c>
      <c r="J508" s="28"/>
      <c r="K508" s="28">
        <f>IF(数据源[[#This Row],[销售/采购]]="采购",数据源[[#This Row],[数量]],-数据源[[#This Row],[数量]])</f>
        <v>1879</v>
      </c>
      <c r="L508" s="28">
        <f>IF(数据源[[#This Row],[销售/采购]]="采购",-数据源[[#This Row],[总价]],数据源[[#This Row],[总价]])</f>
        <v>-3833.16</v>
      </c>
      <c r="M508" s="1"/>
      <c r="N508" s="1"/>
    </row>
    <row r="509" spans="1:14" ht="23.25" x14ac:dyDescent="0.3">
      <c r="A509" s="27">
        <v>44083</v>
      </c>
      <c r="B509" s="28" t="s">
        <v>11</v>
      </c>
      <c r="C509" s="28" t="s">
        <v>10</v>
      </c>
      <c r="D509" s="28" t="s">
        <v>38</v>
      </c>
      <c r="E509" s="28">
        <v>388</v>
      </c>
      <c r="F509" s="29">
        <v>6</v>
      </c>
      <c r="G509" s="29">
        <v>2328</v>
      </c>
      <c r="H509" s="28"/>
      <c r="I509" s="28"/>
      <c r="J509" s="29">
        <v>17</v>
      </c>
      <c r="K509" s="29">
        <f>IF(数据源[[#This Row],[销售/采购]]="采购",数据源[[#This Row],[数量]],-数据源[[#This Row],[数量]])</f>
        <v>-388</v>
      </c>
      <c r="L509" s="28">
        <f>IF(数据源[[#This Row],[销售/采购]]="采购",-数据源[[#This Row],[总价]],数据源[[#This Row],[总价]])</f>
        <v>2328</v>
      </c>
      <c r="M509" s="1"/>
      <c r="N509" s="1"/>
    </row>
    <row r="510" spans="1:14" ht="23.25" x14ac:dyDescent="0.3">
      <c r="A510" s="24">
        <v>44084</v>
      </c>
      <c r="B510" s="25" t="s">
        <v>15</v>
      </c>
      <c r="C510" s="25" t="s">
        <v>21</v>
      </c>
      <c r="D510" s="25" t="s">
        <v>37</v>
      </c>
      <c r="E510" s="25">
        <v>1786</v>
      </c>
      <c r="F510" s="26">
        <v>3.24</v>
      </c>
      <c r="G510" s="26">
        <v>5786.64</v>
      </c>
      <c r="H510" s="25" t="s">
        <v>34</v>
      </c>
      <c r="I510" s="25">
        <v>10</v>
      </c>
      <c r="J510" s="28"/>
      <c r="K510" s="28">
        <f>IF(数据源[[#This Row],[销售/采购]]="采购",数据源[[#This Row],[数量]],-数据源[[#This Row],[数量]])</f>
        <v>1786</v>
      </c>
      <c r="L510" s="28">
        <f>IF(数据源[[#This Row],[销售/采购]]="采购",-数据源[[#This Row],[总价]],数据源[[#This Row],[总价]])</f>
        <v>-5786.64</v>
      </c>
      <c r="M510" s="1"/>
      <c r="N510" s="1"/>
    </row>
    <row r="511" spans="1:14" ht="23.25" x14ac:dyDescent="0.3">
      <c r="A511" s="27">
        <v>44084</v>
      </c>
      <c r="B511" s="28" t="s">
        <v>15</v>
      </c>
      <c r="C511" s="28" t="s">
        <v>9</v>
      </c>
      <c r="D511" s="28" t="s">
        <v>38</v>
      </c>
      <c r="E511" s="28">
        <v>2608</v>
      </c>
      <c r="F511" s="29">
        <v>5</v>
      </c>
      <c r="G511" s="29">
        <v>13040</v>
      </c>
      <c r="H511" s="28"/>
      <c r="I511" s="28"/>
      <c r="J511" s="29">
        <v>16</v>
      </c>
      <c r="K511" s="29">
        <f>IF(数据源[[#This Row],[销售/采购]]="采购",数据源[[#This Row],[数量]],-数据源[[#This Row],[数量]])</f>
        <v>-2608</v>
      </c>
      <c r="L511" s="28">
        <f>IF(数据源[[#This Row],[销售/采购]]="采购",-数据源[[#This Row],[总价]],数据源[[#This Row],[总价]])</f>
        <v>13040</v>
      </c>
      <c r="M511" s="1"/>
      <c r="N511" s="1"/>
    </row>
    <row r="512" spans="1:14" ht="23.25" x14ac:dyDescent="0.3">
      <c r="A512" s="24">
        <v>44085</v>
      </c>
      <c r="B512" s="25" t="s">
        <v>6</v>
      </c>
      <c r="C512" s="25" t="s">
        <v>10</v>
      </c>
      <c r="D512" s="25" t="s">
        <v>37</v>
      </c>
      <c r="E512" s="25">
        <v>916</v>
      </c>
      <c r="F512" s="26">
        <v>1.3299999999999998</v>
      </c>
      <c r="G512" s="26">
        <v>1218.28</v>
      </c>
      <c r="H512" s="25" t="s">
        <v>34</v>
      </c>
      <c r="I512" s="25">
        <v>1</v>
      </c>
      <c r="J512" s="28"/>
      <c r="K512" s="28">
        <f>IF(数据源[[#This Row],[销售/采购]]="采购",数据源[[#This Row],[数量]],-数据源[[#This Row],[数量]])</f>
        <v>916</v>
      </c>
      <c r="L512" s="28">
        <f>IF(数据源[[#This Row],[销售/采购]]="采购",-数据源[[#This Row],[总价]],数据源[[#This Row],[总价]])</f>
        <v>-1218.28</v>
      </c>
      <c r="M512" s="1"/>
      <c r="N512" s="1"/>
    </row>
    <row r="513" spans="1:14" ht="23.25" x14ac:dyDescent="0.3">
      <c r="A513" s="27">
        <v>44085</v>
      </c>
      <c r="B513" s="28" t="s">
        <v>6</v>
      </c>
      <c r="C513" s="28" t="s">
        <v>9</v>
      </c>
      <c r="D513" s="28" t="s">
        <v>38</v>
      </c>
      <c r="E513" s="28">
        <v>430</v>
      </c>
      <c r="F513" s="29">
        <v>3</v>
      </c>
      <c r="G513" s="29">
        <v>1290</v>
      </c>
      <c r="H513" s="28"/>
      <c r="I513" s="28"/>
      <c r="J513" s="29">
        <v>6</v>
      </c>
      <c r="K513" s="29">
        <f>IF(数据源[[#This Row],[销售/采购]]="采购",数据源[[#This Row],[数量]],-数据源[[#This Row],[数量]])</f>
        <v>-430</v>
      </c>
      <c r="L513" s="28">
        <f>IF(数据源[[#This Row],[销售/采购]]="采购",-数据源[[#This Row],[总价]],数据源[[#This Row],[总价]])</f>
        <v>1290</v>
      </c>
      <c r="M513" s="1"/>
      <c r="N513" s="1"/>
    </row>
    <row r="514" spans="1:14" ht="23.25" x14ac:dyDescent="0.3">
      <c r="A514" s="24">
        <v>44086</v>
      </c>
      <c r="B514" s="25" t="s">
        <v>8</v>
      </c>
      <c r="C514" s="25" t="s">
        <v>7</v>
      </c>
      <c r="D514" s="25" t="s">
        <v>37</v>
      </c>
      <c r="E514" s="25">
        <v>3165</v>
      </c>
      <c r="F514" s="26">
        <v>3.24</v>
      </c>
      <c r="G514" s="26">
        <v>10254.6</v>
      </c>
      <c r="H514" s="25" t="s">
        <v>34</v>
      </c>
      <c r="I514" s="25">
        <v>8</v>
      </c>
      <c r="J514" s="28"/>
      <c r="K514" s="28">
        <f>IF(数据源[[#This Row],[销售/采购]]="采购",数据源[[#This Row],[数量]],-数据源[[#This Row],[数量]])</f>
        <v>3165</v>
      </c>
      <c r="L514" s="28">
        <f>IF(数据源[[#This Row],[销售/采购]]="采购",-数据源[[#This Row],[总价]],数据源[[#This Row],[总价]])</f>
        <v>-10254.6</v>
      </c>
      <c r="M514" s="1"/>
      <c r="N514" s="1"/>
    </row>
    <row r="515" spans="1:14" ht="23.25" x14ac:dyDescent="0.3">
      <c r="A515" s="27">
        <v>44086</v>
      </c>
      <c r="B515" s="28" t="s">
        <v>12</v>
      </c>
      <c r="C515" s="28" t="s">
        <v>10</v>
      </c>
      <c r="D515" s="28" t="s">
        <v>38</v>
      </c>
      <c r="E515" s="28">
        <v>2061</v>
      </c>
      <c r="F515" s="29">
        <v>3</v>
      </c>
      <c r="G515" s="29">
        <v>6183</v>
      </c>
      <c r="H515" s="28"/>
      <c r="I515" s="28"/>
      <c r="J515" s="29">
        <v>17</v>
      </c>
      <c r="K515" s="29">
        <f>IF(数据源[[#This Row],[销售/采购]]="采购",数据源[[#This Row],[数量]],-数据源[[#This Row],[数量]])</f>
        <v>-2061</v>
      </c>
      <c r="L515" s="28">
        <f>IF(数据源[[#This Row],[销售/采购]]="采购",-数据源[[#This Row],[总价]],数据源[[#This Row],[总价]])</f>
        <v>6183</v>
      </c>
      <c r="M515" s="1"/>
      <c r="N515" s="1"/>
    </row>
    <row r="516" spans="1:14" ht="23.25" x14ac:dyDescent="0.3">
      <c r="A516" s="24">
        <v>44087</v>
      </c>
      <c r="B516" s="25" t="s">
        <v>11</v>
      </c>
      <c r="C516" s="25" t="s">
        <v>10</v>
      </c>
      <c r="D516" s="25" t="s">
        <v>37</v>
      </c>
      <c r="E516" s="25">
        <v>570</v>
      </c>
      <c r="F516" s="26">
        <v>3.78</v>
      </c>
      <c r="G516" s="26">
        <v>2154.6</v>
      </c>
      <c r="H516" s="25" t="s">
        <v>34</v>
      </c>
      <c r="I516" s="25">
        <v>0</v>
      </c>
      <c r="J516" s="28"/>
      <c r="K516" s="28">
        <f>IF(数据源[[#This Row],[销售/采购]]="采购",数据源[[#This Row],[数量]],-数据源[[#This Row],[数量]])</f>
        <v>570</v>
      </c>
      <c r="L516" s="28">
        <f>IF(数据源[[#This Row],[销售/采购]]="采购",-数据源[[#This Row],[总价]],数据源[[#This Row],[总价]])</f>
        <v>-2154.6</v>
      </c>
      <c r="M516" s="1"/>
      <c r="N516" s="1"/>
    </row>
    <row r="517" spans="1:14" ht="23.25" x14ac:dyDescent="0.3">
      <c r="A517" s="27">
        <v>44087</v>
      </c>
      <c r="B517" s="28" t="s">
        <v>15</v>
      </c>
      <c r="C517" s="28" t="s">
        <v>10</v>
      </c>
      <c r="D517" s="28" t="s">
        <v>38</v>
      </c>
      <c r="E517" s="28">
        <v>519</v>
      </c>
      <c r="F517" s="29">
        <v>4</v>
      </c>
      <c r="G517" s="29">
        <v>2076</v>
      </c>
      <c r="H517" s="28"/>
      <c r="I517" s="28"/>
      <c r="J517" s="29">
        <v>8</v>
      </c>
      <c r="K517" s="29">
        <f>IF(数据源[[#This Row],[销售/采购]]="采购",数据源[[#This Row],[数量]],-数据源[[#This Row],[数量]])</f>
        <v>-519</v>
      </c>
      <c r="L517" s="28">
        <f>IF(数据源[[#This Row],[销售/采购]]="采购",-数据源[[#This Row],[总价]],数据源[[#This Row],[总价]])</f>
        <v>2076</v>
      </c>
      <c r="M517" s="1"/>
      <c r="N517" s="1"/>
    </row>
    <row r="518" spans="1:14" ht="23.25" x14ac:dyDescent="0.3">
      <c r="A518" s="24">
        <v>44088</v>
      </c>
      <c r="B518" s="25" t="s">
        <v>15</v>
      </c>
      <c r="C518" s="25" t="s">
        <v>9</v>
      </c>
      <c r="D518" s="25" t="s">
        <v>37</v>
      </c>
      <c r="E518" s="25">
        <v>1313</v>
      </c>
      <c r="F518" s="26">
        <v>2.64</v>
      </c>
      <c r="G518" s="26">
        <v>3466.32</v>
      </c>
      <c r="H518" s="25" t="s">
        <v>34</v>
      </c>
      <c r="I518" s="25">
        <v>9</v>
      </c>
      <c r="J518" s="28"/>
      <c r="K518" s="28">
        <f>IF(数据源[[#This Row],[销售/采购]]="采购",数据源[[#This Row],[数量]],-数据源[[#This Row],[数量]])</f>
        <v>1313</v>
      </c>
      <c r="L518" s="28">
        <f>IF(数据源[[#This Row],[销售/采购]]="采购",-数据源[[#This Row],[总价]],数据源[[#This Row],[总价]])</f>
        <v>-3466.32</v>
      </c>
      <c r="M518" s="1"/>
      <c r="N518" s="1"/>
    </row>
    <row r="519" spans="1:14" ht="23.25" x14ac:dyDescent="0.3">
      <c r="A519" s="27">
        <v>44088</v>
      </c>
      <c r="B519" s="28" t="s">
        <v>14</v>
      </c>
      <c r="C519" s="28" t="s">
        <v>7</v>
      </c>
      <c r="D519" s="28" t="s">
        <v>38</v>
      </c>
      <c r="E519" s="28">
        <v>2537</v>
      </c>
      <c r="F519" s="29">
        <v>8</v>
      </c>
      <c r="G519" s="29">
        <v>20296</v>
      </c>
      <c r="H519" s="28"/>
      <c r="I519" s="28"/>
      <c r="J519" s="29">
        <v>8</v>
      </c>
      <c r="K519" s="29">
        <f>IF(数据源[[#This Row],[销售/采购]]="采购",数据源[[#This Row],[数量]],-数据源[[#This Row],[数量]])</f>
        <v>-2537</v>
      </c>
      <c r="L519" s="28">
        <f>IF(数据源[[#This Row],[销售/采购]]="采购",-数据源[[#This Row],[总价]],数据源[[#This Row],[总价]])</f>
        <v>20296</v>
      </c>
      <c r="M519" s="1"/>
      <c r="N519" s="1"/>
    </row>
    <row r="520" spans="1:14" ht="23.25" x14ac:dyDescent="0.3">
      <c r="A520" s="24">
        <v>44089</v>
      </c>
      <c r="B520" s="25" t="s">
        <v>11</v>
      </c>
      <c r="C520" s="25" t="s">
        <v>10</v>
      </c>
      <c r="D520" s="25" t="s">
        <v>37</v>
      </c>
      <c r="E520" s="25">
        <v>1320</v>
      </c>
      <c r="F520" s="26">
        <v>3.24</v>
      </c>
      <c r="G520" s="26">
        <v>4276.8</v>
      </c>
      <c r="H520" s="25" t="s">
        <v>34</v>
      </c>
      <c r="I520" s="25">
        <v>6</v>
      </c>
      <c r="J520" s="28"/>
      <c r="K520" s="28">
        <f>IF(数据源[[#This Row],[销售/采购]]="采购",数据源[[#This Row],[数量]],-数据源[[#This Row],[数量]])</f>
        <v>1320</v>
      </c>
      <c r="L520" s="28">
        <f>IF(数据源[[#This Row],[销售/采购]]="采购",-数据源[[#This Row],[总价]],数据源[[#This Row],[总价]])</f>
        <v>-4276.8</v>
      </c>
      <c r="M520" s="1"/>
      <c r="N520" s="1"/>
    </row>
    <row r="521" spans="1:14" ht="23.25" x14ac:dyDescent="0.3">
      <c r="A521" s="27">
        <v>44089</v>
      </c>
      <c r="B521" s="28" t="s">
        <v>6</v>
      </c>
      <c r="C521" s="28" t="s">
        <v>9</v>
      </c>
      <c r="D521" s="28" t="s">
        <v>38</v>
      </c>
      <c r="E521" s="28">
        <v>701</v>
      </c>
      <c r="F521" s="29">
        <v>3</v>
      </c>
      <c r="G521" s="29">
        <v>2103</v>
      </c>
      <c r="H521" s="28"/>
      <c r="I521" s="28"/>
      <c r="J521" s="29">
        <v>12</v>
      </c>
      <c r="K521" s="29">
        <f>IF(数据源[[#This Row],[销售/采购]]="采购",数据源[[#This Row],[数量]],-数据源[[#This Row],[数量]])</f>
        <v>-701</v>
      </c>
      <c r="L521" s="28">
        <f>IF(数据源[[#This Row],[销售/采购]]="采购",-数据源[[#This Row],[总价]],数据源[[#This Row],[总价]])</f>
        <v>2103</v>
      </c>
      <c r="M521" s="1"/>
      <c r="N521" s="1"/>
    </row>
    <row r="522" spans="1:14" ht="23.25" x14ac:dyDescent="0.3">
      <c r="A522" s="24">
        <v>44090</v>
      </c>
      <c r="B522" s="25" t="s">
        <v>6</v>
      </c>
      <c r="C522" s="25" t="s">
        <v>10</v>
      </c>
      <c r="D522" s="25" t="s">
        <v>37</v>
      </c>
      <c r="E522" s="25">
        <v>2845</v>
      </c>
      <c r="F522" s="26">
        <v>1.1399999999999999</v>
      </c>
      <c r="G522" s="26">
        <v>3243.2999999999997</v>
      </c>
      <c r="H522" s="25" t="s">
        <v>34</v>
      </c>
      <c r="I522" s="25">
        <v>2</v>
      </c>
      <c r="J522" s="28"/>
      <c r="K522" s="28">
        <f>IF(数据源[[#This Row],[销售/采购]]="采购",数据源[[#This Row],[数量]],-数据源[[#This Row],[数量]])</f>
        <v>2845</v>
      </c>
      <c r="L522" s="28">
        <f>IF(数据源[[#This Row],[销售/采购]]="采购",-数据源[[#This Row],[总价]],数据源[[#This Row],[总价]])</f>
        <v>-3243.2999999999997</v>
      </c>
      <c r="M522" s="1"/>
      <c r="N522" s="1"/>
    </row>
    <row r="523" spans="1:14" ht="23.25" x14ac:dyDescent="0.3">
      <c r="A523" s="27">
        <v>44090</v>
      </c>
      <c r="B523" s="28" t="s">
        <v>8</v>
      </c>
      <c r="C523" s="28" t="s">
        <v>9</v>
      </c>
      <c r="D523" s="28" t="s">
        <v>38</v>
      </c>
      <c r="E523" s="28">
        <v>1239</v>
      </c>
      <c r="F523" s="29">
        <v>3</v>
      </c>
      <c r="G523" s="29">
        <v>3717</v>
      </c>
      <c r="H523" s="28"/>
      <c r="I523" s="28"/>
      <c r="J523" s="29">
        <v>10</v>
      </c>
      <c r="K523" s="29">
        <f>IF(数据源[[#This Row],[销售/采购]]="采购",数据源[[#This Row],[数量]],-数据源[[#This Row],[数量]])</f>
        <v>-1239</v>
      </c>
      <c r="L523" s="28">
        <f>IF(数据源[[#This Row],[销售/采购]]="采购",-数据源[[#This Row],[总价]],数据源[[#This Row],[总价]])</f>
        <v>3717</v>
      </c>
      <c r="M523" s="1"/>
      <c r="N523" s="1"/>
    </row>
    <row r="524" spans="1:14" ht="23.25" x14ac:dyDescent="0.3">
      <c r="A524" s="24">
        <v>44091</v>
      </c>
      <c r="B524" s="25" t="s">
        <v>15</v>
      </c>
      <c r="C524" s="25" t="s">
        <v>9</v>
      </c>
      <c r="D524" s="25" t="s">
        <v>37</v>
      </c>
      <c r="E524" s="25">
        <v>587</v>
      </c>
      <c r="F524" s="26">
        <v>3.08</v>
      </c>
      <c r="G524" s="26">
        <v>1807.96</v>
      </c>
      <c r="H524" s="25" t="s">
        <v>34</v>
      </c>
      <c r="I524" s="25">
        <v>12</v>
      </c>
      <c r="J524" s="28"/>
      <c r="K524" s="28">
        <f>IF(数据源[[#This Row],[销售/采购]]="采购",数据源[[#This Row],[数量]],-数据源[[#This Row],[数量]])</f>
        <v>587</v>
      </c>
      <c r="L524" s="28">
        <f>IF(数据源[[#This Row],[销售/采购]]="采购",-数据源[[#This Row],[总价]],数据源[[#This Row],[总价]])</f>
        <v>-1807.96</v>
      </c>
      <c r="M524" s="1"/>
      <c r="N524" s="1"/>
    </row>
    <row r="525" spans="1:14" ht="23.25" x14ac:dyDescent="0.3">
      <c r="A525" s="27">
        <v>44091</v>
      </c>
      <c r="B525" s="28" t="s">
        <v>14</v>
      </c>
      <c r="C525" s="28" t="s">
        <v>7</v>
      </c>
      <c r="D525" s="28" t="s">
        <v>38</v>
      </c>
      <c r="E525" s="28">
        <v>1084</v>
      </c>
      <c r="F525" s="29">
        <v>8</v>
      </c>
      <c r="G525" s="29">
        <v>8672</v>
      </c>
      <c r="H525" s="28"/>
      <c r="I525" s="28"/>
      <c r="J525" s="29">
        <v>16</v>
      </c>
      <c r="K525" s="29">
        <f>IF(数据源[[#This Row],[销售/采购]]="采购",数据源[[#This Row],[数量]],-数据源[[#This Row],[数量]])</f>
        <v>-1084</v>
      </c>
      <c r="L525" s="28">
        <f>IF(数据源[[#This Row],[销售/采购]]="采购",-数据源[[#This Row],[总价]],数据源[[#This Row],[总价]])</f>
        <v>8672</v>
      </c>
      <c r="M525" s="1"/>
      <c r="N525" s="1"/>
    </row>
    <row r="526" spans="1:14" ht="23.25" x14ac:dyDescent="0.3">
      <c r="A526" s="24">
        <v>44092</v>
      </c>
      <c r="B526" s="25" t="s">
        <v>14</v>
      </c>
      <c r="C526" s="25" t="s">
        <v>9</v>
      </c>
      <c r="D526" s="25" t="s">
        <v>37</v>
      </c>
      <c r="E526" s="25">
        <v>1832</v>
      </c>
      <c r="F526" s="26">
        <v>1.74</v>
      </c>
      <c r="G526" s="26">
        <v>3187.68</v>
      </c>
      <c r="H526" s="25" t="s">
        <v>34</v>
      </c>
      <c r="I526" s="25">
        <v>9</v>
      </c>
      <c r="J526" s="28"/>
      <c r="K526" s="28">
        <f>IF(数据源[[#This Row],[销售/采购]]="采购",数据源[[#This Row],[数量]],-数据源[[#This Row],[数量]])</f>
        <v>1832</v>
      </c>
      <c r="L526" s="28">
        <f>IF(数据源[[#This Row],[销售/采购]]="采购",-数据源[[#This Row],[总价]],数据源[[#This Row],[总价]])</f>
        <v>-3187.68</v>
      </c>
      <c r="M526" s="1"/>
      <c r="N526" s="1"/>
    </row>
    <row r="527" spans="1:14" ht="23.25" x14ac:dyDescent="0.3">
      <c r="A527" s="27">
        <v>44092</v>
      </c>
      <c r="B527" s="28" t="s">
        <v>15</v>
      </c>
      <c r="C527" s="28" t="s">
        <v>21</v>
      </c>
      <c r="D527" s="28" t="s">
        <v>38</v>
      </c>
      <c r="E527" s="28">
        <v>1992</v>
      </c>
      <c r="F527" s="29">
        <v>6</v>
      </c>
      <c r="G527" s="29">
        <v>11952</v>
      </c>
      <c r="H527" s="28"/>
      <c r="I527" s="28"/>
      <c r="J527" s="29">
        <v>12</v>
      </c>
      <c r="K527" s="29">
        <f>IF(数据源[[#This Row],[销售/采购]]="采购",数据源[[#This Row],[数量]],-数据源[[#This Row],[数量]])</f>
        <v>-1992</v>
      </c>
      <c r="L527" s="28">
        <f>IF(数据源[[#This Row],[销售/采购]]="采购",-数据源[[#This Row],[总价]],数据源[[#This Row],[总价]])</f>
        <v>11952</v>
      </c>
      <c r="M527" s="1"/>
      <c r="N527" s="1"/>
    </row>
    <row r="528" spans="1:14" ht="23.25" x14ac:dyDescent="0.3">
      <c r="A528" s="24">
        <v>44093</v>
      </c>
      <c r="B528" s="25" t="s">
        <v>8</v>
      </c>
      <c r="C528" s="25" t="s">
        <v>10</v>
      </c>
      <c r="D528" s="25" t="s">
        <v>37</v>
      </c>
      <c r="E528" s="25">
        <v>1837</v>
      </c>
      <c r="F528" s="26">
        <v>1.1399999999999999</v>
      </c>
      <c r="G528" s="26">
        <v>2094.1799999999998</v>
      </c>
      <c r="H528" s="25" t="s">
        <v>34</v>
      </c>
      <c r="I528" s="25">
        <v>3</v>
      </c>
      <c r="J528" s="28"/>
      <c r="K528" s="28">
        <f>IF(数据源[[#This Row],[销售/采购]]="采购",数据源[[#This Row],[数量]],-数据源[[#This Row],[数量]])</f>
        <v>1837</v>
      </c>
      <c r="L528" s="28">
        <f>IF(数据源[[#This Row],[销售/采购]]="采购",-数据源[[#This Row],[总价]],数据源[[#This Row],[总价]])</f>
        <v>-2094.1799999999998</v>
      </c>
      <c r="M528" s="1"/>
      <c r="N528" s="1"/>
    </row>
    <row r="529" spans="1:14" ht="23.25" x14ac:dyDescent="0.3">
      <c r="A529" s="27">
        <v>44093</v>
      </c>
      <c r="B529" s="28" t="s">
        <v>14</v>
      </c>
      <c r="C529" s="28" t="s">
        <v>9</v>
      </c>
      <c r="D529" s="28" t="s">
        <v>38</v>
      </c>
      <c r="E529" s="28">
        <v>1534</v>
      </c>
      <c r="F529" s="29">
        <v>3.5</v>
      </c>
      <c r="G529" s="29">
        <v>5369</v>
      </c>
      <c r="H529" s="28"/>
      <c r="I529" s="28"/>
      <c r="J529" s="29">
        <v>18</v>
      </c>
      <c r="K529" s="29">
        <f>IF(数据源[[#This Row],[销售/采购]]="采购",数据源[[#This Row],[数量]],-数据源[[#This Row],[数量]])</f>
        <v>-1534</v>
      </c>
      <c r="L529" s="28">
        <f>IF(数据源[[#This Row],[销售/采购]]="采购",-数据源[[#This Row],[总价]],数据源[[#This Row],[总价]])</f>
        <v>5369</v>
      </c>
      <c r="M529" s="1"/>
      <c r="N529" s="1"/>
    </row>
    <row r="530" spans="1:14" ht="23.25" x14ac:dyDescent="0.3">
      <c r="A530" s="24">
        <v>44094</v>
      </c>
      <c r="B530" s="25" t="s">
        <v>11</v>
      </c>
      <c r="C530" s="25" t="s">
        <v>13</v>
      </c>
      <c r="D530" s="25" t="s">
        <v>37</v>
      </c>
      <c r="E530" s="25">
        <v>2519</v>
      </c>
      <c r="F530" s="26">
        <v>2.04</v>
      </c>
      <c r="G530" s="26">
        <v>5138.76</v>
      </c>
      <c r="H530" s="25" t="s">
        <v>34</v>
      </c>
      <c r="I530" s="25">
        <v>5</v>
      </c>
      <c r="J530" s="28"/>
      <c r="K530" s="28">
        <f>IF(数据源[[#This Row],[销售/采购]]="采购",数据源[[#This Row],[数量]],-数据源[[#This Row],[数量]])</f>
        <v>2519</v>
      </c>
      <c r="L530" s="28">
        <f>IF(数据源[[#This Row],[销售/采购]]="采购",-数据源[[#This Row],[总价]],数据源[[#This Row],[总价]])</f>
        <v>-5138.76</v>
      </c>
      <c r="M530" s="1"/>
      <c r="N530" s="1"/>
    </row>
    <row r="531" spans="1:14" ht="23.25" x14ac:dyDescent="0.3">
      <c r="A531" s="27">
        <v>44094</v>
      </c>
      <c r="B531" s="28" t="s">
        <v>6</v>
      </c>
      <c r="C531" s="28" t="s">
        <v>10</v>
      </c>
      <c r="D531" s="28" t="s">
        <v>38</v>
      </c>
      <c r="E531" s="28">
        <v>1126</v>
      </c>
      <c r="F531" s="29">
        <v>2.5</v>
      </c>
      <c r="G531" s="29">
        <v>2815</v>
      </c>
      <c r="H531" s="28"/>
      <c r="I531" s="28"/>
      <c r="J531" s="29">
        <v>17</v>
      </c>
      <c r="K531" s="29">
        <f>IF(数据源[[#This Row],[销售/采购]]="采购",数据源[[#This Row],[数量]],-数据源[[#This Row],[数量]])</f>
        <v>-1126</v>
      </c>
      <c r="L531" s="28">
        <f>IF(数据源[[#This Row],[销售/采购]]="采购",-数据源[[#This Row],[总价]],数据源[[#This Row],[总价]])</f>
        <v>2815</v>
      </c>
      <c r="M531" s="1"/>
      <c r="N531" s="1"/>
    </row>
    <row r="532" spans="1:14" ht="23.25" x14ac:dyDescent="0.3">
      <c r="A532" s="24">
        <v>44095</v>
      </c>
      <c r="B532" s="25" t="s">
        <v>14</v>
      </c>
      <c r="C532" s="25" t="s">
        <v>9</v>
      </c>
      <c r="D532" s="25" t="s">
        <v>37</v>
      </c>
      <c r="E532" s="25">
        <v>2631</v>
      </c>
      <c r="F532" s="26">
        <v>1.74</v>
      </c>
      <c r="G532" s="26">
        <v>4577.9399999999996</v>
      </c>
      <c r="H532" s="25" t="s">
        <v>34</v>
      </c>
      <c r="I532" s="25">
        <v>0</v>
      </c>
      <c r="J532" s="28"/>
      <c r="K532" s="28">
        <f>IF(数据源[[#This Row],[销售/采购]]="采购",数据源[[#This Row],[数量]],-数据源[[#This Row],[数量]])</f>
        <v>2631</v>
      </c>
      <c r="L532" s="28">
        <f>IF(数据源[[#This Row],[销售/采购]]="采购",-数据源[[#This Row],[总价]],数据源[[#This Row],[总价]])</f>
        <v>-4577.9399999999996</v>
      </c>
      <c r="M532" s="1"/>
      <c r="N532" s="1"/>
    </row>
    <row r="533" spans="1:14" ht="23.25" x14ac:dyDescent="0.3">
      <c r="A533" s="27">
        <v>44095</v>
      </c>
      <c r="B533" s="28" t="s">
        <v>12</v>
      </c>
      <c r="C533" s="28" t="s">
        <v>9</v>
      </c>
      <c r="D533" s="28" t="s">
        <v>38</v>
      </c>
      <c r="E533" s="28">
        <v>307</v>
      </c>
      <c r="F533" s="29">
        <v>3.5</v>
      </c>
      <c r="G533" s="29">
        <v>1074.5</v>
      </c>
      <c r="H533" s="28"/>
      <c r="I533" s="28"/>
      <c r="J533" s="29">
        <v>19</v>
      </c>
      <c r="K533" s="29">
        <f>IF(数据源[[#This Row],[销售/采购]]="采购",数据源[[#This Row],[数量]],-数据源[[#This Row],[数量]])</f>
        <v>-307</v>
      </c>
      <c r="L533" s="28">
        <f>IF(数据源[[#This Row],[销售/采购]]="采购",-数据源[[#This Row],[总价]],数据源[[#This Row],[总价]])</f>
        <v>1074.5</v>
      </c>
      <c r="M533" s="1"/>
      <c r="N533" s="1"/>
    </row>
    <row r="534" spans="1:14" ht="23.25" x14ac:dyDescent="0.3">
      <c r="A534" s="24">
        <v>44096</v>
      </c>
      <c r="B534" s="25" t="s">
        <v>11</v>
      </c>
      <c r="C534" s="25" t="s">
        <v>18</v>
      </c>
      <c r="D534" s="25" t="s">
        <v>37</v>
      </c>
      <c r="E534" s="25">
        <v>1248</v>
      </c>
      <c r="F534" s="26">
        <v>4.4400000000000004</v>
      </c>
      <c r="G534" s="26">
        <v>5541.1200000000008</v>
      </c>
      <c r="H534" s="25" t="s">
        <v>34</v>
      </c>
      <c r="I534" s="25">
        <v>15</v>
      </c>
      <c r="J534" s="28"/>
      <c r="K534" s="28">
        <f>IF(数据源[[#This Row],[销售/采购]]="采购",数据源[[#This Row],[数量]],-数据源[[#This Row],[数量]])</f>
        <v>1248</v>
      </c>
      <c r="L534" s="28">
        <f>IF(数据源[[#This Row],[销售/采购]]="采购",-数据源[[#This Row],[总价]],数据源[[#This Row],[总价]])</f>
        <v>-5541.1200000000008</v>
      </c>
      <c r="M534" s="1"/>
      <c r="N534" s="1"/>
    </row>
    <row r="535" spans="1:14" ht="23.25" x14ac:dyDescent="0.3">
      <c r="A535" s="27">
        <v>44096</v>
      </c>
      <c r="B535" s="28" t="s">
        <v>11</v>
      </c>
      <c r="C535" s="28" t="s">
        <v>18</v>
      </c>
      <c r="D535" s="28" t="s">
        <v>38</v>
      </c>
      <c r="E535" s="28">
        <v>963</v>
      </c>
      <c r="F535" s="29">
        <v>8</v>
      </c>
      <c r="G535" s="29">
        <v>7704</v>
      </c>
      <c r="H535" s="28"/>
      <c r="I535" s="28"/>
      <c r="J535" s="29">
        <v>18</v>
      </c>
      <c r="K535" s="29">
        <f>IF(数据源[[#This Row],[销售/采购]]="采购",数据源[[#This Row],[数量]],-数据源[[#This Row],[数量]])</f>
        <v>-963</v>
      </c>
      <c r="L535" s="28">
        <f>IF(数据源[[#This Row],[销售/采购]]="采购",-数据源[[#This Row],[总价]],数据源[[#This Row],[总价]])</f>
        <v>7704</v>
      </c>
      <c r="M535" s="1"/>
      <c r="N535" s="1"/>
    </row>
    <row r="536" spans="1:14" ht="23.25" x14ac:dyDescent="0.3">
      <c r="A536" s="24">
        <v>44097</v>
      </c>
      <c r="B536" s="25" t="s">
        <v>12</v>
      </c>
      <c r="C536" s="25" t="s">
        <v>9</v>
      </c>
      <c r="D536" s="25" t="s">
        <v>37</v>
      </c>
      <c r="E536" s="25">
        <v>2012</v>
      </c>
      <c r="F536" s="26">
        <v>1.74</v>
      </c>
      <c r="G536" s="26">
        <v>3500.88</v>
      </c>
      <c r="H536" s="25" t="s">
        <v>34</v>
      </c>
      <c r="I536" s="25">
        <v>3</v>
      </c>
      <c r="J536" s="28"/>
      <c r="K536" s="28">
        <f>IF(数据源[[#This Row],[销售/采购]]="采购",数据源[[#This Row],[数量]],-数据源[[#This Row],[数量]])</f>
        <v>2012</v>
      </c>
      <c r="L536" s="28">
        <f>IF(数据源[[#This Row],[销售/采购]]="采购",-数据源[[#This Row],[总价]],数据源[[#This Row],[总价]])</f>
        <v>-3500.88</v>
      </c>
      <c r="M536" s="1"/>
      <c r="N536" s="1"/>
    </row>
    <row r="537" spans="1:14" ht="23.25" x14ac:dyDescent="0.3">
      <c r="A537" s="27">
        <v>44097</v>
      </c>
      <c r="B537" s="28" t="s">
        <v>8</v>
      </c>
      <c r="C537" s="28" t="s">
        <v>7</v>
      </c>
      <c r="D537" s="28" t="s">
        <v>38</v>
      </c>
      <c r="E537" s="28">
        <v>2588</v>
      </c>
      <c r="F537" s="29">
        <v>6</v>
      </c>
      <c r="G537" s="29">
        <v>15528</v>
      </c>
      <c r="H537" s="28"/>
      <c r="I537" s="28"/>
      <c r="J537" s="29">
        <v>7</v>
      </c>
      <c r="K537" s="29">
        <f>IF(数据源[[#This Row],[销售/采购]]="采购",数据源[[#This Row],[数量]],-数据源[[#This Row],[数量]])</f>
        <v>-2588</v>
      </c>
      <c r="L537" s="28">
        <f>IF(数据源[[#This Row],[销售/采购]]="采购",-数据源[[#This Row],[总价]],数据源[[#This Row],[总价]])</f>
        <v>15528</v>
      </c>
      <c r="M537" s="1"/>
      <c r="N537" s="1"/>
    </row>
    <row r="538" spans="1:14" ht="23.25" x14ac:dyDescent="0.3">
      <c r="A538" s="24">
        <v>44098</v>
      </c>
      <c r="B538" s="25" t="s">
        <v>11</v>
      </c>
      <c r="C538" s="25" t="s">
        <v>10</v>
      </c>
      <c r="D538" s="25" t="s">
        <v>37</v>
      </c>
      <c r="E538" s="25">
        <v>1197</v>
      </c>
      <c r="F538" s="26">
        <v>3.24</v>
      </c>
      <c r="G538" s="26">
        <v>3878.28</v>
      </c>
      <c r="H538" s="25" t="s">
        <v>34</v>
      </c>
      <c r="I538" s="25">
        <v>1</v>
      </c>
      <c r="J538" s="28"/>
      <c r="K538" s="28">
        <f>IF(数据源[[#This Row],[销售/采购]]="采购",数据源[[#This Row],[数量]],-数据源[[#This Row],[数量]])</f>
        <v>1197</v>
      </c>
      <c r="L538" s="28">
        <f>IF(数据源[[#This Row],[销售/采购]]="采购",-数据源[[#This Row],[总价]],数据源[[#This Row],[总价]])</f>
        <v>-3878.28</v>
      </c>
      <c r="M538" s="1"/>
      <c r="N538" s="1"/>
    </row>
    <row r="539" spans="1:14" ht="23.25" x14ac:dyDescent="0.3">
      <c r="A539" s="27">
        <v>44098</v>
      </c>
      <c r="B539" s="28" t="s">
        <v>8</v>
      </c>
      <c r="C539" s="28" t="s">
        <v>9</v>
      </c>
      <c r="D539" s="28" t="s">
        <v>38</v>
      </c>
      <c r="E539" s="28">
        <v>918</v>
      </c>
      <c r="F539" s="29">
        <v>3</v>
      </c>
      <c r="G539" s="29">
        <v>2754</v>
      </c>
      <c r="H539" s="28"/>
      <c r="I539" s="28"/>
      <c r="J539" s="29">
        <v>16</v>
      </c>
      <c r="K539" s="29">
        <f>IF(数据源[[#This Row],[销售/采购]]="采购",数据源[[#This Row],[数量]],-数据源[[#This Row],[数量]])</f>
        <v>-918</v>
      </c>
      <c r="L539" s="28">
        <f>IF(数据源[[#This Row],[销售/采购]]="采购",-数据源[[#This Row],[总价]],数据源[[#This Row],[总价]])</f>
        <v>2754</v>
      </c>
      <c r="M539" s="1"/>
      <c r="N539" s="1"/>
    </row>
    <row r="540" spans="1:14" ht="23.25" x14ac:dyDescent="0.3">
      <c r="A540" s="24">
        <v>44099</v>
      </c>
      <c r="B540" s="25" t="s">
        <v>8</v>
      </c>
      <c r="C540" s="25" t="s">
        <v>7</v>
      </c>
      <c r="D540" s="25" t="s">
        <v>37</v>
      </c>
      <c r="E540" s="25">
        <v>2837</v>
      </c>
      <c r="F540" s="26">
        <v>3.24</v>
      </c>
      <c r="G540" s="26">
        <v>9191.880000000001</v>
      </c>
      <c r="H540" s="25" t="s">
        <v>34</v>
      </c>
      <c r="I540" s="25">
        <v>0</v>
      </c>
      <c r="J540" s="28"/>
      <c r="K540" s="28">
        <f>IF(数据源[[#This Row],[销售/采购]]="采购",数据源[[#This Row],[数量]],-数据源[[#This Row],[数量]])</f>
        <v>2837</v>
      </c>
      <c r="L540" s="28">
        <f>IF(数据源[[#This Row],[销售/采购]]="采购",-数据源[[#This Row],[总价]],数据源[[#This Row],[总价]])</f>
        <v>-9191.880000000001</v>
      </c>
      <c r="M540" s="1"/>
      <c r="N540" s="1"/>
    </row>
    <row r="541" spans="1:14" ht="23.25" x14ac:dyDescent="0.3">
      <c r="A541" s="27">
        <v>44099</v>
      </c>
      <c r="B541" s="28" t="s">
        <v>15</v>
      </c>
      <c r="C541" s="28" t="s">
        <v>21</v>
      </c>
      <c r="D541" s="28" t="s">
        <v>38</v>
      </c>
      <c r="E541" s="28">
        <v>1417</v>
      </c>
      <c r="F541" s="29">
        <v>6</v>
      </c>
      <c r="G541" s="29">
        <v>8502</v>
      </c>
      <c r="H541" s="28"/>
      <c r="I541" s="28"/>
      <c r="J541" s="29">
        <v>3</v>
      </c>
      <c r="K541" s="29">
        <f>IF(数据源[[#This Row],[销售/采购]]="采购",数据源[[#This Row],[数量]],-数据源[[#This Row],[数量]])</f>
        <v>-1417</v>
      </c>
      <c r="L541" s="28">
        <f>IF(数据源[[#This Row],[销售/采购]]="采购",-数据源[[#This Row],[总价]],数据源[[#This Row],[总价]])</f>
        <v>8502</v>
      </c>
      <c r="M541" s="1"/>
      <c r="N541" s="1"/>
    </row>
    <row r="542" spans="1:14" ht="23.25" x14ac:dyDescent="0.3">
      <c r="A542" s="24">
        <v>44100</v>
      </c>
      <c r="B542" s="25" t="s">
        <v>11</v>
      </c>
      <c r="C542" s="25" t="s">
        <v>13</v>
      </c>
      <c r="D542" s="25" t="s">
        <v>37</v>
      </c>
      <c r="E542" s="25">
        <v>1009</v>
      </c>
      <c r="F542" s="26">
        <v>2.04</v>
      </c>
      <c r="G542" s="26">
        <v>2058.36</v>
      </c>
      <c r="H542" s="25" t="s">
        <v>34</v>
      </c>
      <c r="I542" s="25">
        <v>3</v>
      </c>
      <c r="J542" s="28"/>
      <c r="K542" s="28">
        <f>IF(数据源[[#This Row],[销售/采购]]="采购",数据源[[#This Row],[数量]],-数据源[[#This Row],[数量]])</f>
        <v>1009</v>
      </c>
      <c r="L542" s="28">
        <f>IF(数据源[[#This Row],[销售/采购]]="采购",-数据源[[#This Row],[总价]],数据源[[#This Row],[总价]])</f>
        <v>-2058.36</v>
      </c>
      <c r="M542" s="1"/>
      <c r="N542" s="1"/>
    </row>
    <row r="543" spans="1:14" ht="23.25" x14ac:dyDescent="0.3">
      <c r="A543" s="27">
        <v>44100</v>
      </c>
      <c r="B543" s="28" t="s">
        <v>14</v>
      </c>
      <c r="C543" s="28" t="s">
        <v>9</v>
      </c>
      <c r="D543" s="28" t="s">
        <v>38</v>
      </c>
      <c r="E543" s="28">
        <v>1443</v>
      </c>
      <c r="F543" s="29">
        <v>3.5</v>
      </c>
      <c r="G543" s="29">
        <v>5050.5</v>
      </c>
      <c r="H543" s="28"/>
      <c r="I543" s="28"/>
      <c r="J543" s="29">
        <v>15</v>
      </c>
      <c r="K543" s="29">
        <f>IF(数据源[[#This Row],[销售/采购]]="采购",数据源[[#This Row],[数量]],-数据源[[#This Row],[数量]])</f>
        <v>-1443</v>
      </c>
      <c r="L543" s="28">
        <f>IF(数据源[[#This Row],[销售/采购]]="采购",-数据源[[#This Row],[总价]],数据源[[#This Row],[总价]])</f>
        <v>5050.5</v>
      </c>
      <c r="M543" s="1"/>
      <c r="N543" s="1"/>
    </row>
    <row r="544" spans="1:14" ht="23.25" x14ac:dyDescent="0.3">
      <c r="A544" s="24">
        <v>44101</v>
      </c>
      <c r="B544" s="25" t="s">
        <v>6</v>
      </c>
      <c r="C544" s="25" t="s">
        <v>7</v>
      </c>
      <c r="D544" s="25" t="s">
        <v>37</v>
      </c>
      <c r="E544" s="25">
        <v>2600</v>
      </c>
      <c r="F544" s="26">
        <v>3.24</v>
      </c>
      <c r="G544" s="26">
        <v>8424</v>
      </c>
      <c r="H544" s="25" t="s">
        <v>34</v>
      </c>
      <c r="I544" s="25">
        <v>8</v>
      </c>
      <c r="J544" s="28"/>
      <c r="K544" s="28">
        <f>IF(数据源[[#This Row],[销售/采购]]="采购",数据源[[#This Row],[数量]],-数据源[[#This Row],[数量]])</f>
        <v>2600</v>
      </c>
      <c r="L544" s="28">
        <f>IF(数据源[[#This Row],[销售/采购]]="采购",-数据源[[#This Row],[总价]],数据源[[#This Row],[总价]])</f>
        <v>-8424</v>
      </c>
      <c r="M544" s="1"/>
      <c r="N544" s="1"/>
    </row>
    <row r="545" spans="1:14" ht="23.25" x14ac:dyDescent="0.3">
      <c r="A545" s="27">
        <v>44101</v>
      </c>
      <c r="B545" s="28" t="s">
        <v>15</v>
      </c>
      <c r="C545" s="28" t="s">
        <v>9</v>
      </c>
      <c r="D545" s="28" t="s">
        <v>38</v>
      </c>
      <c r="E545" s="28">
        <v>1604</v>
      </c>
      <c r="F545" s="29">
        <v>5</v>
      </c>
      <c r="G545" s="29">
        <v>8020</v>
      </c>
      <c r="H545" s="28"/>
      <c r="I545" s="28"/>
      <c r="J545" s="29">
        <v>13</v>
      </c>
      <c r="K545" s="29">
        <f>IF(数据源[[#This Row],[销售/采购]]="采购",数据源[[#This Row],[数量]],-数据源[[#This Row],[数量]])</f>
        <v>-1604</v>
      </c>
      <c r="L545" s="28">
        <f>IF(数据源[[#This Row],[销售/采购]]="采购",-数据源[[#This Row],[总价]],数据源[[#This Row],[总价]])</f>
        <v>8020</v>
      </c>
      <c r="M545" s="1"/>
      <c r="N545" s="1"/>
    </row>
    <row r="546" spans="1:14" ht="23.25" x14ac:dyDescent="0.3">
      <c r="A546" s="24">
        <v>44102</v>
      </c>
      <c r="B546" s="25" t="s">
        <v>11</v>
      </c>
      <c r="C546" s="25" t="s">
        <v>13</v>
      </c>
      <c r="D546" s="25" t="s">
        <v>37</v>
      </c>
      <c r="E546" s="25">
        <v>2026</v>
      </c>
      <c r="F546" s="26">
        <v>2.04</v>
      </c>
      <c r="G546" s="26">
        <v>4133.04</v>
      </c>
      <c r="H546" s="25" t="s">
        <v>34</v>
      </c>
      <c r="I546" s="25">
        <v>5</v>
      </c>
      <c r="J546" s="28"/>
      <c r="K546" s="28">
        <f>IF(数据源[[#This Row],[销售/采购]]="采购",数据源[[#This Row],[数量]],-数据源[[#This Row],[数量]])</f>
        <v>2026</v>
      </c>
      <c r="L546" s="28">
        <f>IF(数据源[[#This Row],[销售/采购]]="采购",-数据源[[#This Row],[总价]],数据源[[#This Row],[总价]])</f>
        <v>-4133.04</v>
      </c>
      <c r="M546" s="1"/>
      <c r="N546" s="1"/>
    </row>
    <row r="547" spans="1:14" ht="23.25" x14ac:dyDescent="0.3">
      <c r="A547" s="27">
        <v>44102</v>
      </c>
      <c r="B547" s="28" t="s">
        <v>15</v>
      </c>
      <c r="C547" s="28" t="s">
        <v>21</v>
      </c>
      <c r="D547" s="28" t="s">
        <v>38</v>
      </c>
      <c r="E547" s="28">
        <v>2145</v>
      </c>
      <c r="F547" s="29">
        <v>6</v>
      </c>
      <c r="G547" s="29">
        <v>12870</v>
      </c>
      <c r="H547" s="28"/>
      <c r="I547" s="28"/>
      <c r="J547" s="29">
        <v>8</v>
      </c>
      <c r="K547" s="29">
        <f>IF(数据源[[#This Row],[销售/采购]]="采购",数据源[[#This Row],[数量]],-数据源[[#This Row],[数量]])</f>
        <v>-2145</v>
      </c>
      <c r="L547" s="28">
        <f>IF(数据源[[#This Row],[销售/采购]]="采购",-数据源[[#This Row],[总价]],数据源[[#This Row],[总价]])</f>
        <v>12870</v>
      </c>
      <c r="M547" s="1"/>
      <c r="N547" s="1"/>
    </row>
    <row r="548" spans="1:14" ht="23.25" x14ac:dyDescent="0.3">
      <c r="A548" s="24">
        <v>44103</v>
      </c>
      <c r="B548" s="25" t="s">
        <v>6</v>
      </c>
      <c r="C548" s="25" t="s">
        <v>9</v>
      </c>
      <c r="D548" s="25" t="s">
        <v>37</v>
      </c>
      <c r="E548" s="25">
        <v>650</v>
      </c>
      <c r="F548" s="26">
        <v>1.68</v>
      </c>
      <c r="G548" s="26">
        <v>1092</v>
      </c>
      <c r="H548" s="25" t="s">
        <v>34</v>
      </c>
      <c r="I548" s="25">
        <v>13</v>
      </c>
      <c r="J548" s="28"/>
      <c r="K548" s="28">
        <f>IF(数据源[[#This Row],[销售/采购]]="采购",数据源[[#This Row],[数量]],-数据源[[#This Row],[数量]])</f>
        <v>650</v>
      </c>
      <c r="L548" s="28">
        <f>IF(数据源[[#This Row],[销售/采购]]="采购",-数据源[[#This Row],[总价]],数据源[[#This Row],[总价]])</f>
        <v>-1092</v>
      </c>
      <c r="M548" s="1"/>
      <c r="N548" s="1"/>
    </row>
    <row r="549" spans="1:14" ht="23.25" x14ac:dyDescent="0.3">
      <c r="A549" s="27">
        <v>44103</v>
      </c>
      <c r="B549" s="28" t="s">
        <v>12</v>
      </c>
      <c r="C549" s="28" t="s">
        <v>9</v>
      </c>
      <c r="D549" s="28" t="s">
        <v>38</v>
      </c>
      <c r="E549" s="28">
        <v>374</v>
      </c>
      <c r="F549" s="29">
        <v>3.5</v>
      </c>
      <c r="G549" s="29">
        <v>1309</v>
      </c>
      <c r="H549" s="28"/>
      <c r="I549" s="28"/>
      <c r="J549" s="29">
        <v>20</v>
      </c>
      <c r="K549" s="29">
        <f>IF(数据源[[#This Row],[销售/采购]]="采购",数据源[[#This Row],[数量]],-数据源[[#This Row],[数量]])</f>
        <v>-374</v>
      </c>
      <c r="L549" s="28">
        <f>IF(数据源[[#This Row],[销售/采购]]="采购",-数据源[[#This Row],[总价]],数据源[[#This Row],[总价]])</f>
        <v>1309</v>
      </c>
      <c r="M549" s="1"/>
      <c r="N549" s="1"/>
    </row>
    <row r="550" spans="1:14" ht="23.25" x14ac:dyDescent="0.3">
      <c r="A550" s="24">
        <v>44104</v>
      </c>
      <c r="B550" s="25" t="s">
        <v>8</v>
      </c>
      <c r="C550" s="25" t="s">
        <v>7</v>
      </c>
      <c r="D550" s="25" t="s">
        <v>37</v>
      </c>
      <c r="E550" s="25">
        <v>4300</v>
      </c>
      <c r="F550" s="26">
        <v>3.24</v>
      </c>
      <c r="G550" s="26">
        <v>13932.000000000002</v>
      </c>
      <c r="H550" s="25" t="s">
        <v>34</v>
      </c>
      <c r="I550" s="25">
        <v>11</v>
      </c>
      <c r="J550" s="28"/>
      <c r="K550" s="28">
        <f>IF(数据源[[#This Row],[销售/采购]]="采购",数据源[[#This Row],[数量]],-数据源[[#This Row],[数量]])</f>
        <v>4300</v>
      </c>
      <c r="L550" s="28">
        <f>IF(数据源[[#This Row],[销售/采购]]="采购",-数据源[[#This Row],[总价]],数据源[[#This Row],[总价]])</f>
        <v>-13932.000000000002</v>
      </c>
      <c r="M550" s="1"/>
      <c r="N550" s="1"/>
    </row>
    <row r="551" spans="1:14" ht="23.25" x14ac:dyDescent="0.3">
      <c r="A551" s="27">
        <v>44104</v>
      </c>
      <c r="B551" s="28" t="s">
        <v>12</v>
      </c>
      <c r="C551" s="28" t="s">
        <v>9</v>
      </c>
      <c r="D551" s="28" t="s">
        <v>38</v>
      </c>
      <c r="E551" s="28">
        <v>1123</v>
      </c>
      <c r="F551" s="29">
        <v>3.5</v>
      </c>
      <c r="G551" s="29">
        <v>3930.5</v>
      </c>
      <c r="H551" s="28"/>
      <c r="I551" s="28"/>
      <c r="J551" s="29">
        <v>18</v>
      </c>
      <c r="K551" s="29">
        <f>IF(数据源[[#This Row],[销售/采购]]="采购",数据源[[#This Row],[数量]],-数据源[[#This Row],[数量]])</f>
        <v>-1123</v>
      </c>
      <c r="L551" s="28">
        <f>IF(数据源[[#This Row],[销售/采购]]="采购",-数据源[[#This Row],[总价]],数据源[[#This Row],[总价]])</f>
        <v>3930.5</v>
      </c>
      <c r="M551" s="1"/>
      <c r="N551" s="1"/>
    </row>
    <row r="552" spans="1:14" ht="23.25" x14ac:dyDescent="0.3">
      <c r="A552" s="24">
        <v>44105</v>
      </c>
      <c r="B552" s="25" t="s">
        <v>8</v>
      </c>
      <c r="C552" s="25" t="s">
        <v>9</v>
      </c>
      <c r="D552" s="25" t="s">
        <v>37</v>
      </c>
      <c r="E552" s="25">
        <v>2993</v>
      </c>
      <c r="F552" s="26">
        <v>1.44</v>
      </c>
      <c r="G552" s="26">
        <v>4309.92</v>
      </c>
      <c r="H552" s="25" t="s">
        <v>34</v>
      </c>
      <c r="I552" s="25">
        <v>12</v>
      </c>
      <c r="J552" s="28"/>
      <c r="K552" s="28">
        <f>IF(数据源[[#This Row],[销售/采购]]="采购",数据源[[#This Row],[数量]],-数据源[[#This Row],[数量]])</f>
        <v>2993</v>
      </c>
      <c r="L552" s="28">
        <f>IF(数据源[[#This Row],[销售/采购]]="采购",-数据源[[#This Row],[总价]],数据源[[#This Row],[总价]])</f>
        <v>-4309.92</v>
      </c>
      <c r="M552" s="1"/>
      <c r="N552" s="1"/>
    </row>
    <row r="553" spans="1:14" ht="23.25" x14ac:dyDescent="0.3">
      <c r="A553" s="27">
        <v>44105</v>
      </c>
      <c r="B553" s="28" t="s">
        <v>15</v>
      </c>
      <c r="C553" s="28" t="s">
        <v>21</v>
      </c>
      <c r="D553" s="28" t="s">
        <v>38</v>
      </c>
      <c r="E553" s="28">
        <v>2933</v>
      </c>
      <c r="F553" s="29">
        <v>6</v>
      </c>
      <c r="G553" s="29">
        <v>17598</v>
      </c>
      <c r="H553" s="28"/>
      <c r="I553" s="28"/>
      <c r="J553" s="29">
        <v>16</v>
      </c>
      <c r="K553" s="29">
        <f>IF(数据源[[#This Row],[销售/采购]]="采购",数据源[[#This Row],[数量]],-数据源[[#This Row],[数量]])</f>
        <v>-2933</v>
      </c>
      <c r="L553" s="28">
        <f>IF(数据源[[#This Row],[销售/采购]]="采购",-数据源[[#This Row],[总价]],数据源[[#This Row],[总价]])</f>
        <v>17598</v>
      </c>
      <c r="M553" s="1"/>
      <c r="N553" s="1"/>
    </row>
    <row r="554" spans="1:14" ht="23.25" x14ac:dyDescent="0.3">
      <c r="A554" s="24">
        <v>44106</v>
      </c>
      <c r="B554" s="25" t="s">
        <v>6</v>
      </c>
      <c r="C554" s="25" t="s">
        <v>10</v>
      </c>
      <c r="D554" s="25" t="s">
        <v>37</v>
      </c>
      <c r="E554" s="25">
        <v>2041</v>
      </c>
      <c r="F554" s="26">
        <v>1.1399999999999999</v>
      </c>
      <c r="G554" s="26">
        <v>2326.7399999999998</v>
      </c>
      <c r="H554" s="25" t="s">
        <v>34</v>
      </c>
      <c r="I554" s="25">
        <v>6</v>
      </c>
      <c r="J554" s="28"/>
      <c r="K554" s="28">
        <f>IF(数据源[[#This Row],[销售/采购]]="采购",数据源[[#This Row],[数量]],-数据源[[#This Row],[数量]])</f>
        <v>2041</v>
      </c>
      <c r="L554" s="28">
        <f>IF(数据源[[#This Row],[销售/采购]]="采购",-数据源[[#This Row],[总价]],数据源[[#This Row],[总价]])</f>
        <v>-2326.7399999999998</v>
      </c>
      <c r="M554" s="1"/>
      <c r="N554" s="1"/>
    </row>
    <row r="555" spans="1:14" ht="23.25" x14ac:dyDescent="0.3">
      <c r="A555" s="27">
        <v>44106</v>
      </c>
      <c r="B555" s="28" t="s">
        <v>8</v>
      </c>
      <c r="C555" s="28" t="s">
        <v>9</v>
      </c>
      <c r="D555" s="28" t="s">
        <v>38</v>
      </c>
      <c r="E555" s="28">
        <v>1585</v>
      </c>
      <c r="F555" s="29">
        <v>3</v>
      </c>
      <c r="G555" s="29">
        <v>4755</v>
      </c>
      <c r="H555" s="28"/>
      <c r="I555" s="28"/>
      <c r="J555" s="29">
        <v>3</v>
      </c>
      <c r="K555" s="29">
        <f>IF(数据源[[#This Row],[销售/采购]]="采购",数据源[[#This Row],[数量]],-数据源[[#This Row],[数量]])</f>
        <v>-1585</v>
      </c>
      <c r="L555" s="28">
        <f>IF(数据源[[#This Row],[销售/采购]]="采购",-数据源[[#This Row],[总价]],数据源[[#This Row],[总价]])</f>
        <v>4755</v>
      </c>
      <c r="M555" s="1"/>
      <c r="N555" s="1"/>
    </row>
    <row r="556" spans="1:14" ht="23.25" x14ac:dyDescent="0.3">
      <c r="A556" s="24">
        <v>44107</v>
      </c>
      <c r="B556" s="25" t="s">
        <v>6</v>
      </c>
      <c r="C556" s="25" t="s">
        <v>9</v>
      </c>
      <c r="D556" s="25" t="s">
        <v>37</v>
      </c>
      <c r="E556" s="25">
        <v>1921</v>
      </c>
      <c r="F556" s="26">
        <v>1.44</v>
      </c>
      <c r="G556" s="26">
        <v>2766.24</v>
      </c>
      <c r="H556" s="25" t="s">
        <v>34</v>
      </c>
      <c r="I556" s="25">
        <v>0</v>
      </c>
      <c r="J556" s="28"/>
      <c r="K556" s="28">
        <f>IF(数据源[[#This Row],[销售/采购]]="采购",数据源[[#This Row],[数量]],-数据源[[#This Row],[数量]])</f>
        <v>1921</v>
      </c>
      <c r="L556" s="28">
        <f>IF(数据源[[#This Row],[销售/采购]]="采购",-数据源[[#This Row],[总价]],数据源[[#This Row],[总价]])</f>
        <v>-2766.24</v>
      </c>
      <c r="M556" s="1"/>
      <c r="N556" s="1"/>
    </row>
    <row r="557" spans="1:14" ht="23.25" x14ac:dyDescent="0.3">
      <c r="A557" s="27">
        <v>44107</v>
      </c>
      <c r="B557" s="28" t="s">
        <v>15</v>
      </c>
      <c r="C557" s="28" t="s">
        <v>10</v>
      </c>
      <c r="D557" s="28" t="s">
        <v>38</v>
      </c>
      <c r="E557" s="28">
        <v>382</v>
      </c>
      <c r="F557" s="29">
        <v>4</v>
      </c>
      <c r="G557" s="29">
        <v>1528</v>
      </c>
      <c r="H557" s="28"/>
      <c r="I557" s="28"/>
      <c r="J557" s="29">
        <v>13</v>
      </c>
      <c r="K557" s="29">
        <f>IF(数据源[[#This Row],[销售/采购]]="采购",数据源[[#This Row],[数量]],-数据源[[#This Row],[数量]])</f>
        <v>-382</v>
      </c>
      <c r="L557" s="28">
        <f>IF(数据源[[#This Row],[销售/采购]]="采购",-数据源[[#This Row],[总价]],数据源[[#This Row],[总价]])</f>
        <v>1528</v>
      </c>
      <c r="M557" s="1"/>
      <c r="N557" s="1"/>
    </row>
    <row r="558" spans="1:14" ht="23.25" x14ac:dyDescent="0.3">
      <c r="A558" s="24">
        <v>44108</v>
      </c>
      <c r="B558" s="25" t="s">
        <v>6</v>
      </c>
      <c r="C558" s="25" t="s">
        <v>10</v>
      </c>
      <c r="D558" s="25" t="s">
        <v>37</v>
      </c>
      <c r="E558" s="25">
        <v>2205</v>
      </c>
      <c r="F558" s="26">
        <v>1.1399999999999999</v>
      </c>
      <c r="G558" s="26">
        <v>2513.6999999999998</v>
      </c>
      <c r="H558" s="25" t="s">
        <v>34</v>
      </c>
      <c r="I558" s="25">
        <v>0</v>
      </c>
      <c r="J558" s="28"/>
      <c r="K558" s="28">
        <f>IF(数据源[[#This Row],[销售/采购]]="采购",数据源[[#This Row],[数量]],-数据源[[#This Row],[数量]])</f>
        <v>2205</v>
      </c>
      <c r="L558" s="28">
        <f>IF(数据源[[#This Row],[销售/采购]]="采购",-数据源[[#This Row],[总价]],数据源[[#This Row],[总价]])</f>
        <v>-2513.6999999999998</v>
      </c>
      <c r="M558" s="1"/>
      <c r="N558" s="1"/>
    </row>
    <row r="559" spans="1:14" ht="23.25" x14ac:dyDescent="0.3">
      <c r="A559" s="27">
        <v>44108</v>
      </c>
      <c r="B559" s="28" t="s">
        <v>8</v>
      </c>
      <c r="C559" s="28" t="s">
        <v>10</v>
      </c>
      <c r="D559" s="28" t="s">
        <v>38</v>
      </c>
      <c r="E559" s="28">
        <v>2609</v>
      </c>
      <c r="F559" s="29">
        <v>2.5</v>
      </c>
      <c r="G559" s="29">
        <v>6522.5</v>
      </c>
      <c r="H559" s="28"/>
      <c r="I559" s="28"/>
      <c r="J559" s="29">
        <v>0</v>
      </c>
      <c r="K559" s="29">
        <f>IF(数据源[[#This Row],[销售/采购]]="采购",数据源[[#This Row],[数量]],-数据源[[#This Row],[数量]])</f>
        <v>-2609</v>
      </c>
      <c r="L559" s="28">
        <f>IF(数据源[[#This Row],[销售/采购]]="采购",-数据源[[#This Row],[总价]],数据源[[#This Row],[总价]])</f>
        <v>6522.5</v>
      </c>
      <c r="M559" s="1"/>
      <c r="N559" s="1"/>
    </row>
    <row r="560" spans="1:14" x14ac:dyDescent="0.3">
      <c r="A560" s="24">
        <v>44109</v>
      </c>
      <c r="B560" s="25" t="s">
        <v>15</v>
      </c>
      <c r="C560" s="25" t="s">
        <v>10</v>
      </c>
      <c r="D560" s="25" t="s">
        <v>37</v>
      </c>
      <c r="E560" s="25">
        <v>661</v>
      </c>
      <c r="F560" s="26">
        <v>2.38</v>
      </c>
      <c r="G560" s="26">
        <v>1573.1799999999998</v>
      </c>
      <c r="H560" s="25" t="s">
        <v>34</v>
      </c>
      <c r="I560" s="25">
        <v>1</v>
      </c>
      <c r="J560" s="28"/>
      <c r="K560" s="28">
        <f>IF(数据源[[#This Row],[销售/采购]]="采购",数据源[[#This Row],[数量]],-数据源[[#This Row],[数量]])</f>
        <v>661</v>
      </c>
      <c r="L560" s="29">
        <f>IF(数据源[[#This Row],[销售/采购]]="采购",-数据源[[#This Row],[总价]],数据源[[#This Row],[总价]])</f>
        <v>-1573.1799999999998</v>
      </c>
      <c r="N560" s="1"/>
    </row>
    <row r="561" spans="1:14" x14ac:dyDescent="0.3">
      <c r="A561" s="27">
        <v>44109</v>
      </c>
      <c r="B561" s="28" t="s">
        <v>8</v>
      </c>
      <c r="C561" s="28" t="s">
        <v>7</v>
      </c>
      <c r="D561" s="28" t="s">
        <v>38</v>
      </c>
      <c r="E561" s="28">
        <v>774</v>
      </c>
      <c r="F561" s="29">
        <v>6</v>
      </c>
      <c r="G561" s="29">
        <v>4644</v>
      </c>
      <c r="H561" s="28"/>
      <c r="I561" s="28"/>
      <c r="J561" s="29">
        <v>20</v>
      </c>
      <c r="K561" s="29">
        <f>IF(数据源[[#This Row],[销售/采购]]="采购",数据源[[#This Row],[数量]],-数据源[[#This Row],[数量]])</f>
        <v>-774</v>
      </c>
      <c r="L561" s="29">
        <f>IF(数据源[[#This Row],[销售/采购]]="采购",-数据源[[#This Row],[总价]],数据源[[#This Row],[总价]])</f>
        <v>4644</v>
      </c>
      <c r="N561" s="1"/>
    </row>
    <row r="562" spans="1:14" x14ac:dyDescent="0.3">
      <c r="A562" s="24">
        <v>44110</v>
      </c>
      <c r="B562" s="25" t="s">
        <v>15</v>
      </c>
      <c r="C562" s="25" t="s">
        <v>21</v>
      </c>
      <c r="D562" s="25" t="s">
        <v>37</v>
      </c>
      <c r="E562" s="25">
        <v>2349</v>
      </c>
      <c r="F562" s="26">
        <v>3.24</v>
      </c>
      <c r="G562" s="26">
        <v>7610.76</v>
      </c>
      <c r="H562" s="25" t="s">
        <v>34</v>
      </c>
      <c r="I562" s="25">
        <v>14</v>
      </c>
      <c r="J562" s="28"/>
      <c r="K562" s="28">
        <f>IF(数据源[[#This Row],[销售/采购]]="采购",数据源[[#This Row],[数量]],-数据源[[#This Row],[数量]])</f>
        <v>2349</v>
      </c>
      <c r="L562" s="29">
        <f>IF(数据源[[#This Row],[销售/采购]]="采购",-数据源[[#This Row],[总价]],数据源[[#This Row],[总价]])</f>
        <v>-7610.76</v>
      </c>
      <c r="N562" s="1"/>
    </row>
    <row r="563" spans="1:14" x14ac:dyDescent="0.3">
      <c r="A563" s="27">
        <v>44110</v>
      </c>
      <c r="B563" s="28" t="s">
        <v>6</v>
      </c>
      <c r="C563" s="28" t="s">
        <v>10</v>
      </c>
      <c r="D563" s="28" t="s">
        <v>38</v>
      </c>
      <c r="E563" s="28">
        <v>1474</v>
      </c>
      <c r="F563" s="29">
        <v>2.5</v>
      </c>
      <c r="G563" s="29">
        <v>3685</v>
      </c>
      <c r="H563" s="28"/>
      <c r="I563" s="28"/>
      <c r="J563" s="29">
        <v>4</v>
      </c>
      <c r="K563" s="29">
        <f>IF(数据源[[#This Row],[销售/采购]]="采购",数据源[[#This Row],[数量]],-数据源[[#This Row],[数量]])</f>
        <v>-1474</v>
      </c>
      <c r="L563" s="29">
        <f>IF(数据源[[#This Row],[销售/采购]]="采购",-数据源[[#This Row],[总价]],数据源[[#This Row],[总价]])</f>
        <v>3685</v>
      </c>
      <c r="N563" s="1"/>
    </row>
    <row r="564" spans="1:14" x14ac:dyDescent="0.3">
      <c r="A564" s="24">
        <v>44111</v>
      </c>
      <c r="B564" s="25" t="s">
        <v>6</v>
      </c>
      <c r="C564" s="25" t="s">
        <v>10</v>
      </c>
      <c r="D564" s="25" t="s">
        <v>37</v>
      </c>
      <c r="E564" s="25">
        <v>2863</v>
      </c>
      <c r="F564" s="26">
        <v>1.1399999999999999</v>
      </c>
      <c r="G564" s="26">
        <v>3263.8199999999997</v>
      </c>
      <c r="H564" s="25" t="s">
        <v>34</v>
      </c>
      <c r="I564" s="25">
        <v>11</v>
      </c>
      <c r="J564" s="28"/>
      <c r="K564" s="28">
        <f>IF(数据源[[#This Row],[销售/采购]]="采购",数据源[[#This Row],[数量]],-数据源[[#This Row],[数量]])</f>
        <v>2863</v>
      </c>
      <c r="L564" s="29">
        <f>IF(数据源[[#This Row],[销售/采购]]="采购",-数据源[[#This Row],[总价]],数据源[[#This Row],[总价]])</f>
        <v>-3263.8199999999997</v>
      </c>
      <c r="N564" s="1"/>
    </row>
    <row r="565" spans="1:14" x14ac:dyDescent="0.3">
      <c r="A565" s="27">
        <v>44111</v>
      </c>
      <c r="B565" s="28" t="s">
        <v>8</v>
      </c>
      <c r="C565" s="28" t="s">
        <v>7</v>
      </c>
      <c r="D565" s="28" t="s">
        <v>38</v>
      </c>
      <c r="E565" s="28">
        <v>1252</v>
      </c>
      <c r="F565" s="29">
        <v>6</v>
      </c>
      <c r="G565" s="29">
        <v>7512</v>
      </c>
      <c r="H565" s="28"/>
      <c r="I565" s="28"/>
      <c r="J565" s="29">
        <v>5</v>
      </c>
      <c r="K565" s="29">
        <f>IF(数据源[[#This Row],[销售/采购]]="采购",数据源[[#This Row],[数量]],-数据源[[#This Row],[数量]])</f>
        <v>-1252</v>
      </c>
      <c r="L565" s="29">
        <f>IF(数据源[[#This Row],[销售/采购]]="采购",-数据源[[#This Row],[总价]],数据源[[#This Row],[总价]])</f>
        <v>7512</v>
      </c>
      <c r="N565" s="1"/>
    </row>
    <row r="566" spans="1:14" x14ac:dyDescent="0.3">
      <c r="A566" s="24">
        <v>44112</v>
      </c>
      <c r="B566" s="25" t="s">
        <v>12</v>
      </c>
      <c r="C566" s="25" t="s">
        <v>10</v>
      </c>
      <c r="D566" s="25" t="s">
        <v>37</v>
      </c>
      <c r="E566" s="25">
        <v>2549</v>
      </c>
      <c r="F566" s="26">
        <v>1.44</v>
      </c>
      <c r="G566" s="26">
        <v>3670.56</v>
      </c>
      <c r="H566" s="25" t="s">
        <v>34</v>
      </c>
      <c r="I566" s="25">
        <v>7</v>
      </c>
      <c r="J566" s="28"/>
      <c r="K566" s="28">
        <f>IF(数据源[[#This Row],[销售/采购]]="采购",数据源[[#This Row],[数量]],-数据源[[#This Row],[数量]])</f>
        <v>2549</v>
      </c>
      <c r="L566" s="29">
        <f>IF(数据源[[#This Row],[销售/采购]]="采购",-数据源[[#This Row],[总价]],数据源[[#This Row],[总价]])</f>
        <v>-3670.56</v>
      </c>
      <c r="N566" s="1"/>
    </row>
    <row r="567" spans="1:14" x14ac:dyDescent="0.3">
      <c r="A567" s="27">
        <v>44112</v>
      </c>
      <c r="B567" s="28" t="s">
        <v>15</v>
      </c>
      <c r="C567" s="28" t="s">
        <v>10</v>
      </c>
      <c r="D567" s="28" t="s">
        <v>38</v>
      </c>
      <c r="E567" s="28">
        <v>2010</v>
      </c>
      <c r="F567" s="29">
        <v>4</v>
      </c>
      <c r="G567" s="29">
        <v>8040</v>
      </c>
      <c r="H567" s="28"/>
      <c r="I567" s="28"/>
      <c r="J567" s="29">
        <v>4</v>
      </c>
      <c r="K567" s="29">
        <f>IF(数据源[[#This Row],[销售/采购]]="采购",数据源[[#This Row],[数量]],-数据源[[#This Row],[数量]])</f>
        <v>-2010</v>
      </c>
      <c r="L567" s="29">
        <f>IF(数据源[[#This Row],[销售/采购]]="采购",-数据源[[#This Row],[总价]],数据源[[#This Row],[总价]])</f>
        <v>8040</v>
      </c>
      <c r="N567" s="1"/>
    </row>
    <row r="568" spans="1:14" x14ac:dyDescent="0.3">
      <c r="A568" s="24">
        <v>44113</v>
      </c>
      <c r="B568" s="25" t="s">
        <v>6</v>
      </c>
      <c r="C568" s="25" t="s">
        <v>10</v>
      </c>
      <c r="D568" s="25" t="s">
        <v>37</v>
      </c>
      <c r="E568" s="25">
        <v>1210</v>
      </c>
      <c r="F568" s="26">
        <v>1.1399999999999999</v>
      </c>
      <c r="G568" s="26">
        <v>1379.3999999999999</v>
      </c>
      <c r="H568" s="25" t="s">
        <v>34</v>
      </c>
      <c r="I568" s="25">
        <v>7</v>
      </c>
      <c r="J568" s="28"/>
      <c r="K568" s="28">
        <f>IF(数据源[[#This Row],[销售/采购]]="采购",数据源[[#This Row],[数量]],-数据源[[#This Row],[数量]])</f>
        <v>1210</v>
      </c>
      <c r="L568" s="29">
        <f>IF(数据源[[#This Row],[销售/采购]]="采购",-数据源[[#This Row],[总价]],数据源[[#This Row],[总价]])</f>
        <v>-1379.3999999999999</v>
      </c>
      <c r="N568" s="1"/>
    </row>
    <row r="569" spans="1:14" x14ac:dyDescent="0.3">
      <c r="A569" s="27">
        <v>44113</v>
      </c>
      <c r="B569" s="28" t="s">
        <v>14</v>
      </c>
      <c r="C569" s="28" t="s">
        <v>9</v>
      </c>
      <c r="D569" s="28" t="s">
        <v>38</v>
      </c>
      <c r="E569" s="28">
        <v>2915</v>
      </c>
      <c r="F569" s="29">
        <v>3.5</v>
      </c>
      <c r="G569" s="29">
        <v>10202.5</v>
      </c>
      <c r="H569" s="28"/>
      <c r="I569" s="28"/>
      <c r="J569" s="29">
        <v>11</v>
      </c>
      <c r="K569" s="29">
        <f>IF(数据源[[#This Row],[销售/采购]]="采购",数据源[[#This Row],[数量]],-数据源[[#This Row],[数量]])</f>
        <v>-2915</v>
      </c>
      <c r="L569" s="29">
        <f>IF(数据源[[#This Row],[销售/采购]]="采购",-数据源[[#This Row],[总价]],数据源[[#This Row],[总价]])</f>
        <v>10202.5</v>
      </c>
      <c r="N569" s="1"/>
    </row>
    <row r="570" spans="1:14" x14ac:dyDescent="0.3">
      <c r="A570" s="24">
        <v>44114</v>
      </c>
      <c r="B570" s="25" t="s">
        <v>8</v>
      </c>
      <c r="C570" s="25" t="s">
        <v>7</v>
      </c>
      <c r="D570" s="25" t="s">
        <v>37</v>
      </c>
      <c r="E570" s="25">
        <v>4318</v>
      </c>
      <c r="F570" s="26">
        <v>3.24</v>
      </c>
      <c r="G570" s="26">
        <v>13990.320000000002</v>
      </c>
      <c r="H570" s="25" t="s">
        <v>34</v>
      </c>
      <c r="I570" s="25">
        <v>6</v>
      </c>
      <c r="J570" s="28"/>
      <c r="K570" s="28">
        <f>IF(数据源[[#This Row],[销售/采购]]="采购",数据源[[#This Row],[数量]],-数据源[[#This Row],[数量]])</f>
        <v>4318</v>
      </c>
      <c r="L570" s="29">
        <f>IF(数据源[[#This Row],[销售/采购]]="采购",-数据源[[#This Row],[总价]],数据源[[#This Row],[总价]])</f>
        <v>-13990.320000000002</v>
      </c>
      <c r="N570" s="1"/>
    </row>
    <row r="571" spans="1:14" x14ac:dyDescent="0.3">
      <c r="A571" s="27">
        <v>44114</v>
      </c>
      <c r="B571" s="28" t="s">
        <v>15</v>
      </c>
      <c r="C571" s="28" t="s">
        <v>10</v>
      </c>
      <c r="D571" s="28" t="s">
        <v>38</v>
      </c>
      <c r="E571" s="28">
        <v>122</v>
      </c>
      <c r="F571" s="29">
        <v>4</v>
      </c>
      <c r="G571" s="29">
        <v>488</v>
      </c>
      <c r="H571" s="28"/>
      <c r="I571" s="28"/>
      <c r="J571" s="29">
        <v>9</v>
      </c>
      <c r="K571" s="29">
        <f>IF(数据源[[#This Row],[销售/采购]]="采购",数据源[[#This Row],[数量]],-数据源[[#This Row],[数量]])</f>
        <v>-122</v>
      </c>
      <c r="L571" s="29">
        <f>IF(数据源[[#This Row],[销售/采购]]="采购",-数据源[[#This Row],[总价]],数据源[[#This Row],[总价]])</f>
        <v>488</v>
      </c>
      <c r="N571" s="1"/>
    </row>
    <row r="572" spans="1:14" x14ac:dyDescent="0.3">
      <c r="A572" s="24">
        <v>44115</v>
      </c>
      <c r="B572" s="25" t="s">
        <v>11</v>
      </c>
      <c r="C572" s="25" t="s">
        <v>10</v>
      </c>
      <c r="D572" s="25" t="s">
        <v>37</v>
      </c>
      <c r="E572" s="25">
        <v>546</v>
      </c>
      <c r="F572" s="26">
        <v>3.78</v>
      </c>
      <c r="G572" s="26">
        <v>2063.88</v>
      </c>
      <c r="H572" s="25" t="s">
        <v>34</v>
      </c>
      <c r="I572" s="25">
        <v>1</v>
      </c>
      <c r="J572" s="28"/>
      <c r="K572" s="28">
        <f>IF(数据源[[#This Row],[销售/采购]]="采购",数据源[[#This Row],[数量]],-数据源[[#This Row],[数量]])</f>
        <v>546</v>
      </c>
      <c r="L572" s="29">
        <f>IF(数据源[[#This Row],[销售/采购]]="采购",-数据源[[#This Row],[总价]],数据源[[#This Row],[总价]])</f>
        <v>-2063.88</v>
      </c>
      <c r="N572" s="1"/>
    </row>
    <row r="573" spans="1:14" x14ac:dyDescent="0.3">
      <c r="A573" s="27">
        <v>44115</v>
      </c>
      <c r="B573" s="28" t="s">
        <v>11</v>
      </c>
      <c r="C573" s="28" t="s">
        <v>10</v>
      </c>
      <c r="D573" s="28" t="s">
        <v>38</v>
      </c>
      <c r="E573" s="28">
        <v>1123</v>
      </c>
      <c r="F573" s="29">
        <v>6</v>
      </c>
      <c r="G573" s="29">
        <v>6738</v>
      </c>
      <c r="H573" s="28"/>
      <c r="I573" s="28"/>
      <c r="J573" s="29">
        <v>17</v>
      </c>
      <c r="K573" s="29">
        <f>IF(数据源[[#This Row],[销售/采购]]="采购",数据源[[#This Row],[数量]],-数据源[[#This Row],[数量]])</f>
        <v>-1123</v>
      </c>
      <c r="L573" s="29">
        <f>IF(数据源[[#This Row],[销售/采购]]="采购",-数据源[[#This Row],[总价]],数据源[[#This Row],[总价]])</f>
        <v>6738</v>
      </c>
      <c r="N573" s="1"/>
    </row>
    <row r="574" spans="1:14" x14ac:dyDescent="0.3">
      <c r="A574" s="24">
        <v>44116</v>
      </c>
      <c r="B574" s="25" t="s">
        <v>8</v>
      </c>
      <c r="C574" s="25" t="s">
        <v>10</v>
      </c>
      <c r="D574" s="25" t="s">
        <v>37</v>
      </c>
      <c r="E574" s="25">
        <v>2811</v>
      </c>
      <c r="F574" s="26">
        <v>1.1399999999999999</v>
      </c>
      <c r="G574" s="26">
        <v>3204.5399999999995</v>
      </c>
      <c r="H574" s="25" t="s">
        <v>34</v>
      </c>
      <c r="I574" s="25">
        <v>6</v>
      </c>
      <c r="J574" s="28"/>
      <c r="K574" s="28">
        <f>IF(数据源[[#This Row],[销售/采购]]="采购",数据源[[#This Row],[数量]],-数据源[[#This Row],[数量]])</f>
        <v>2811</v>
      </c>
      <c r="L574" s="29">
        <f>IF(数据源[[#This Row],[销售/采购]]="采购",-数据源[[#This Row],[总价]],数据源[[#This Row],[总价]])</f>
        <v>-3204.5399999999995</v>
      </c>
      <c r="N574" s="1"/>
    </row>
    <row r="575" spans="1:14" x14ac:dyDescent="0.3">
      <c r="A575" s="27">
        <v>44116</v>
      </c>
      <c r="B575" s="28" t="s">
        <v>14</v>
      </c>
      <c r="C575" s="28" t="s">
        <v>9</v>
      </c>
      <c r="D575" s="28" t="s">
        <v>38</v>
      </c>
      <c r="E575" s="28">
        <v>1759</v>
      </c>
      <c r="F575" s="29">
        <v>3.5</v>
      </c>
      <c r="G575" s="29">
        <v>6156.5</v>
      </c>
      <c r="H575" s="28"/>
      <c r="I575" s="28"/>
      <c r="J575" s="29">
        <v>12</v>
      </c>
      <c r="K575" s="29">
        <f>IF(数据源[[#This Row],[销售/采购]]="采购",数据源[[#This Row],[数量]],-数据源[[#This Row],[数量]])</f>
        <v>-1759</v>
      </c>
      <c r="L575" s="29">
        <f>IF(数据源[[#This Row],[销售/采购]]="采购",-数据源[[#This Row],[总价]],数据源[[#This Row],[总价]])</f>
        <v>6156.5</v>
      </c>
      <c r="N575" s="1"/>
    </row>
    <row r="576" spans="1:14" x14ac:dyDescent="0.3">
      <c r="A576" s="24">
        <v>44117</v>
      </c>
      <c r="B576" s="25" t="s">
        <v>6</v>
      </c>
      <c r="C576" s="25" t="s">
        <v>10</v>
      </c>
      <c r="D576" s="25" t="s">
        <v>37</v>
      </c>
      <c r="E576" s="25">
        <v>667</v>
      </c>
      <c r="F576" s="26">
        <v>1.3299999999999998</v>
      </c>
      <c r="G576" s="26">
        <v>887.1099999999999</v>
      </c>
      <c r="H576" s="25" t="s">
        <v>34</v>
      </c>
      <c r="I576" s="25">
        <v>12</v>
      </c>
      <c r="J576" s="28"/>
      <c r="K576" s="28">
        <f>IF(数据源[[#This Row],[销售/采购]]="采购",数据源[[#This Row],[数量]],-数据源[[#This Row],[数量]])</f>
        <v>667</v>
      </c>
      <c r="L576" s="29">
        <f>IF(数据源[[#This Row],[销售/采购]]="采购",-数据源[[#This Row],[总价]],数据源[[#This Row],[总价]])</f>
        <v>-887.1099999999999</v>
      </c>
      <c r="N576" s="1"/>
    </row>
    <row r="577" spans="1:14" x14ac:dyDescent="0.3">
      <c r="A577" s="27">
        <v>44117</v>
      </c>
      <c r="B577" s="28" t="s">
        <v>8</v>
      </c>
      <c r="C577" s="28" t="s">
        <v>10</v>
      </c>
      <c r="D577" s="28" t="s">
        <v>38</v>
      </c>
      <c r="E577" s="28">
        <v>1283</v>
      </c>
      <c r="F577" s="29">
        <v>2.5</v>
      </c>
      <c r="G577" s="29">
        <v>3207.5</v>
      </c>
      <c r="H577" s="28"/>
      <c r="I577" s="28"/>
      <c r="J577" s="29">
        <v>1</v>
      </c>
      <c r="K577" s="29">
        <f>IF(数据源[[#This Row],[销售/采购]]="采购",数据源[[#This Row],[数量]],-数据源[[#This Row],[数量]])</f>
        <v>-1283</v>
      </c>
      <c r="L577" s="29">
        <f>IF(数据源[[#This Row],[销售/采购]]="采购",-数据源[[#This Row],[总价]],数据源[[#This Row],[总价]])</f>
        <v>3207.5</v>
      </c>
      <c r="N577" s="1"/>
    </row>
    <row r="578" spans="1:14" x14ac:dyDescent="0.3">
      <c r="A578" s="24">
        <v>44118</v>
      </c>
      <c r="B578" s="25" t="s">
        <v>12</v>
      </c>
      <c r="C578" s="25" t="s">
        <v>9</v>
      </c>
      <c r="D578" s="25" t="s">
        <v>37</v>
      </c>
      <c r="E578" s="25">
        <v>1453</v>
      </c>
      <c r="F578" s="26">
        <v>1.74</v>
      </c>
      <c r="G578" s="26">
        <v>2528.2199999999998</v>
      </c>
      <c r="H578" s="25" t="s">
        <v>34</v>
      </c>
      <c r="I578" s="25">
        <v>9</v>
      </c>
      <c r="J578" s="28"/>
      <c r="K578" s="28">
        <f>IF(数据源[[#This Row],[销售/采购]]="采购",数据源[[#This Row],[数量]],-数据源[[#This Row],[数量]])</f>
        <v>1453</v>
      </c>
      <c r="L578" s="29">
        <f>IF(数据源[[#This Row],[销售/采购]]="采购",-数据源[[#This Row],[总价]],数据源[[#This Row],[总价]])</f>
        <v>-2528.2199999999998</v>
      </c>
      <c r="N578" s="1"/>
    </row>
    <row r="579" spans="1:14" x14ac:dyDescent="0.3">
      <c r="A579" s="27">
        <v>44118</v>
      </c>
      <c r="B579" s="28" t="s">
        <v>15</v>
      </c>
      <c r="C579" s="28" t="s">
        <v>10</v>
      </c>
      <c r="D579" s="28" t="s">
        <v>38</v>
      </c>
      <c r="E579" s="28">
        <v>1923</v>
      </c>
      <c r="F579" s="29">
        <v>4</v>
      </c>
      <c r="G579" s="29">
        <v>7692</v>
      </c>
      <c r="H579" s="28"/>
      <c r="I579" s="28"/>
      <c r="J579" s="29">
        <v>6</v>
      </c>
      <c r="K579" s="29">
        <f>IF(数据源[[#This Row],[销售/采购]]="采购",数据源[[#This Row],[数量]],-数据源[[#This Row],[数量]])</f>
        <v>-1923</v>
      </c>
      <c r="L579" s="29">
        <f>IF(数据源[[#This Row],[销售/采购]]="采购",-数据源[[#This Row],[总价]],数据源[[#This Row],[总价]])</f>
        <v>7692</v>
      </c>
      <c r="N579" s="1"/>
    </row>
    <row r="580" spans="1:14" x14ac:dyDescent="0.3">
      <c r="A580" s="24">
        <v>44119</v>
      </c>
      <c r="B580" s="25" t="s">
        <v>8</v>
      </c>
      <c r="C580" s="25" t="s">
        <v>10</v>
      </c>
      <c r="D580" s="25" t="s">
        <v>37</v>
      </c>
      <c r="E580" s="25">
        <v>2017</v>
      </c>
      <c r="F580" s="26">
        <v>1.1399999999999999</v>
      </c>
      <c r="G580" s="26">
        <v>2299.3799999999997</v>
      </c>
      <c r="H580" s="25" t="s">
        <v>34</v>
      </c>
      <c r="I580" s="25">
        <v>14</v>
      </c>
      <c r="J580" s="28"/>
      <c r="K580" s="28">
        <f>IF(数据源[[#This Row],[销售/采购]]="采购",数据源[[#This Row],[数量]],-数据源[[#This Row],[数量]])</f>
        <v>2017</v>
      </c>
      <c r="L580" s="29">
        <f>IF(数据源[[#This Row],[销售/采购]]="采购",-数据源[[#This Row],[总价]],数据源[[#This Row],[总价]])</f>
        <v>-2299.3799999999997</v>
      </c>
      <c r="N580" s="1"/>
    </row>
    <row r="581" spans="1:14" x14ac:dyDescent="0.3">
      <c r="A581" s="27">
        <v>44119</v>
      </c>
      <c r="B581" s="28" t="s">
        <v>14</v>
      </c>
      <c r="C581" s="28" t="s">
        <v>9</v>
      </c>
      <c r="D581" s="28" t="s">
        <v>38</v>
      </c>
      <c r="E581" s="28">
        <v>1817</v>
      </c>
      <c r="F581" s="29">
        <v>3.5</v>
      </c>
      <c r="G581" s="29">
        <v>6359.5</v>
      </c>
      <c r="H581" s="28"/>
      <c r="I581" s="28"/>
      <c r="J581" s="29">
        <v>12</v>
      </c>
      <c r="K581" s="29">
        <f>IF(数据源[[#This Row],[销售/采购]]="采购",数据源[[#This Row],[数量]],-数据源[[#This Row],[数量]])</f>
        <v>-1817</v>
      </c>
      <c r="L581" s="29">
        <f>IF(数据源[[#This Row],[销售/采购]]="采购",-数据源[[#This Row],[总价]],数据源[[#This Row],[总价]])</f>
        <v>6359.5</v>
      </c>
      <c r="N581" s="1"/>
    </row>
    <row r="582" spans="1:14" x14ac:dyDescent="0.3">
      <c r="A582" s="24">
        <v>44120</v>
      </c>
      <c r="B582" s="25" t="s">
        <v>14</v>
      </c>
      <c r="C582" s="25" t="s">
        <v>9</v>
      </c>
      <c r="D582" s="25" t="s">
        <v>37</v>
      </c>
      <c r="E582" s="25">
        <v>2237</v>
      </c>
      <c r="F582" s="26">
        <v>1.74</v>
      </c>
      <c r="G582" s="26">
        <v>3892.38</v>
      </c>
      <c r="H582" s="25" t="s">
        <v>34</v>
      </c>
      <c r="I582" s="25">
        <v>14</v>
      </c>
      <c r="J582" s="28"/>
      <c r="K582" s="28">
        <f>IF(数据源[[#This Row],[销售/采购]]="采购",数据源[[#This Row],[数量]],-数据源[[#This Row],[数量]])</f>
        <v>2237</v>
      </c>
      <c r="L582" s="29">
        <f>IF(数据源[[#This Row],[销售/采购]]="采购",-数据源[[#This Row],[总价]],数据源[[#This Row],[总价]])</f>
        <v>-3892.38</v>
      </c>
      <c r="N582" s="1"/>
    </row>
    <row r="583" spans="1:14" x14ac:dyDescent="0.3">
      <c r="A583" s="27">
        <v>44120</v>
      </c>
      <c r="B583" s="28" t="s">
        <v>15</v>
      </c>
      <c r="C583" s="28" t="s">
        <v>21</v>
      </c>
      <c r="D583" s="28" t="s">
        <v>38</v>
      </c>
      <c r="E583" s="28">
        <v>354</v>
      </c>
      <c r="F583" s="29">
        <v>6</v>
      </c>
      <c r="G583" s="29">
        <v>2124</v>
      </c>
      <c r="H583" s="28"/>
      <c r="I583" s="28"/>
      <c r="J583" s="29">
        <v>20</v>
      </c>
      <c r="K583" s="29">
        <f>IF(数据源[[#This Row],[销售/采购]]="采购",数据源[[#This Row],[数量]],-数据源[[#This Row],[数量]])</f>
        <v>-354</v>
      </c>
      <c r="L583" s="29">
        <f>IF(数据源[[#This Row],[销售/采购]]="采购",-数据源[[#This Row],[总价]],数据源[[#This Row],[总价]])</f>
        <v>2124</v>
      </c>
      <c r="N583" s="1"/>
    </row>
    <row r="584" spans="1:14" x14ac:dyDescent="0.3">
      <c r="A584" s="24">
        <v>44121</v>
      </c>
      <c r="B584" s="25" t="s">
        <v>8</v>
      </c>
      <c r="C584" s="25" t="s">
        <v>7</v>
      </c>
      <c r="D584" s="25" t="s">
        <v>37</v>
      </c>
      <c r="E584" s="25">
        <v>4071</v>
      </c>
      <c r="F584" s="26">
        <v>3.24</v>
      </c>
      <c r="G584" s="26">
        <v>13190.04</v>
      </c>
      <c r="H584" s="25" t="s">
        <v>34</v>
      </c>
      <c r="I584" s="25">
        <v>14</v>
      </c>
      <c r="J584" s="28"/>
      <c r="K584" s="28">
        <f>IF(数据源[[#This Row],[销售/采购]]="采购",数据源[[#This Row],[数量]],-数据源[[#This Row],[数量]])</f>
        <v>4071</v>
      </c>
      <c r="L584" s="29">
        <f>IF(数据源[[#This Row],[销售/采购]]="采购",-数据源[[#This Row],[总价]],数据源[[#This Row],[总价]])</f>
        <v>-13190.04</v>
      </c>
      <c r="N584" s="1"/>
    </row>
    <row r="585" spans="1:14" x14ac:dyDescent="0.3">
      <c r="A585" s="27">
        <v>44121</v>
      </c>
      <c r="B585" s="28" t="s">
        <v>6</v>
      </c>
      <c r="C585" s="28" t="s">
        <v>9</v>
      </c>
      <c r="D585" s="28" t="s">
        <v>38</v>
      </c>
      <c r="E585" s="28">
        <v>760</v>
      </c>
      <c r="F585" s="29">
        <v>3</v>
      </c>
      <c r="G585" s="29">
        <v>2280</v>
      </c>
      <c r="H585" s="28"/>
      <c r="I585" s="28"/>
      <c r="J585" s="29">
        <v>0</v>
      </c>
      <c r="K585" s="29">
        <f>IF(数据源[[#This Row],[销售/采购]]="采购",数据源[[#This Row],[数量]],-数据源[[#This Row],[数量]])</f>
        <v>-760</v>
      </c>
      <c r="L585" s="29">
        <f>IF(数据源[[#This Row],[销售/采购]]="采购",-数据源[[#This Row],[总价]],数据源[[#This Row],[总价]])</f>
        <v>2280</v>
      </c>
      <c r="N585" s="1"/>
    </row>
    <row r="586" spans="1:14" x14ac:dyDescent="0.3">
      <c r="A586" s="24">
        <v>44122</v>
      </c>
      <c r="B586" s="25" t="s">
        <v>8</v>
      </c>
      <c r="C586" s="25" t="s">
        <v>10</v>
      </c>
      <c r="D586" s="25" t="s">
        <v>37</v>
      </c>
      <c r="E586" s="25">
        <v>2434</v>
      </c>
      <c r="F586" s="26">
        <v>1.1399999999999999</v>
      </c>
      <c r="G586" s="26">
        <v>2774.7599999999998</v>
      </c>
      <c r="H586" s="25" t="s">
        <v>34</v>
      </c>
      <c r="I586" s="25">
        <v>5</v>
      </c>
      <c r="J586" s="28"/>
      <c r="K586" s="28">
        <f>IF(数据源[[#This Row],[销售/采购]]="采购",数据源[[#This Row],[数量]],-数据源[[#This Row],[数量]])</f>
        <v>2434</v>
      </c>
      <c r="L586" s="29">
        <f>IF(数据源[[#This Row],[销售/采购]]="采购",-数据源[[#This Row],[总价]],数据源[[#This Row],[总价]])</f>
        <v>-2774.7599999999998</v>
      </c>
      <c r="N586" s="1"/>
    </row>
    <row r="587" spans="1:14" x14ac:dyDescent="0.3">
      <c r="A587" s="27">
        <v>44122</v>
      </c>
      <c r="B587" s="28" t="s">
        <v>14</v>
      </c>
      <c r="C587" s="28" t="s">
        <v>9</v>
      </c>
      <c r="D587" s="28" t="s">
        <v>38</v>
      </c>
      <c r="E587" s="28">
        <v>2450</v>
      </c>
      <c r="F587" s="29">
        <v>3.5</v>
      </c>
      <c r="G587" s="29">
        <v>8575</v>
      </c>
      <c r="H587" s="28"/>
      <c r="I587" s="28"/>
      <c r="J587" s="29">
        <v>14</v>
      </c>
      <c r="K587" s="29">
        <f>IF(数据源[[#This Row],[销售/采购]]="采购",数据源[[#This Row],[数量]],-数据源[[#This Row],[数量]])</f>
        <v>-2450</v>
      </c>
      <c r="L587" s="29">
        <f>IF(数据源[[#This Row],[销售/采购]]="采购",-数据源[[#This Row],[总价]],数据源[[#This Row],[总价]])</f>
        <v>8575</v>
      </c>
      <c r="N587" s="1"/>
    </row>
    <row r="588" spans="1:14" x14ac:dyDescent="0.3">
      <c r="A588" s="24">
        <v>44123</v>
      </c>
      <c r="B588" s="25" t="s">
        <v>6</v>
      </c>
      <c r="C588" s="25" t="s">
        <v>9</v>
      </c>
      <c r="D588" s="25" t="s">
        <v>37</v>
      </c>
      <c r="E588" s="25">
        <v>517</v>
      </c>
      <c r="F588" s="26">
        <v>1.68</v>
      </c>
      <c r="G588" s="26">
        <v>868.56</v>
      </c>
      <c r="H588" s="25" t="s">
        <v>34</v>
      </c>
      <c r="I588" s="25">
        <v>9</v>
      </c>
      <c r="J588" s="28"/>
      <c r="K588" s="28">
        <f>IF(数据源[[#This Row],[销售/采购]]="采购",数据源[[#This Row],[数量]],-数据源[[#This Row],[数量]])</f>
        <v>517</v>
      </c>
      <c r="L588" s="29">
        <f>IF(数据源[[#This Row],[销售/采购]]="采购",-数据源[[#This Row],[总价]],数据源[[#This Row],[总价]])</f>
        <v>-868.56</v>
      </c>
      <c r="N588" s="1"/>
    </row>
    <row r="589" spans="1:14" x14ac:dyDescent="0.3">
      <c r="A589" s="27">
        <v>44123</v>
      </c>
      <c r="B589" s="28" t="s">
        <v>11</v>
      </c>
      <c r="C589" s="28" t="s">
        <v>18</v>
      </c>
      <c r="D589" s="28" t="s">
        <v>38</v>
      </c>
      <c r="E589" s="28">
        <v>620</v>
      </c>
      <c r="F589" s="29">
        <v>8</v>
      </c>
      <c r="G589" s="29">
        <v>4960</v>
      </c>
      <c r="H589" s="28"/>
      <c r="I589" s="28"/>
      <c r="J589" s="29">
        <v>5</v>
      </c>
      <c r="K589" s="29">
        <f>IF(数据源[[#This Row],[销售/采购]]="采购",数据源[[#This Row],[数量]],-数据源[[#This Row],[数量]])</f>
        <v>-620</v>
      </c>
      <c r="L589" s="29">
        <f>IF(数据源[[#This Row],[销售/采购]]="采购",-数据源[[#This Row],[总价]],数据源[[#This Row],[总价]])</f>
        <v>4960</v>
      </c>
      <c r="N589" s="1"/>
    </row>
    <row r="590" spans="1:14" x14ac:dyDescent="0.3">
      <c r="A590" s="24">
        <v>44124</v>
      </c>
      <c r="B590" s="25" t="s">
        <v>6</v>
      </c>
      <c r="C590" s="25" t="s">
        <v>10</v>
      </c>
      <c r="D590" s="25" t="s">
        <v>37</v>
      </c>
      <c r="E590" s="25">
        <v>658</v>
      </c>
      <c r="F590" s="26">
        <v>1.3299999999999998</v>
      </c>
      <c r="G590" s="26">
        <v>875.13999999999987</v>
      </c>
      <c r="H590" s="25" t="s">
        <v>34</v>
      </c>
      <c r="I590" s="25">
        <v>5</v>
      </c>
      <c r="J590" s="28"/>
      <c r="K590" s="28">
        <f>IF(数据源[[#This Row],[销售/采购]]="采购",数据源[[#This Row],[数量]],-数据源[[#This Row],[数量]])</f>
        <v>658</v>
      </c>
      <c r="L590" s="29">
        <f>IF(数据源[[#This Row],[销售/采购]]="采购",-数据源[[#This Row],[总价]],数据源[[#This Row],[总价]])</f>
        <v>-875.13999999999987</v>
      </c>
      <c r="N590" s="1"/>
    </row>
    <row r="591" spans="1:14" x14ac:dyDescent="0.3">
      <c r="A591" s="27">
        <v>44124</v>
      </c>
      <c r="B591" s="28" t="s">
        <v>15</v>
      </c>
      <c r="C591" s="28" t="s">
        <v>9</v>
      </c>
      <c r="D591" s="28" t="s">
        <v>38</v>
      </c>
      <c r="E591" s="28">
        <v>1807</v>
      </c>
      <c r="F591" s="29">
        <v>5</v>
      </c>
      <c r="G591" s="29">
        <v>9035</v>
      </c>
      <c r="H591" s="28"/>
      <c r="I591" s="28"/>
      <c r="J591" s="29">
        <v>17</v>
      </c>
      <c r="K591" s="29">
        <f>IF(数据源[[#This Row],[销售/采购]]="采购",数据源[[#This Row],[数量]],-数据源[[#This Row],[数量]])</f>
        <v>-1807</v>
      </c>
      <c r="L591" s="29">
        <f>IF(数据源[[#This Row],[销售/采购]]="采购",-数据源[[#This Row],[总价]],数据源[[#This Row],[总价]])</f>
        <v>9035</v>
      </c>
      <c r="N591" s="1"/>
    </row>
    <row r="592" spans="1:14" x14ac:dyDescent="0.3">
      <c r="A592" s="24">
        <v>44125</v>
      </c>
      <c r="B592" s="25" t="s">
        <v>14</v>
      </c>
      <c r="C592" s="25" t="s">
        <v>9</v>
      </c>
      <c r="D592" s="25" t="s">
        <v>37</v>
      </c>
      <c r="E592" s="25">
        <v>1408</v>
      </c>
      <c r="F592" s="26">
        <v>1.74</v>
      </c>
      <c r="G592" s="26">
        <v>2449.92</v>
      </c>
      <c r="H592" s="25" t="s">
        <v>34</v>
      </c>
      <c r="I592" s="25">
        <v>13</v>
      </c>
      <c r="J592" s="28"/>
      <c r="K592" s="28">
        <f>IF(数据源[[#This Row],[销售/采购]]="采购",数据源[[#This Row],[数量]],-数据源[[#This Row],[数量]])</f>
        <v>1408</v>
      </c>
      <c r="L592" s="29">
        <f>IF(数据源[[#This Row],[销售/采购]]="采购",-数据源[[#This Row],[总价]],数据源[[#This Row],[总价]])</f>
        <v>-2449.92</v>
      </c>
      <c r="N592" s="1"/>
    </row>
    <row r="593" spans="1:14" x14ac:dyDescent="0.3">
      <c r="A593" s="27">
        <v>44125</v>
      </c>
      <c r="B593" s="28" t="s">
        <v>15</v>
      </c>
      <c r="C593" s="28" t="s">
        <v>21</v>
      </c>
      <c r="D593" s="28" t="s">
        <v>38</v>
      </c>
      <c r="E593" s="28">
        <v>2238</v>
      </c>
      <c r="F593" s="29">
        <v>6</v>
      </c>
      <c r="G593" s="29">
        <v>13428</v>
      </c>
      <c r="H593" s="28"/>
      <c r="I593" s="28"/>
      <c r="J593" s="29">
        <v>2</v>
      </c>
      <c r="K593" s="29">
        <f>IF(数据源[[#This Row],[销售/采购]]="采购",数据源[[#This Row],[数量]],-数据源[[#This Row],[数量]])</f>
        <v>-2238</v>
      </c>
      <c r="L593" s="29">
        <f>IF(数据源[[#This Row],[销售/采购]]="采购",-数据源[[#This Row],[总价]],数据源[[#This Row],[总价]])</f>
        <v>13428</v>
      </c>
      <c r="N593" s="1"/>
    </row>
    <row r="594" spans="1:14" x14ac:dyDescent="0.3">
      <c r="A594" s="24">
        <v>44126</v>
      </c>
      <c r="B594" s="25" t="s">
        <v>6</v>
      </c>
      <c r="C594" s="25" t="s">
        <v>10</v>
      </c>
      <c r="D594" s="25" t="s">
        <v>37</v>
      </c>
      <c r="E594" s="25">
        <v>579</v>
      </c>
      <c r="F594" s="26">
        <v>1.3299999999999998</v>
      </c>
      <c r="G594" s="26">
        <v>770.06999999999994</v>
      </c>
      <c r="H594" s="25" t="s">
        <v>34</v>
      </c>
      <c r="I594" s="25">
        <v>15</v>
      </c>
      <c r="J594" s="28"/>
      <c r="K594" s="28">
        <f>IF(数据源[[#This Row],[销售/采购]]="采购",数据源[[#This Row],[数量]],-数据源[[#This Row],[数量]])</f>
        <v>579</v>
      </c>
      <c r="L594" s="29">
        <f>IF(数据源[[#This Row],[销售/采购]]="采购",-数据源[[#This Row],[总价]],数据源[[#This Row],[总价]])</f>
        <v>-770.06999999999994</v>
      </c>
      <c r="N594" s="1"/>
    </row>
    <row r="595" spans="1:14" x14ac:dyDescent="0.3">
      <c r="A595" s="27">
        <v>44126</v>
      </c>
      <c r="B595" s="28" t="s">
        <v>8</v>
      </c>
      <c r="C595" s="28" t="s">
        <v>9</v>
      </c>
      <c r="D595" s="28" t="s">
        <v>38</v>
      </c>
      <c r="E595" s="28">
        <v>857</v>
      </c>
      <c r="F595" s="29">
        <v>3</v>
      </c>
      <c r="G595" s="29">
        <v>2571</v>
      </c>
      <c r="H595" s="28"/>
      <c r="I595" s="28"/>
      <c r="J595" s="29">
        <v>10</v>
      </c>
      <c r="K595" s="29">
        <f>IF(数据源[[#This Row],[销售/采购]]="采购",数据源[[#This Row],[数量]],-数据源[[#This Row],[数量]])</f>
        <v>-857</v>
      </c>
      <c r="L595" s="29">
        <f>IF(数据源[[#This Row],[销售/采购]]="采购",-数据源[[#This Row],[总价]],数据源[[#This Row],[总价]])</f>
        <v>2571</v>
      </c>
      <c r="N595" s="1"/>
    </row>
    <row r="596" spans="1:14" x14ac:dyDescent="0.3">
      <c r="A596" s="24">
        <v>44127</v>
      </c>
      <c r="B596" s="25" t="s">
        <v>8</v>
      </c>
      <c r="C596" s="25" t="s">
        <v>7</v>
      </c>
      <c r="D596" s="25" t="s">
        <v>37</v>
      </c>
      <c r="E596" s="25">
        <v>3619</v>
      </c>
      <c r="F596" s="26">
        <v>3.24</v>
      </c>
      <c r="G596" s="26">
        <v>11725.560000000001</v>
      </c>
      <c r="H596" s="25" t="s">
        <v>34</v>
      </c>
      <c r="I596" s="25">
        <v>10</v>
      </c>
      <c r="J596" s="28"/>
      <c r="K596" s="28">
        <f>IF(数据源[[#This Row],[销售/采购]]="采购",数据源[[#This Row],[数量]],-数据源[[#This Row],[数量]])</f>
        <v>3619</v>
      </c>
      <c r="L596" s="29">
        <f>IF(数据源[[#This Row],[销售/采购]]="采购",-数据源[[#This Row],[总价]],数据源[[#This Row],[总价]])</f>
        <v>-11725.560000000001</v>
      </c>
      <c r="N596" s="1"/>
    </row>
    <row r="597" spans="1:14" x14ac:dyDescent="0.3">
      <c r="A597" s="27">
        <v>44127</v>
      </c>
      <c r="B597" s="28" t="s">
        <v>8</v>
      </c>
      <c r="C597" s="28" t="s">
        <v>7</v>
      </c>
      <c r="D597" s="28" t="s">
        <v>38</v>
      </c>
      <c r="E597" s="28">
        <v>1765</v>
      </c>
      <c r="F597" s="29">
        <v>6</v>
      </c>
      <c r="G597" s="29">
        <v>10590</v>
      </c>
      <c r="H597" s="28"/>
      <c r="I597" s="28"/>
      <c r="J597" s="29">
        <v>19</v>
      </c>
      <c r="K597" s="29">
        <f>IF(数据源[[#This Row],[销售/采购]]="采购",数据源[[#This Row],[数量]],-数据源[[#This Row],[数量]])</f>
        <v>-1765</v>
      </c>
      <c r="L597" s="29">
        <f>IF(数据源[[#This Row],[销售/采购]]="采购",-数据源[[#This Row],[总价]],数据源[[#This Row],[总价]])</f>
        <v>10590</v>
      </c>
      <c r="N597" s="1"/>
    </row>
    <row r="598" spans="1:14" x14ac:dyDescent="0.3">
      <c r="A598" s="24">
        <v>44128</v>
      </c>
      <c r="B598" s="25" t="s">
        <v>14</v>
      </c>
      <c r="C598" s="25" t="s">
        <v>7</v>
      </c>
      <c r="D598" s="25" t="s">
        <v>37</v>
      </c>
      <c r="E598" s="25">
        <v>2220</v>
      </c>
      <c r="F598" s="26">
        <v>4.4400000000000004</v>
      </c>
      <c r="G598" s="26">
        <v>9856.8000000000011</v>
      </c>
      <c r="H598" s="25" t="s">
        <v>34</v>
      </c>
      <c r="I598" s="25">
        <v>3</v>
      </c>
      <c r="J598" s="28"/>
      <c r="K598" s="28">
        <f>IF(数据源[[#This Row],[销售/采购]]="采购",数据源[[#This Row],[数量]],-数据源[[#This Row],[数量]])</f>
        <v>2220</v>
      </c>
      <c r="L598" s="29">
        <f>IF(数据源[[#This Row],[销售/采购]]="采购",-数据源[[#This Row],[总价]],数据源[[#This Row],[总价]])</f>
        <v>-9856.8000000000011</v>
      </c>
      <c r="N598" s="1"/>
    </row>
    <row r="599" spans="1:14" x14ac:dyDescent="0.3">
      <c r="A599" s="27">
        <v>44128</v>
      </c>
      <c r="B599" s="28" t="s">
        <v>11</v>
      </c>
      <c r="C599" s="28" t="s">
        <v>18</v>
      </c>
      <c r="D599" s="28" t="s">
        <v>38</v>
      </c>
      <c r="E599" s="28">
        <v>632</v>
      </c>
      <c r="F599" s="29">
        <v>8</v>
      </c>
      <c r="G599" s="29">
        <v>5056</v>
      </c>
      <c r="H599" s="28"/>
      <c r="I599" s="28"/>
      <c r="J599" s="29">
        <v>12</v>
      </c>
      <c r="K599" s="29">
        <f>IF(数据源[[#This Row],[销售/采购]]="采购",数据源[[#This Row],[数量]],-数据源[[#This Row],[数量]])</f>
        <v>-632</v>
      </c>
      <c r="L599" s="29">
        <f>IF(数据源[[#This Row],[销售/采购]]="采购",-数据源[[#This Row],[总价]],数据源[[#This Row],[总价]])</f>
        <v>5056</v>
      </c>
      <c r="N599" s="1"/>
    </row>
    <row r="600" spans="1:14" x14ac:dyDescent="0.3">
      <c r="A600" s="24">
        <v>44129</v>
      </c>
      <c r="B600" s="25" t="s">
        <v>6</v>
      </c>
      <c r="C600" s="25" t="s">
        <v>9</v>
      </c>
      <c r="D600" s="25" t="s">
        <v>37</v>
      </c>
      <c r="E600" s="25">
        <v>1145</v>
      </c>
      <c r="F600" s="26">
        <v>1.44</v>
      </c>
      <c r="G600" s="26">
        <v>1648.8</v>
      </c>
      <c r="H600" s="25" t="s">
        <v>34</v>
      </c>
      <c r="I600" s="25">
        <v>10</v>
      </c>
      <c r="J600" s="28"/>
      <c r="K600" s="28">
        <f>IF(数据源[[#This Row],[销售/采购]]="采购",数据源[[#This Row],[数量]],-数据源[[#This Row],[数量]])</f>
        <v>1145</v>
      </c>
      <c r="L600" s="29">
        <f>IF(数据源[[#This Row],[销售/采购]]="采购",-数据源[[#This Row],[总价]],数据源[[#This Row],[总价]])</f>
        <v>-1648.8</v>
      </c>
      <c r="N600" s="1"/>
    </row>
    <row r="601" spans="1:14" x14ac:dyDescent="0.3">
      <c r="A601" s="27">
        <v>44129</v>
      </c>
      <c r="B601" s="28" t="s">
        <v>15</v>
      </c>
      <c r="C601" s="28" t="s">
        <v>10</v>
      </c>
      <c r="D601" s="28" t="s">
        <v>38</v>
      </c>
      <c r="E601" s="28">
        <v>2304</v>
      </c>
      <c r="F601" s="29">
        <v>4</v>
      </c>
      <c r="G601" s="29">
        <v>9216</v>
      </c>
      <c r="H601" s="28"/>
      <c r="I601" s="28"/>
      <c r="J601" s="29">
        <v>6</v>
      </c>
      <c r="K601" s="29">
        <f>IF(数据源[[#This Row],[销售/采购]]="采购",数据源[[#This Row],[数量]],-数据源[[#This Row],[数量]])</f>
        <v>-2304</v>
      </c>
      <c r="L601" s="29">
        <f>IF(数据源[[#This Row],[销售/采购]]="采购",-数据源[[#This Row],[总价]],数据源[[#This Row],[总价]])</f>
        <v>9216</v>
      </c>
      <c r="N601" s="1"/>
    </row>
    <row r="602" spans="1:14" x14ac:dyDescent="0.3">
      <c r="A602" s="24">
        <v>44130</v>
      </c>
      <c r="B602" s="25" t="s">
        <v>6</v>
      </c>
      <c r="C602" s="25" t="s">
        <v>10</v>
      </c>
      <c r="D602" s="25" t="s">
        <v>37</v>
      </c>
      <c r="E602" s="25">
        <v>2880</v>
      </c>
      <c r="F602" s="26">
        <v>1.1399999999999999</v>
      </c>
      <c r="G602" s="26">
        <v>3283.2</v>
      </c>
      <c r="H602" s="25" t="s">
        <v>34</v>
      </c>
      <c r="I602" s="25">
        <v>13</v>
      </c>
      <c r="J602" s="28"/>
      <c r="K602" s="28">
        <f>IF(数据源[[#This Row],[销售/采购]]="采购",数据源[[#This Row],[数量]],-数据源[[#This Row],[数量]])</f>
        <v>2880</v>
      </c>
      <c r="L602" s="29">
        <f>IF(数据源[[#This Row],[销售/采购]]="采购",-数据源[[#This Row],[总价]],数据源[[#This Row],[总价]])</f>
        <v>-3283.2</v>
      </c>
      <c r="N602" s="1"/>
    </row>
    <row r="603" spans="1:14" x14ac:dyDescent="0.3">
      <c r="A603" s="27">
        <v>44130</v>
      </c>
      <c r="B603" s="28" t="s">
        <v>12</v>
      </c>
      <c r="C603" s="28" t="s">
        <v>9</v>
      </c>
      <c r="D603" s="28" t="s">
        <v>38</v>
      </c>
      <c r="E603" s="28">
        <v>2573</v>
      </c>
      <c r="F603" s="29">
        <v>3.5</v>
      </c>
      <c r="G603" s="29">
        <v>9005.5</v>
      </c>
      <c r="H603" s="28"/>
      <c r="I603" s="28"/>
      <c r="J603" s="29">
        <v>19</v>
      </c>
      <c r="K603" s="29">
        <f>IF(数据源[[#This Row],[销售/采购]]="采购",数据源[[#This Row],[数量]],-数据源[[#This Row],[数量]])</f>
        <v>-2573</v>
      </c>
      <c r="L603" s="29">
        <f>IF(数据源[[#This Row],[销售/采购]]="采购",-数据源[[#This Row],[总价]],数据源[[#This Row],[总价]])</f>
        <v>9005.5</v>
      </c>
      <c r="N603" s="1"/>
    </row>
    <row r="604" spans="1:14" x14ac:dyDescent="0.3">
      <c r="A604" s="24">
        <v>44131</v>
      </c>
      <c r="B604" s="25" t="s">
        <v>11</v>
      </c>
      <c r="C604" s="25" t="s">
        <v>10</v>
      </c>
      <c r="D604" s="25" t="s">
        <v>37</v>
      </c>
      <c r="E604" s="25">
        <v>2379</v>
      </c>
      <c r="F604" s="26">
        <v>3.24</v>
      </c>
      <c r="G604" s="26">
        <v>7707.9600000000009</v>
      </c>
      <c r="H604" s="25" t="s">
        <v>34</v>
      </c>
      <c r="I604" s="25">
        <v>8</v>
      </c>
      <c r="J604" s="28"/>
      <c r="K604" s="28">
        <f>IF(数据源[[#This Row],[销售/采购]]="采购",数据源[[#This Row],[数量]],-数据源[[#This Row],[数量]])</f>
        <v>2379</v>
      </c>
      <c r="L604" s="29">
        <f>IF(数据源[[#This Row],[销售/采购]]="采购",-数据源[[#This Row],[总价]],数据源[[#This Row],[总价]])</f>
        <v>-7707.9600000000009</v>
      </c>
      <c r="N604" s="1"/>
    </row>
    <row r="605" spans="1:14" x14ac:dyDescent="0.3">
      <c r="A605" s="27">
        <v>44131</v>
      </c>
      <c r="B605" s="28" t="s">
        <v>14</v>
      </c>
      <c r="C605" s="28" t="s">
        <v>7</v>
      </c>
      <c r="D605" s="28" t="s">
        <v>38</v>
      </c>
      <c r="E605" s="28">
        <v>2674</v>
      </c>
      <c r="F605" s="29">
        <v>8</v>
      </c>
      <c r="G605" s="29">
        <v>21392</v>
      </c>
      <c r="H605" s="28"/>
      <c r="I605" s="28"/>
      <c r="J605" s="29">
        <v>12</v>
      </c>
      <c r="K605" s="29">
        <f>IF(数据源[[#This Row],[销售/采购]]="采购",数据源[[#This Row],[数量]],-数据源[[#This Row],[数量]])</f>
        <v>-2674</v>
      </c>
      <c r="L605" s="29">
        <f>IF(数据源[[#This Row],[销售/采购]]="采购",-数据源[[#This Row],[总价]],数据源[[#This Row],[总价]])</f>
        <v>21392</v>
      </c>
      <c r="N605" s="1"/>
    </row>
    <row r="606" spans="1:14" x14ac:dyDescent="0.3">
      <c r="A606" s="24">
        <v>44132</v>
      </c>
      <c r="B606" s="25" t="s">
        <v>15</v>
      </c>
      <c r="C606" s="25" t="s">
        <v>10</v>
      </c>
      <c r="D606" s="25" t="s">
        <v>37</v>
      </c>
      <c r="E606" s="25">
        <v>2154</v>
      </c>
      <c r="F606" s="26">
        <v>2.04</v>
      </c>
      <c r="G606" s="26">
        <v>4394.16</v>
      </c>
      <c r="H606" s="25" t="s">
        <v>34</v>
      </c>
      <c r="I606" s="25">
        <v>13</v>
      </c>
      <c r="J606" s="28"/>
      <c r="K606" s="28">
        <f>IF(数据源[[#This Row],[销售/采购]]="采购",数据源[[#This Row],[数量]],-数据源[[#This Row],[数量]])</f>
        <v>2154</v>
      </c>
      <c r="L606" s="29">
        <f>IF(数据源[[#This Row],[销售/采购]]="采购",-数据源[[#This Row],[总价]],数据源[[#This Row],[总价]])</f>
        <v>-4394.16</v>
      </c>
      <c r="N606" s="1"/>
    </row>
    <row r="607" spans="1:14" x14ac:dyDescent="0.3">
      <c r="A607" s="27">
        <v>44132</v>
      </c>
      <c r="B607" s="28" t="s">
        <v>14</v>
      </c>
      <c r="C607" s="28" t="s">
        <v>7</v>
      </c>
      <c r="D607" s="28" t="s">
        <v>38</v>
      </c>
      <c r="E607" s="28">
        <v>179</v>
      </c>
      <c r="F607" s="29">
        <v>8</v>
      </c>
      <c r="G607" s="29">
        <v>1432</v>
      </c>
      <c r="H607" s="28"/>
      <c r="I607" s="28"/>
      <c r="J607" s="29">
        <v>14</v>
      </c>
      <c r="K607" s="29">
        <f>IF(数据源[[#This Row],[销售/采购]]="采购",数据源[[#This Row],[数量]],-数据源[[#This Row],[数量]])</f>
        <v>-179</v>
      </c>
      <c r="L607" s="29">
        <f>IF(数据源[[#This Row],[销售/采购]]="采购",-数据源[[#This Row],[总价]],数据源[[#This Row],[总价]])</f>
        <v>1432</v>
      </c>
      <c r="N607" s="1"/>
    </row>
    <row r="608" spans="1:14" x14ac:dyDescent="0.3">
      <c r="A608" s="24">
        <v>44133</v>
      </c>
      <c r="B608" s="25" t="s">
        <v>6</v>
      </c>
      <c r="C608" s="25" t="s">
        <v>9</v>
      </c>
      <c r="D608" s="25" t="s">
        <v>37</v>
      </c>
      <c r="E608" s="25">
        <v>2194</v>
      </c>
      <c r="F608" s="26">
        <v>1.44</v>
      </c>
      <c r="G608" s="26">
        <v>3159.3599999999997</v>
      </c>
      <c r="H608" s="25" t="s">
        <v>34</v>
      </c>
      <c r="I608" s="25">
        <v>7</v>
      </c>
      <c r="J608" s="28"/>
      <c r="K608" s="28">
        <f>IF(数据源[[#This Row],[销售/采购]]="采购",数据源[[#This Row],[数量]],-数据源[[#This Row],[数量]])</f>
        <v>2194</v>
      </c>
      <c r="L608" s="29">
        <f>IF(数据源[[#This Row],[销售/采购]]="采购",-数据源[[#This Row],[总价]],数据源[[#This Row],[总价]])</f>
        <v>-3159.3599999999997</v>
      </c>
      <c r="N608" s="1"/>
    </row>
    <row r="609" spans="1:14" x14ac:dyDescent="0.3">
      <c r="A609" s="27">
        <v>44133</v>
      </c>
      <c r="B609" s="28" t="s">
        <v>6</v>
      </c>
      <c r="C609" s="28" t="s">
        <v>10</v>
      </c>
      <c r="D609" s="28" t="s">
        <v>38</v>
      </c>
      <c r="E609" s="28">
        <v>1695</v>
      </c>
      <c r="F609" s="29">
        <v>2.5</v>
      </c>
      <c r="G609" s="29">
        <v>4237.5</v>
      </c>
      <c r="H609" s="28"/>
      <c r="I609" s="28"/>
      <c r="J609" s="29">
        <v>7</v>
      </c>
      <c r="K609" s="29">
        <f>IF(数据源[[#This Row],[销售/采购]]="采购",数据源[[#This Row],[数量]],-数据源[[#This Row],[数量]])</f>
        <v>-1695</v>
      </c>
      <c r="L609" s="29">
        <f>IF(数据源[[#This Row],[销售/采购]]="采购",-数据源[[#This Row],[总价]],数据源[[#This Row],[总价]])</f>
        <v>4237.5</v>
      </c>
      <c r="N609" s="1"/>
    </row>
    <row r="610" spans="1:14" x14ac:dyDescent="0.3">
      <c r="A610" s="24">
        <v>44134</v>
      </c>
      <c r="B610" s="25" t="s">
        <v>6</v>
      </c>
      <c r="C610" s="25" t="s">
        <v>7</v>
      </c>
      <c r="D610" s="25" t="s">
        <v>37</v>
      </c>
      <c r="E610" s="25">
        <v>1598</v>
      </c>
      <c r="F610" s="26">
        <v>3.24</v>
      </c>
      <c r="G610" s="26">
        <v>5177.5200000000004</v>
      </c>
      <c r="H610" s="25" t="s">
        <v>34</v>
      </c>
      <c r="I610" s="25">
        <v>3</v>
      </c>
      <c r="J610" s="28"/>
      <c r="K610" s="28">
        <f>IF(数据源[[#This Row],[销售/采购]]="采购",数据源[[#This Row],[数量]],-数据源[[#This Row],[数量]])</f>
        <v>1598</v>
      </c>
      <c r="L610" s="29">
        <f>IF(数据源[[#This Row],[销售/采购]]="采购",-数据源[[#This Row],[总价]],数据源[[#This Row],[总价]])</f>
        <v>-5177.5200000000004</v>
      </c>
      <c r="N610" s="1"/>
    </row>
    <row r="611" spans="1:14" x14ac:dyDescent="0.3">
      <c r="A611" s="27">
        <v>44134</v>
      </c>
      <c r="B611" s="28" t="s">
        <v>15</v>
      </c>
      <c r="C611" s="28" t="s">
        <v>10</v>
      </c>
      <c r="D611" s="28" t="s">
        <v>38</v>
      </c>
      <c r="E611" s="28">
        <v>1789</v>
      </c>
      <c r="F611" s="29">
        <v>4</v>
      </c>
      <c r="G611" s="29">
        <v>7156</v>
      </c>
      <c r="H611" s="28"/>
      <c r="I611" s="28"/>
      <c r="J611" s="29">
        <v>1</v>
      </c>
      <c r="K611" s="29">
        <f>IF(数据源[[#This Row],[销售/采购]]="采购",数据源[[#This Row],[数量]],-数据源[[#This Row],[数量]])</f>
        <v>-1789</v>
      </c>
      <c r="L611" s="29">
        <f>IF(数据源[[#This Row],[销售/采购]]="采购",-数据源[[#This Row],[总价]],数据源[[#This Row],[总价]])</f>
        <v>7156</v>
      </c>
      <c r="N611" s="1"/>
    </row>
    <row r="612" spans="1:14" x14ac:dyDescent="0.3">
      <c r="A612" s="24">
        <v>44135</v>
      </c>
      <c r="B612" s="25" t="s">
        <v>8</v>
      </c>
      <c r="C612" s="25" t="s">
        <v>9</v>
      </c>
      <c r="D612" s="25" t="s">
        <v>37</v>
      </c>
      <c r="E612" s="25">
        <v>562</v>
      </c>
      <c r="F612" s="26">
        <v>1.68</v>
      </c>
      <c r="G612" s="26">
        <v>944.16</v>
      </c>
      <c r="H612" s="25" t="s">
        <v>34</v>
      </c>
      <c r="I612" s="25">
        <v>15</v>
      </c>
      <c r="J612" s="28"/>
      <c r="K612" s="28">
        <f>IF(数据源[[#This Row],[销售/采购]]="采购",数据源[[#This Row],[数量]],-数据源[[#This Row],[数量]])</f>
        <v>562</v>
      </c>
      <c r="L612" s="29">
        <f>IF(数据源[[#This Row],[销售/采购]]="采购",-数据源[[#This Row],[总价]],数据源[[#This Row],[总价]])</f>
        <v>-944.16</v>
      </c>
      <c r="N612" s="1"/>
    </row>
    <row r="613" spans="1:14" x14ac:dyDescent="0.3">
      <c r="A613" s="27">
        <v>44135</v>
      </c>
      <c r="B613" s="28" t="s">
        <v>11</v>
      </c>
      <c r="C613" s="28" t="s">
        <v>18</v>
      </c>
      <c r="D613" s="28" t="s">
        <v>38</v>
      </c>
      <c r="E613" s="28">
        <v>2068</v>
      </c>
      <c r="F613" s="29">
        <v>8</v>
      </c>
      <c r="G613" s="29">
        <v>16544</v>
      </c>
      <c r="H613" s="28"/>
      <c r="I613" s="28"/>
      <c r="J613" s="29">
        <v>0</v>
      </c>
      <c r="K613" s="29">
        <f>IF(数据源[[#This Row],[销售/采购]]="采购",数据源[[#This Row],[数量]],-数据源[[#This Row],[数量]])</f>
        <v>-2068</v>
      </c>
      <c r="L613" s="29">
        <f>IF(数据源[[#This Row],[销售/采购]]="采购",-数据源[[#This Row],[总价]],数据源[[#This Row],[总价]])</f>
        <v>16544</v>
      </c>
      <c r="N613" s="1"/>
    </row>
    <row r="614" spans="1:14" x14ac:dyDescent="0.3">
      <c r="A614" s="24">
        <v>44136</v>
      </c>
      <c r="B614" s="25" t="s">
        <v>11</v>
      </c>
      <c r="C614" s="25" t="s">
        <v>10</v>
      </c>
      <c r="D614" s="25" t="s">
        <v>37</v>
      </c>
      <c r="E614" s="25">
        <v>2967</v>
      </c>
      <c r="F614" s="26">
        <v>3.24</v>
      </c>
      <c r="G614" s="26">
        <v>9613.08</v>
      </c>
      <c r="H614" s="25" t="s">
        <v>34</v>
      </c>
      <c r="I614" s="25">
        <v>6</v>
      </c>
      <c r="J614" s="28"/>
      <c r="K614" s="28">
        <f>IF(数据源[[#This Row],[销售/采购]]="采购",数据源[[#This Row],[数量]],-数据源[[#This Row],[数量]])</f>
        <v>2967</v>
      </c>
      <c r="L614" s="29">
        <f>IF(数据源[[#This Row],[销售/采购]]="采购",-数据源[[#This Row],[总价]],数据源[[#This Row],[总价]])</f>
        <v>-9613.08</v>
      </c>
      <c r="N614" s="1"/>
    </row>
    <row r="615" spans="1:14" x14ac:dyDescent="0.3">
      <c r="A615" s="27">
        <v>44136</v>
      </c>
      <c r="B615" s="28" t="s">
        <v>8</v>
      </c>
      <c r="C615" s="28" t="s">
        <v>10</v>
      </c>
      <c r="D615" s="28" t="s">
        <v>38</v>
      </c>
      <c r="E615" s="28">
        <v>1272</v>
      </c>
      <c r="F615" s="29">
        <v>2.5</v>
      </c>
      <c r="G615" s="29">
        <v>3180</v>
      </c>
      <c r="H615" s="28"/>
      <c r="I615" s="28"/>
      <c r="J615" s="29">
        <v>13</v>
      </c>
      <c r="K615" s="29">
        <f>IF(数据源[[#This Row],[销售/采购]]="采购",数据源[[#This Row],[数量]],-数据源[[#This Row],[数量]])</f>
        <v>-1272</v>
      </c>
      <c r="L615" s="29">
        <f>IF(数据源[[#This Row],[销售/采购]]="采购",-数据源[[#This Row],[总价]],数据源[[#This Row],[总价]])</f>
        <v>3180</v>
      </c>
      <c r="N615" s="1"/>
    </row>
    <row r="616" spans="1:14" x14ac:dyDescent="0.3">
      <c r="A616" s="24">
        <v>44137</v>
      </c>
      <c r="B616" s="25" t="s">
        <v>6</v>
      </c>
      <c r="C616" s="25" t="s">
        <v>7</v>
      </c>
      <c r="D616" s="25" t="s">
        <v>37</v>
      </c>
      <c r="E616" s="25">
        <v>1987</v>
      </c>
      <c r="F616" s="26">
        <v>3.24</v>
      </c>
      <c r="G616" s="26">
        <v>6437.88</v>
      </c>
      <c r="H616" s="25" t="s">
        <v>34</v>
      </c>
      <c r="I616" s="25">
        <v>2</v>
      </c>
      <c r="J616" s="28"/>
      <c r="K616" s="28">
        <f>IF(数据源[[#This Row],[销售/采购]]="采购",数据源[[#This Row],[数量]],-数据源[[#This Row],[数量]])</f>
        <v>1987</v>
      </c>
      <c r="L616" s="29">
        <f>IF(数据源[[#This Row],[销售/采购]]="采购",-数据源[[#This Row],[总价]],数据源[[#This Row],[总价]])</f>
        <v>-6437.88</v>
      </c>
      <c r="N616" s="1"/>
    </row>
    <row r="617" spans="1:14" x14ac:dyDescent="0.3">
      <c r="A617" s="27">
        <v>44137</v>
      </c>
      <c r="B617" s="28" t="s">
        <v>12</v>
      </c>
      <c r="C617" s="28" t="s">
        <v>10</v>
      </c>
      <c r="D617" s="28" t="s">
        <v>38</v>
      </c>
      <c r="E617" s="28">
        <v>391</v>
      </c>
      <c r="F617" s="29">
        <v>3</v>
      </c>
      <c r="G617" s="29">
        <v>1173</v>
      </c>
      <c r="H617" s="28"/>
      <c r="I617" s="28"/>
      <c r="J617" s="29">
        <v>0</v>
      </c>
      <c r="K617" s="29">
        <f>IF(数据源[[#This Row],[销售/采购]]="采购",数据源[[#This Row],[数量]],-数据源[[#This Row],[数量]])</f>
        <v>-391</v>
      </c>
      <c r="L617" s="29">
        <f>IF(数据源[[#This Row],[销售/采购]]="采购",-数据源[[#This Row],[总价]],数据源[[#This Row],[总价]])</f>
        <v>1173</v>
      </c>
      <c r="N617" s="1"/>
    </row>
    <row r="618" spans="1:14" x14ac:dyDescent="0.3">
      <c r="A618" s="24">
        <v>44138</v>
      </c>
      <c r="B618" s="25" t="s">
        <v>11</v>
      </c>
      <c r="C618" s="25" t="s">
        <v>18</v>
      </c>
      <c r="D618" s="25" t="s">
        <v>37</v>
      </c>
      <c r="E618" s="25">
        <v>1356</v>
      </c>
      <c r="F618" s="26">
        <v>4.4400000000000004</v>
      </c>
      <c r="G618" s="26">
        <v>6020.64</v>
      </c>
      <c r="H618" s="25" t="s">
        <v>34</v>
      </c>
      <c r="I618" s="25">
        <v>15</v>
      </c>
      <c r="J618" s="28"/>
      <c r="K618" s="28">
        <f>IF(数据源[[#This Row],[销售/采购]]="采购",数据源[[#This Row],[数量]],-数据源[[#This Row],[数量]])</f>
        <v>1356</v>
      </c>
      <c r="L618" s="29">
        <f>IF(数据源[[#This Row],[销售/采购]]="采购",-数据源[[#This Row],[总价]],数据源[[#This Row],[总价]])</f>
        <v>-6020.64</v>
      </c>
      <c r="N618" s="1"/>
    </row>
    <row r="619" spans="1:14" x14ac:dyDescent="0.3">
      <c r="A619" s="27">
        <v>44138</v>
      </c>
      <c r="B619" s="28" t="s">
        <v>12</v>
      </c>
      <c r="C619" s="28" t="s">
        <v>10</v>
      </c>
      <c r="D619" s="28" t="s">
        <v>38</v>
      </c>
      <c r="E619" s="28">
        <v>1581</v>
      </c>
      <c r="F619" s="29">
        <v>3</v>
      </c>
      <c r="G619" s="29">
        <v>4743</v>
      </c>
      <c r="H619" s="28"/>
      <c r="I619" s="28"/>
      <c r="J619" s="29">
        <v>10</v>
      </c>
      <c r="K619" s="29">
        <f>IF(数据源[[#This Row],[销售/采购]]="采购",数据源[[#This Row],[数量]],-数据源[[#This Row],[数量]])</f>
        <v>-1581</v>
      </c>
      <c r="L619" s="29">
        <f>IF(数据源[[#This Row],[销售/采购]]="采购",-数据源[[#This Row],[总价]],数据源[[#This Row],[总价]])</f>
        <v>4743</v>
      </c>
      <c r="N619" s="1"/>
    </row>
    <row r="620" spans="1:14" x14ac:dyDescent="0.3">
      <c r="A620" s="24">
        <v>44139</v>
      </c>
      <c r="B620" s="25" t="s">
        <v>8</v>
      </c>
      <c r="C620" s="25" t="s">
        <v>9</v>
      </c>
      <c r="D620" s="25" t="s">
        <v>37</v>
      </c>
      <c r="E620" s="25">
        <v>2100</v>
      </c>
      <c r="F620" s="26">
        <v>1.44</v>
      </c>
      <c r="G620" s="26">
        <v>3024</v>
      </c>
      <c r="H620" s="25" t="s">
        <v>34</v>
      </c>
      <c r="I620" s="25">
        <v>7</v>
      </c>
      <c r="J620" s="28"/>
      <c r="K620" s="28">
        <f>IF(数据源[[#This Row],[销售/采购]]="采购",数据源[[#This Row],[数量]],-数据源[[#This Row],[数量]])</f>
        <v>2100</v>
      </c>
      <c r="L620" s="29">
        <f>IF(数据源[[#This Row],[销售/采购]]="采购",-数据源[[#This Row],[总价]],数据源[[#This Row],[总价]])</f>
        <v>-3024</v>
      </c>
      <c r="N620" s="1"/>
    </row>
    <row r="621" spans="1:14" x14ac:dyDescent="0.3">
      <c r="A621" s="27">
        <v>44139</v>
      </c>
      <c r="B621" s="28" t="s">
        <v>15</v>
      </c>
      <c r="C621" s="28" t="s">
        <v>10</v>
      </c>
      <c r="D621" s="28" t="s">
        <v>38</v>
      </c>
      <c r="E621" s="28">
        <v>2359</v>
      </c>
      <c r="F621" s="29">
        <v>4</v>
      </c>
      <c r="G621" s="29">
        <v>9436</v>
      </c>
      <c r="H621" s="28"/>
      <c r="I621" s="28"/>
      <c r="J621" s="29">
        <v>2</v>
      </c>
      <c r="K621" s="29">
        <f>IF(数据源[[#This Row],[销售/采购]]="采购",数据源[[#This Row],[数量]],-数据源[[#This Row],[数量]])</f>
        <v>-2359</v>
      </c>
      <c r="L621" s="29">
        <f>IF(数据源[[#This Row],[销售/采购]]="采购",-数据源[[#This Row],[总价]],数据源[[#This Row],[总价]])</f>
        <v>9436</v>
      </c>
      <c r="N621" s="1"/>
    </row>
    <row r="622" spans="1:14" x14ac:dyDescent="0.3">
      <c r="A622" s="24">
        <v>44140</v>
      </c>
      <c r="B622" s="25" t="s">
        <v>11</v>
      </c>
      <c r="C622" s="25" t="s">
        <v>13</v>
      </c>
      <c r="D622" s="25" t="s">
        <v>37</v>
      </c>
      <c r="E622" s="25">
        <v>3197</v>
      </c>
      <c r="F622" s="26">
        <v>2.04</v>
      </c>
      <c r="G622" s="26">
        <v>6521.88</v>
      </c>
      <c r="H622" s="25" t="s">
        <v>34</v>
      </c>
      <c r="I622" s="25">
        <v>0</v>
      </c>
      <c r="J622" s="28"/>
      <c r="K622" s="28">
        <f>IF(数据源[[#This Row],[销售/采购]]="采购",数据源[[#This Row],[数量]],-数据源[[#This Row],[数量]])</f>
        <v>3197</v>
      </c>
      <c r="L622" s="29">
        <f>IF(数据源[[#This Row],[销售/采购]]="采购",-数据源[[#This Row],[总价]],数据源[[#This Row],[总价]])</f>
        <v>-6521.88</v>
      </c>
      <c r="N622" s="1"/>
    </row>
    <row r="623" spans="1:14" x14ac:dyDescent="0.3">
      <c r="A623" s="27">
        <v>44140</v>
      </c>
      <c r="B623" s="28" t="s">
        <v>11</v>
      </c>
      <c r="C623" s="28" t="s">
        <v>18</v>
      </c>
      <c r="D623" s="28" t="s">
        <v>38</v>
      </c>
      <c r="E623" s="28">
        <v>2116</v>
      </c>
      <c r="F623" s="29">
        <v>8</v>
      </c>
      <c r="G623" s="29">
        <v>16928</v>
      </c>
      <c r="H623" s="28"/>
      <c r="I623" s="28"/>
      <c r="J623" s="29">
        <v>10</v>
      </c>
      <c r="K623" s="29">
        <f>IF(数据源[[#This Row],[销售/采购]]="采购",数据源[[#This Row],[数量]],-数据源[[#This Row],[数量]])</f>
        <v>-2116</v>
      </c>
      <c r="L623" s="29">
        <f>IF(数据源[[#This Row],[销售/采购]]="采购",-数据源[[#This Row],[总价]],数据源[[#This Row],[总价]])</f>
        <v>16928</v>
      </c>
      <c r="N623" s="1"/>
    </row>
    <row r="624" spans="1:14" x14ac:dyDescent="0.3">
      <c r="A624" s="24">
        <v>44141</v>
      </c>
      <c r="B624" s="25" t="s">
        <v>14</v>
      </c>
      <c r="C624" s="25" t="s">
        <v>7</v>
      </c>
      <c r="D624" s="25" t="s">
        <v>37</v>
      </c>
      <c r="E624" s="25">
        <v>1864</v>
      </c>
      <c r="F624" s="26">
        <v>4.4400000000000004</v>
      </c>
      <c r="G624" s="26">
        <v>8276.16</v>
      </c>
      <c r="H624" s="25" t="s">
        <v>34</v>
      </c>
      <c r="I624" s="25">
        <v>2</v>
      </c>
      <c r="J624" s="28"/>
      <c r="K624" s="28">
        <f>IF(数据源[[#This Row],[销售/采购]]="采购",数据源[[#This Row],[数量]],-数据源[[#This Row],[数量]])</f>
        <v>1864</v>
      </c>
      <c r="L624" s="29">
        <f>IF(数据源[[#This Row],[销售/采购]]="采购",-数据源[[#This Row],[总价]],数据源[[#This Row],[总价]])</f>
        <v>-8276.16</v>
      </c>
      <c r="N624" s="1"/>
    </row>
    <row r="625" spans="1:14" x14ac:dyDescent="0.3">
      <c r="A625" s="27">
        <v>44141</v>
      </c>
      <c r="B625" s="28" t="s">
        <v>15</v>
      </c>
      <c r="C625" s="28" t="s">
        <v>21</v>
      </c>
      <c r="D625" s="28" t="s">
        <v>38</v>
      </c>
      <c r="E625" s="28">
        <v>2808</v>
      </c>
      <c r="F625" s="29">
        <v>6</v>
      </c>
      <c r="G625" s="29">
        <v>16848</v>
      </c>
      <c r="H625" s="28"/>
      <c r="I625" s="28"/>
      <c r="J625" s="29">
        <v>2</v>
      </c>
      <c r="K625" s="29">
        <f>IF(数据源[[#This Row],[销售/采购]]="采购",数据源[[#This Row],[数量]],-数据源[[#This Row],[数量]])</f>
        <v>-2808</v>
      </c>
      <c r="L625" s="29">
        <f>IF(数据源[[#This Row],[销售/采购]]="采购",-数据源[[#This Row],[总价]],数据源[[#This Row],[总价]])</f>
        <v>16848</v>
      </c>
      <c r="N625" s="1"/>
    </row>
    <row r="626" spans="1:14" x14ac:dyDescent="0.3">
      <c r="A626" s="24">
        <v>44142</v>
      </c>
      <c r="B626" s="25" t="s">
        <v>15</v>
      </c>
      <c r="C626" s="25" t="s">
        <v>21</v>
      </c>
      <c r="D626" s="25" t="s">
        <v>37</v>
      </c>
      <c r="E626" s="25">
        <v>1146</v>
      </c>
      <c r="F626" s="26">
        <v>3.24</v>
      </c>
      <c r="G626" s="26">
        <v>3713.0400000000004</v>
      </c>
      <c r="H626" s="25" t="s">
        <v>34</v>
      </c>
      <c r="I626" s="25">
        <v>3</v>
      </c>
      <c r="J626" s="28"/>
      <c r="K626" s="28">
        <f>IF(数据源[[#This Row],[销售/采购]]="采购",数据源[[#This Row],[数量]],-数据源[[#This Row],[数量]])</f>
        <v>1146</v>
      </c>
      <c r="L626" s="29">
        <f>IF(数据源[[#This Row],[销售/采购]]="采购",-数据源[[#This Row],[总价]],数据源[[#This Row],[总价]])</f>
        <v>-3713.0400000000004</v>
      </c>
      <c r="N626" s="1"/>
    </row>
    <row r="627" spans="1:14" x14ac:dyDescent="0.3">
      <c r="A627" s="27">
        <v>44142</v>
      </c>
      <c r="B627" s="28" t="s">
        <v>12</v>
      </c>
      <c r="C627" s="28" t="s">
        <v>9</v>
      </c>
      <c r="D627" s="28" t="s">
        <v>38</v>
      </c>
      <c r="E627" s="28">
        <v>2142</v>
      </c>
      <c r="F627" s="29">
        <v>3.5</v>
      </c>
      <c r="G627" s="29">
        <v>7497</v>
      </c>
      <c r="H627" s="28"/>
      <c r="I627" s="28"/>
      <c r="J627" s="29">
        <v>10</v>
      </c>
      <c r="K627" s="29">
        <f>IF(数据源[[#This Row],[销售/采购]]="采购",数据源[[#This Row],[数量]],-数据源[[#This Row],[数量]])</f>
        <v>-2142</v>
      </c>
      <c r="L627" s="29">
        <f>IF(数据源[[#This Row],[销售/采购]]="采购",-数据源[[#This Row],[总价]],数据源[[#This Row],[总价]])</f>
        <v>7497</v>
      </c>
      <c r="N627" s="1"/>
    </row>
    <row r="628" spans="1:14" x14ac:dyDescent="0.3">
      <c r="A628" s="24">
        <v>44143</v>
      </c>
      <c r="B628" s="25" t="s">
        <v>11</v>
      </c>
      <c r="C628" s="25" t="s">
        <v>13</v>
      </c>
      <c r="D628" s="25" t="s">
        <v>37</v>
      </c>
      <c r="E628" s="25">
        <v>1052</v>
      </c>
      <c r="F628" s="26">
        <v>2.04</v>
      </c>
      <c r="G628" s="26">
        <v>2146.08</v>
      </c>
      <c r="H628" s="25" t="s">
        <v>34</v>
      </c>
      <c r="I628" s="25">
        <v>2</v>
      </c>
      <c r="J628" s="28"/>
      <c r="K628" s="28">
        <f>IF(数据源[[#This Row],[销售/采购]]="采购",数据源[[#This Row],[数量]],-数据源[[#This Row],[数量]])</f>
        <v>1052</v>
      </c>
      <c r="L628" s="29">
        <f>IF(数据源[[#This Row],[销售/采购]]="采购",-数据源[[#This Row],[总价]],数据源[[#This Row],[总价]])</f>
        <v>-2146.08</v>
      </c>
      <c r="N628" s="1"/>
    </row>
    <row r="629" spans="1:14" x14ac:dyDescent="0.3">
      <c r="A629" s="27">
        <v>44143</v>
      </c>
      <c r="B629" s="28" t="s">
        <v>11</v>
      </c>
      <c r="C629" s="28" t="s">
        <v>10</v>
      </c>
      <c r="D629" s="28" t="s">
        <v>38</v>
      </c>
      <c r="E629" s="28">
        <v>2773</v>
      </c>
      <c r="F629" s="29">
        <v>6</v>
      </c>
      <c r="G629" s="29">
        <v>16638</v>
      </c>
      <c r="H629" s="28"/>
      <c r="I629" s="28"/>
      <c r="J629" s="29">
        <v>7</v>
      </c>
      <c r="K629" s="29">
        <f>IF(数据源[[#This Row],[销售/采购]]="采购",数据源[[#This Row],[数量]],-数据源[[#This Row],[数量]])</f>
        <v>-2773</v>
      </c>
      <c r="L629" s="29">
        <f>IF(数据源[[#This Row],[销售/采购]]="采购",-数据源[[#This Row],[总价]],数据源[[#This Row],[总价]])</f>
        <v>16638</v>
      </c>
      <c r="N629" s="1"/>
    </row>
    <row r="630" spans="1:14" x14ac:dyDescent="0.3">
      <c r="A630" s="24">
        <v>44144</v>
      </c>
      <c r="B630" s="25" t="s">
        <v>12</v>
      </c>
      <c r="C630" s="25" t="s">
        <v>10</v>
      </c>
      <c r="D630" s="25" t="s">
        <v>37</v>
      </c>
      <c r="E630" s="25">
        <v>3618</v>
      </c>
      <c r="F630" s="26">
        <v>1.44</v>
      </c>
      <c r="G630" s="26">
        <v>5209.92</v>
      </c>
      <c r="H630" s="25" t="s">
        <v>34</v>
      </c>
      <c r="I630" s="25">
        <v>15</v>
      </c>
      <c r="J630" s="28"/>
      <c r="K630" s="28">
        <f>IF(数据源[[#This Row],[销售/采购]]="采购",数据源[[#This Row],[数量]],-数据源[[#This Row],[数量]])</f>
        <v>3618</v>
      </c>
      <c r="L630" s="29">
        <f>IF(数据源[[#This Row],[销售/采购]]="采购",-数据源[[#This Row],[总价]],数据源[[#This Row],[总价]])</f>
        <v>-5209.92</v>
      </c>
      <c r="N630" s="1"/>
    </row>
    <row r="631" spans="1:14" x14ac:dyDescent="0.3">
      <c r="A631" s="27">
        <v>44144</v>
      </c>
      <c r="B631" s="28" t="s">
        <v>11</v>
      </c>
      <c r="C631" s="28" t="s">
        <v>13</v>
      </c>
      <c r="D631" s="28" t="s">
        <v>38</v>
      </c>
      <c r="E631" s="28">
        <v>1418</v>
      </c>
      <c r="F631" s="29">
        <v>4</v>
      </c>
      <c r="G631" s="29">
        <v>5672</v>
      </c>
      <c r="H631" s="28"/>
      <c r="I631" s="28"/>
      <c r="J631" s="29">
        <v>0</v>
      </c>
      <c r="K631" s="29">
        <f>IF(数据源[[#This Row],[销售/采购]]="采购",数据源[[#This Row],[数量]],-数据源[[#This Row],[数量]])</f>
        <v>-1418</v>
      </c>
      <c r="L631" s="29">
        <f>IF(数据源[[#This Row],[销售/采购]]="采购",-数据源[[#This Row],[总价]],数据源[[#This Row],[总价]])</f>
        <v>5672</v>
      </c>
      <c r="N631" s="1"/>
    </row>
    <row r="632" spans="1:14" x14ac:dyDescent="0.3">
      <c r="A632" s="24">
        <v>44145</v>
      </c>
      <c r="B632" s="25" t="s">
        <v>11</v>
      </c>
      <c r="C632" s="25" t="s">
        <v>18</v>
      </c>
      <c r="D632" s="25" t="s">
        <v>37</v>
      </c>
      <c r="E632" s="25">
        <v>2968</v>
      </c>
      <c r="F632" s="26">
        <v>4.4400000000000004</v>
      </c>
      <c r="G632" s="26">
        <v>13177.920000000002</v>
      </c>
      <c r="H632" s="25" t="s">
        <v>34</v>
      </c>
      <c r="I632" s="25">
        <v>3</v>
      </c>
      <c r="J632" s="28"/>
      <c r="K632" s="28">
        <f>IF(数据源[[#This Row],[销售/采购]]="采购",数据源[[#This Row],[数量]],-数据源[[#This Row],[数量]])</f>
        <v>2968</v>
      </c>
      <c r="L632" s="29">
        <f>IF(数据源[[#This Row],[销售/采购]]="采购",-数据源[[#This Row],[总价]],数据源[[#This Row],[总价]])</f>
        <v>-13177.920000000002</v>
      </c>
      <c r="N632" s="1"/>
    </row>
    <row r="633" spans="1:14" x14ac:dyDescent="0.3">
      <c r="A633" s="27">
        <v>44145</v>
      </c>
      <c r="B633" s="28" t="s">
        <v>8</v>
      </c>
      <c r="C633" s="28" t="s">
        <v>7</v>
      </c>
      <c r="D633" s="28" t="s">
        <v>38</v>
      </c>
      <c r="E633" s="28">
        <v>1607</v>
      </c>
      <c r="F633" s="29">
        <v>6</v>
      </c>
      <c r="G633" s="29">
        <v>9642</v>
      </c>
      <c r="H633" s="28"/>
      <c r="I633" s="28"/>
      <c r="J633" s="29">
        <v>13</v>
      </c>
      <c r="K633" s="29">
        <f>IF(数据源[[#This Row],[销售/采购]]="采购",数据源[[#This Row],[数量]],-数据源[[#This Row],[数量]])</f>
        <v>-1607</v>
      </c>
      <c r="L633" s="29">
        <f>IF(数据源[[#This Row],[销售/采购]]="采购",-数据源[[#This Row],[总价]],数据源[[#This Row],[总价]])</f>
        <v>9642</v>
      </c>
      <c r="N633" s="1"/>
    </row>
    <row r="634" spans="1:14" x14ac:dyDescent="0.3">
      <c r="A634" s="24">
        <v>44146</v>
      </c>
      <c r="B634" s="25" t="s">
        <v>6</v>
      </c>
      <c r="C634" s="25" t="s">
        <v>7</v>
      </c>
      <c r="D634" s="25" t="s">
        <v>37</v>
      </c>
      <c r="E634" s="25">
        <v>1546</v>
      </c>
      <c r="F634" s="26">
        <v>3.24</v>
      </c>
      <c r="G634" s="26">
        <v>5009.04</v>
      </c>
      <c r="H634" s="25" t="s">
        <v>34</v>
      </c>
      <c r="I634" s="25">
        <v>7</v>
      </c>
      <c r="J634" s="28"/>
      <c r="K634" s="28">
        <f>IF(数据源[[#This Row],[销售/采购]]="采购",数据源[[#This Row],[数量]],-数据源[[#This Row],[数量]])</f>
        <v>1546</v>
      </c>
      <c r="L634" s="29">
        <f>IF(数据源[[#This Row],[销售/采购]]="采购",-数据源[[#This Row],[总价]],数据源[[#This Row],[总价]])</f>
        <v>-5009.04</v>
      </c>
      <c r="N634" s="1"/>
    </row>
    <row r="635" spans="1:14" x14ac:dyDescent="0.3">
      <c r="A635" s="27">
        <v>44146</v>
      </c>
      <c r="B635" s="28" t="s">
        <v>11</v>
      </c>
      <c r="C635" s="28" t="s">
        <v>13</v>
      </c>
      <c r="D635" s="28" t="s">
        <v>38</v>
      </c>
      <c r="E635" s="28">
        <v>1227</v>
      </c>
      <c r="F635" s="29">
        <v>4</v>
      </c>
      <c r="G635" s="29">
        <v>4908</v>
      </c>
      <c r="H635" s="28"/>
      <c r="I635" s="28"/>
      <c r="J635" s="29">
        <v>3</v>
      </c>
      <c r="K635" s="29">
        <f>IF(数据源[[#This Row],[销售/采购]]="采购",数据源[[#This Row],[数量]],-数据源[[#This Row],[数量]])</f>
        <v>-1227</v>
      </c>
      <c r="L635" s="29">
        <f>IF(数据源[[#This Row],[销售/采购]]="采购",-数据源[[#This Row],[总价]],数据源[[#This Row],[总价]])</f>
        <v>4908</v>
      </c>
      <c r="N635" s="1"/>
    </row>
    <row r="636" spans="1:14" x14ac:dyDescent="0.3">
      <c r="A636" s="24">
        <v>44147</v>
      </c>
      <c r="B636" s="25" t="s">
        <v>11</v>
      </c>
      <c r="C636" s="25" t="s">
        <v>10</v>
      </c>
      <c r="D636" s="25" t="s">
        <v>37</v>
      </c>
      <c r="E636" s="25">
        <v>2861</v>
      </c>
      <c r="F636" s="26">
        <v>3.24</v>
      </c>
      <c r="G636" s="26">
        <v>9269.6400000000012</v>
      </c>
      <c r="H636" s="25" t="s">
        <v>34</v>
      </c>
      <c r="I636" s="25">
        <v>13</v>
      </c>
      <c r="J636" s="28"/>
      <c r="K636" s="28">
        <f>IF(数据源[[#This Row],[销售/采购]]="采购",数据源[[#This Row],[数量]],-数据源[[#This Row],[数量]])</f>
        <v>2861</v>
      </c>
      <c r="L636" s="29">
        <f>IF(数据源[[#This Row],[销售/采购]]="采购",-数据源[[#This Row],[总价]],数据源[[#This Row],[总价]])</f>
        <v>-9269.6400000000012</v>
      </c>
      <c r="N636" s="1"/>
    </row>
    <row r="637" spans="1:14" x14ac:dyDescent="0.3">
      <c r="A637" s="27">
        <v>44147</v>
      </c>
      <c r="B637" s="28" t="s">
        <v>15</v>
      </c>
      <c r="C637" s="28" t="s">
        <v>9</v>
      </c>
      <c r="D637" s="28" t="s">
        <v>38</v>
      </c>
      <c r="E637" s="28">
        <v>2354</v>
      </c>
      <c r="F637" s="29">
        <v>5</v>
      </c>
      <c r="G637" s="29">
        <v>11770</v>
      </c>
      <c r="H637" s="28"/>
      <c r="I637" s="28"/>
      <c r="J637" s="29">
        <v>17</v>
      </c>
      <c r="K637" s="29">
        <f>IF(数据源[[#This Row],[销售/采购]]="采购",数据源[[#This Row],[数量]],-数据源[[#This Row],[数量]])</f>
        <v>-2354</v>
      </c>
      <c r="L637" s="29">
        <f>IF(数据源[[#This Row],[销售/采购]]="采购",-数据源[[#This Row],[总价]],数据源[[#This Row],[总价]])</f>
        <v>11770</v>
      </c>
      <c r="N637" s="1"/>
    </row>
    <row r="638" spans="1:14" x14ac:dyDescent="0.3">
      <c r="A638" s="24">
        <v>44148</v>
      </c>
      <c r="B638" s="25" t="s">
        <v>14</v>
      </c>
      <c r="C638" s="25" t="s">
        <v>9</v>
      </c>
      <c r="D638" s="25" t="s">
        <v>37</v>
      </c>
      <c r="E638" s="25">
        <v>1921</v>
      </c>
      <c r="F638" s="26">
        <v>1.74</v>
      </c>
      <c r="G638" s="26">
        <v>3342.54</v>
      </c>
      <c r="H638" s="25" t="s">
        <v>34</v>
      </c>
      <c r="I638" s="25">
        <v>14</v>
      </c>
      <c r="J638" s="28"/>
      <c r="K638" s="28">
        <f>IF(数据源[[#This Row],[销售/采购]]="采购",数据源[[#This Row],[数量]],-数据源[[#This Row],[数量]])</f>
        <v>1921</v>
      </c>
      <c r="L638" s="29">
        <f>IF(数据源[[#This Row],[销售/采购]]="采购",-数据源[[#This Row],[总价]],数据源[[#This Row],[总价]])</f>
        <v>-3342.54</v>
      </c>
      <c r="N638" s="1"/>
    </row>
    <row r="639" spans="1:14" x14ac:dyDescent="0.3">
      <c r="A639" s="27">
        <v>44148</v>
      </c>
      <c r="B639" s="28" t="s">
        <v>8</v>
      </c>
      <c r="C639" s="28" t="s">
        <v>9</v>
      </c>
      <c r="D639" s="28" t="s">
        <v>38</v>
      </c>
      <c r="E639" s="28">
        <v>1381</v>
      </c>
      <c r="F639" s="29">
        <v>3</v>
      </c>
      <c r="G639" s="29">
        <v>4143</v>
      </c>
      <c r="H639" s="28"/>
      <c r="I639" s="28"/>
      <c r="J639" s="29">
        <v>17</v>
      </c>
      <c r="K639" s="29">
        <f>IF(数据源[[#This Row],[销售/采购]]="采购",数据源[[#This Row],[数量]],-数据源[[#This Row],[数量]])</f>
        <v>-1381</v>
      </c>
      <c r="L639" s="29">
        <f>IF(数据源[[#This Row],[销售/采购]]="采购",-数据源[[#This Row],[总价]],数据源[[#This Row],[总价]])</f>
        <v>4143</v>
      </c>
      <c r="N639" s="1"/>
    </row>
    <row r="640" spans="1:14" x14ac:dyDescent="0.3">
      <c r="A640" s="24">
        <v>44149</v>
      </c>
      <c r="B640" s="25" t="s">
        <v>11</v>
      </c>
      <c r="C640" s="25" t="s">
        <v>13</v>
      </c>
      <c r="D640" s="25" t="s">
        <v>37</v>
      </c>
      <c r="E640" s="25">
        <v>2997</v>
      </c>
      <c r="F640" s="26">
        <v>2.04</v>
      </c>
      <c r="G640" s="26">
        <v>6113.88</v>
      </c>
      <c r="H640" s="25" t="s">
        <v>34</v>
      </c>
      <c r="I640" s="25">
        <v>8</v>
      </c>
      <c r="J640" s="28"/>
      <c r="K640" s="28">
        <f>IF(数据源[[#This Row],[销售/采购]]="采购",数据源[[#This Row],[数量]],-数据源[[#This Row],[数量]])</f>
        <v>2997</v>
      </c>
      <c r="L640" s="29">
        <f>IF(数据源[[#This Row],[销售/采购]]="采购",-数据源[[#This Row],[总价]],数据源[[#This Row],[总价]])</f>
        <v>-6113.88</v>
      </c>
      <c r="N640" s="1"/>
    </row>
    <row r="641" spans="1:14" x14ac:dyDescent="0.3">
      <c r="A641" s="27">
        <v>44149</v>
      </c>
      <c r="B641" s="28" t="s">
        <v>12</v>
      </c>
      <c r="C641" s="28" t="s">
        <v>10</v>
      </c>
      <c r="D641" s="28" t="s">
        <v>38</v>
      </c>
      <c r="E641" s="28">
        <v>2858</v>
      </c>
      <c r="F641" s="29">
        <v>3</v>
      </c>
      <c r="G641" s="29">
        <v>8574</v>
      </c>
      <c r="H641" s="28"/>
      <c r="I641" s="28"/>
      <c r="J641" s="29">
        <v>3</v>
      </c>
      <c r="K641" s="29">
        <f>IF(数据源[[#This Row],[销售/采购]]="采购",数据源[[#This Row],[数量]],-数据源[[#This Row],[数量]])</f>
        <v>-2858</v>
      </c>
      <c r="L641" s="29">
        <f>IF(数据源[[#This Row],[销售/采购]]="采购",-数据源[[#This Row],[总价]],数据源[[#This Row],[总价]])</f>
        <v>8574</v>
      </c>
      <c r="N641" s="1"/>
    </row>
    <row r="642" spans="1:14" x14ac:dyDescent="0.3">
      <c r="A642" s="24">
        <v>44150</v>
      </c>
      <c r="B642" s="25" t="s">
        <v>6</v>
      </c>
      <c r="C642" s="25" t="s">
        <v>7</v>
      </c>
      <c r="D642" s="25" t="s">
        <v>37</v>
      </c>
      <c r="E642" s="25">
        <v>794</v>
      </c>
      <c r="F642" s="26">
        <v>3.78</v>
      </c>
      <c r="G642" s="26">
        <v>3001.3199999999997</v>
      </c>
      <c r="H642" s="25" t="s">
        <v>34</v>
      </c>
      <c r="I642" s="25">
        <v>4</v>
      </c>
      <c r="J642" s="28"/>
      <c r="K642" s="28">
        <f>IF(数据源[[#This Row],[销售/采购]]="采购",数据源[[#This Row],[数量]],-数据源[[#This Row],[数量]])</f>
        <v>794</v>
      </c>
      <c r="L642" s="29">
        <f>IF(数据源[[#This Row],[销售/采购]]="采购",-数据源[[#This Row],[总价]],数据源[[#This Row],[总价]])</f>
        <v>-3001.3199999999997</v>
      </c>
      <c r="N642" s="1"/>
    </row>
    <row r="643" spans="1:14" x14ac:dyDescent="0.3">
      <c r="A643" s="27">
        <v>44150</v>
      </c>
      <c r="B643" s="28" t="s">
        <v>15</v>
      </c>
      <c r="C643" s="28" t="s">
        <v>21</v>
      </c>
      <c r="D643" s="28" t="s">
        <v>38</v>
      </c>
      <c r="E643" s="28">
        <v>1241</v>
      </c>
      <c r="F643" s="29">
        <v>6</v>
      </c>
      <c r="G643" s="29">
        <v>7446</v>
      </c>
      <c r="H643" s="28"/>
      <c r="I643" s="28"/>
      <c r="J643" s="29">
        <v>2</v>
      </c>
      <c r="K643" s="29">
        <f>IF(数据源[[#This Row],[销售/采购]]="采购",数据源[[#This Row],[数量]],-数据源[[#This Row],[数量]])</f>
        <v>-1241</v>
      </c>
      <c r="L643" s="29">
        <f>IF(数据源[[#This Row],[销售/采购]]="采购",-数据源[[#This Row],[总价]],数据源[[#This Row],[总价]])</f>
        <v>7446</v>
      </c>
      <c r="N643" s="1"/>
    </row>
    <row r="644" spans="1:14" x14ac:dyDescent="0.3">
      <c r="A644" s="24">
        <v>44151</v>
      </c>
      <c r="B644" s="25" t="s">
        <v>6</v>
      </c>
      <c r="C644" s="25" t="s">
        <v>7</v>
      </c>
      <c r="D644" s="25" t="s">
        <v>37</v>
      </c>
      <c r="E644" s="25">
        <v>2477</v>
      </c>
      <c r="F644" s="26">
        <v>3.24</v>
      </c>
      <c r="G644" s="26">
        <v>8025.4800000000005</v>
      </c>
      <c r="H644" s="25" t="s">
        <v>34</v>
      </c>
      <c r="I644" s="25">
        <v>13</v>
      </c>
      <c r="J644" s="28"/>
      <c r="K644" s="28">
        <f>IF(数据源[[#This Row],[销售/采购]]="采购",数据源[[#This Row],[数量]],-数据源[[#This Row],[数量]])</f>
        <v>2477</v>
      </c>
      <c r="L644" s="29">
        <f>IF(数据源[[#This Row],[销售/采购]]="采购",-数据源[[#This Row],[总价]],数据源[[#This Row],[总价]])</f>
        <v>-8025.4800000000005</v>
      </c>
      <c r="N644" s="1"/>
    </row>
    <row r="645" spans="1:14" x14ac:dyDescent="0.3">
      <c r="A645" s="27">
        <v>44151</v>
      </c>
      <c r="B645" s="28" t="s">
        <v>8</v>
      </c>
      <c r="C645" s="28" t="s">
        <v>9</v>
      </c>
      <c r="D645" s="28" t="s">
        <v>38</v>
      </c>
      <c r="E645" s="28">
        <v>353</v>
      </c>
      <c r="F645" s="29">
        <v>3</v>
      </c>
      <c r="G645" s="29">
        <v>1059</v>
      </c>
      <c r="H645" s="28"/>
      <c r="I645" s="28"/>
      <c r="J645" s="29">
        <v>0</v>
      </c>
      <c r="K645" s="29">
        <f>IF(数据源[[#This Row],[销售/采购]]="采购",数据源[[#This Row],[数量]],-数据源[[#This Row],[数量]])</f>
        <v>-353</v>
      </c>
      <c r="L645" s="29">
        <f>IF(数据源[[#This Row],[销售/采购]]="采购",-数据源[[#This Row],[总价]],数据源[[#This Row],[总价]])</f>
        <v>1059</v>
      </c>
      <c r="N645" s="1"/>
    </row>
    <row r="646" spans="1:14" x14ac:dyDescent="0.3">
      <c r="A646" s="24">
        <v>44152</v>
      </c>
      <c r="B646" s="25" t="s">
        <v>12</v>
      </c>
      <c r="C646" s="25" t="s">
        <v>9</v>
      </c>
      <c r="D646" s="25" t="s">
        <v>37</v>
      </c>
      <c r="E646" s="25">
        <v>2623</v>
      </c>
      <c r="F646" s="26">
        <v>1.74</v>
      </c>
      <c r="G646" s="26">
        <v>4564.0199999999995</v>
      </c>
      <c r="H646" s="25" t="s">
        <v>34</v>
      </c>
      <c r="I646" s="25">
        <v>8</v>
      </c>
      <c r="J646" s="28"/>
      <c r="K646" s="28">
        <f>IF(数据源[[#This Row],[销售/采购]]="采购",数据源[[#This Row],[数量]],-数据源[[#This Row],[数量]])</f>
        <v>2623</v>
      </c>
      <c r="L646" s="29">
        <f>IF(数据源[[#This Row],[销售/采购]]="采购",-数据源[[#This Row],[总价]],数据源[[#This Row],[总价]])</f>
        <v>-4564.0199999999995</v>
      </c>
      <c r="N646" s="1"/>
    </row>
    <row r="647" spans="1:14" x14ac:dyDescent="0.3">
      <c r="A647" s="27">
        <v>44152</v>
      </c>
      <c r="B647" s="28" t="s">
        <v>8</v>
      </c>
      <c r="C647" s="28" t="s">
        <v>10</v>
      </c>
      <c r="D647" s="28" t="s">
        <v>38</v>
      </c>
      <c r="E647" s="28">
        <v>175</v>
      </c>
      <c r="F647" s="29">
        <v>2.5</v>
      </c>
      <c r="G647" s="29">
        <v>437.5</v>
      </c>
      <c r="H647" s="28"/>
      <c r="I647" s="28"/>
      <c r="J647" s="29">
        <v>18</v>
      </c>
      <c r="K647" s="29">
        <f>IF(数据源[[#This Row],[销售/采购]]="采购",数据源[[#This Row],[数量]],-数据源[[#This Row],[数量]])</f>
        <v>-175</v>
      </c>
      <c r="L647" s="29">
        <f>IF(数据源[[#This Row],[销售/采购]]="采购",-数据源[[#This Row],[总价]],数据源[[#This Row],[总价]])</f>
        <v>437.5</v>
      </c>
      <c r="N647" s="1"/>
    </row>
    <row r="648" spans="1:14" x14ac:dyDescent="0.3">
      <c r="A648" s="24">
        <v>44153</v>
      </c>
      <c r="B648" s="25" t="s">
        <v>6</v>
      </c>
      <c r="C648" s="25" t="s">
        <v>9</v>
      </c>
      <c r="D648" s="25" t="s">
        <v>37</v>
      </c>
      <c r="E648" s="25">
        <v>1557</v>
      </c>
      <c r="F648" s="26">
        <v>1.44</v>
      </c>
      <c r="G648" s="26">
        <v>2242.08</v>
      </c>
      <c r="H648" s="25" t="s">
        <v>34</v>
      </c>
      <c r="I648" s="25">
        <v>1</v>
      </c>
      <c r="J648" s="28"/>
      <c r="K648" s="28">
        <f>IF(数据源[[#This Row],[销售/采购]]="采购",数据源[[#This Row],[数量]],-数据源[[#This Row],[数量]])</f>
        <v>1557</v>
      </c>
      <c r="L648" s="29">
        <f>IF(数据源[[#This Row],[销售/采购]]="采购",-数据源[[#This Row],[总价]],数据源[[#This Row],[总价]])</f>
        <v>-2242.08</v>
      </c>
      <c r="N648" s="1"/>
    </row>
    <row r="649" spans="1:14" x14ac:dyDescent="0.3">
      <c r="A649" s="27">
        <v>44153</v>
      </c>
      <c r="B649" s="28" t="s">
        <v>14</v>
      </c>
      <c r="C649" s="28" t="s">
        <v>9</v>
      </c>
      <c r="D649" s="28" t="s">
        <v>38</v>
      </c>
      <c r="E649" s="28">
        <v>2293</v>
      </c>
      <c r="F649" s="29">
        <v>3.5</v>
      </c>
      <c r="G649" s="29">
        <v>8025.5</v>
      </c>
      <c r="H649" s="28"/>
      <c r="I649" s="28"/>
      <c r="J649" s="29">
        <v>17</v>
      </c>
      <c r="K649" s="29">
        <f>IF(数据源[[#This Row],[销售/采购]]="采购",数据源[[#This Row],[数量]],-数据源[[#This Row],[数量]])</f>
        <v>-2293</v>
      </c>
      <c r="L649" s="29">
        <f>IF(数据源[[#This Row],[销售/采购]]="采购",-数据源[[#This Row],[总价]],数据源[[#This Row],[总价]])</f>
        <v>8025.5</v>
      </c>
      <c r="N649" s="1"/>
    </row>
    <row r="650" spans="1:14" x14ac:dyDescent="0.3">
      <c r="A650" s="24">
        <v>44154</v>
      </c>
      <c r="B650" s="25" t="s">
        <v>11</v>
      </c>
      <c r="C650" s="25" t="s">
        <v>13</v>
      </c>
      <c r="D650" s="25" t="s">
        <v>37</v>
      </c>
      <c r="E650" s="25">
        <v>3144</v>
      </c>
      <c r="F650" s="26">
        <v>2.04</v>
      </c>
      <c r="G650" s="26">
        <v>6413.76</v>
      </c>
      <c r="H650" s="25" t="s">
        <v>34</v>
      </c>
      <c r="I650" s="25">
        <v>14</v>
      </c>
      <c r="J650" s="28"/>
      <c r="K650" s="28">
        <f>IF(数据源[[#This Row],[销售/采购]]="采购",数据源[[#This Row],[数量]],-数据源[[#This Row],[数量]])</f>
        <v>3144</v>
      </c>
      <c r="L650" s="29">
        <f>IF(数据源[[#This Row],[销售/采购]]="采购",-数据源[[#This Row],[总价]],数据源[[#This Row],[总价]])</f>
        <v>-6413.76</v>
      </c>
      <c r="N650" s="1"/>
    </row>
    <row r="651" spans="1:14" x14ac:dyDescent="0.3">
      <c r="A651" s="27">
        <v>44154</v>
      </c>
      <c r="B651" s="28" t="s">
        <v>8</v>
      </c>
      <c r="C651" s="28" t="s">
        <v>10</v>
      </c>
      <c r="D651" s="28" t="s">
        <v>38</v>
      </c>
      <c r="E651" s="28">
        <v>1300</v>
      </c>
      <c r="F651" s="29">
        <v>2.5</v>
      </c>
      <c r="G651" s="29">
        <v>3250</v>
      </c>
      <c r="H651" s="28"/>
      <c r="I651" s="28"/>
      <c r="J651" s="29">
        <v>4</v>
      </c>
      <c r="K651" s="29">
        <f>IF(数据源[[#This Row],[销售/采购]]="采购",数据源[[#This Row],[数量]],-数据源[[#This Row],[数量]])</f>
        <v>-1300</v>
      </c>
      <c r="L651" s="29">
        <f>IF(数据源[[#This Row],[销售/采购]]="采购",-数据源[[#This Row],[总价]],数据源[[#This Row],[总价]])</f>
        <v>3250</v>
      </c>
      <c r="N651" s="1"/>
    </row>
    <row r="652" spans="1:14" x14ac:dyDescent="0.3">
      <c r="A652" s="24">
        <v>44155</v>
      </c>
      <c r="B652" s="25" t="s">
        <v>6</v>
      </c>
      <c r="C652" s="25" t="s">
        <v>7</v>
      </c>
      <c r="D652" s="25" t="s">
        <v>37</v>
      </c>
      <c r="E652" s="25">
        <v>1936</v>
      </c>
      <c r="F652" s="26">
        <v>3.24</v>
      </c>
      <c r="G652" s="26">
        <v>6272.64</v>
      </c>
      <c r="H652" s="25" t="s">
        <v>34</v>
      </c>
      <c r="I652" s="25">
        <v>14</v>
      </c>
      <c r="J652" s="28"/>
      <c r="K652" s="28">
        <f>IF(数据源[[#This Row],[销售/采购]]="采购",数据源[[#This Row],[数量]],-数据源[[#This Row],[数量]])</f>
        <v>1936</v>
      </c>
      <c r="L652" s="29">
        <f>IF(数据源[[#This Row],[销售/采购]]="采购",-数据源[[#This Row],[总价]],数据源[[#This Row],[总价]])</f>
        <v>-6272.64</v>
      </c>
      <c r="N652" s="1"/>
    </row>
    <row r="653" spans="1:14" x14ac:dyDescent="0.3">
      <c r="A653" s="27">
        <v>44155</v>
      </c>
      <c r="B653" s="28" t="s">
        <v>8</v>
      </c>
      <c r="C653" s="28" t="s">
        <v>7</v>
      </c>
      <c r="D653" s="28" t="s">
        <v>38</v>
      </c>
      <c r="E653" s="28">
        <v>2811</v>
      </c>
      <c r="F653" s="29">
        <v>6</v>
      </c>
      <c r="G653" s="29">
        <v>16866</v>
      </c>
      <c r="H653" s="28"/>
      <c r="I653" s="28"/>
      <c r="J653" s="29">
        <v>11</v>
      </c>
      <c r="K653" s="29">
        <f>IF(数据源[[#This Row],[销售/采购]]="采购",数据源[[#This Row],[数量]],-数据源[[#This Row],[数量]])</f>
        <v>-2811</v>
      </c>
      <c r="L653" s="29">
        <f>IF(数据源[[#This Row],[销售/采购]]="采购",-数据源[[#This Row],[总价]],数据源[[#This Row],[总价]])</f>
        <v>16866</v>
      </c>
      <c r="N653" s="1"/>
    </row>
    <row r="654" spans="1:14" x14ac:dyDescent="0.3">
      <c r="A654" s="24">
        <v>44156</v>
      </c>
      <c r="B654" s="25" t="s">
        <v>12</v>
      </c>
      <c r="C654" s="25" t="s">
        <v>9</v>
      </c>
      <c r="D654" s="25" t="s">
        <v>37</v>
      </c>
      <c r="E654" s="25">
        <v>1579</v>
      </c>
      <c r="F654" s="26">
        <v>1.74</v>
      </c>
      <c r="G654" s="26">
        <v>2747.46</v>
      </c>
      <c r="H654" s="25" t="s">
        <v>34</v>
      </c>
      <c r="I654" s="25">
        <v>2</v>
      </c>
      <c r="J654" s="28"/>
      <c r="K654" s="28">
        <f>IF(数据源[[#This Row],[销售/采购]]="采购",数据源[[#This Row],[数量]],-数据源[[#This Row],[数量]])</f>
        <v>1579</v>
      </c>
      <c r="L654" s="29">
        <f>IF(数据源[[#This Row],[销售/采购]]="采购",-数据源[[#This Row],[总价]],数据源[[#This Row],[总价]])</f>
        <v>-2747.46</v>
      </c>
      <c r="N654" s="1"/>
    </row>
    <row r="655" spans="1:14" x14ac:dyDescent="0.3">
      <c r="A655" s="27">
        <v>44156</v>
      </c>
      <c r="B655" s="28" t="s">
        <v>12</v>
      </c>
      <c r="C655" s="28" t="s">
        <v>9</v>
      </c>
      <c r="D655" s="28" t="s">
        <v>38</v>
      </c>
      <c r="E655" s="28">
        <v>1961</v>
      </c>
      <c r="F655" s="29">
        <v>3.5</v>
      </c>
      <c r="G655" s="29">
        <v>6863.5</v>
      </c>
      <c r="H655" s="28"/>
      <c r="I655" s="28"/>
      <c r="J655" s="29">
        <v>1</v>
      </c>
      <c r="K655" s="29">
        <f>IF(数据源[[#This Row],[销售/采购]]="采购",数据源[[#This Row],[数量]],-数据源[[#This Row],[数量]])</f>
        <v>-1961</v>
      </c>
      <c r="L655" s="29">
        <f>IF(数据源[[#This Row],[销售/采购]]="采购",-数据源[[#This Row],[总价]],数据源[[#This Row],[总价]])</f>
        <v>6863.5</v>
      </c>
      <c r="N655" s="1"/>
    </row>
    <row r="656" spans="1:14" x14ac:dyDescent="0.3">
      <c r="A656" s="24">
        <v>44157</v>
      </c>
      <c r="B656" s="25" t="s">
        <v>8</v>
      </c>
      <c r="C656" s="25" t="s">
        <v>10</v>
      </c>
      <c r="D656" s="25" t="s">
        <v>37</v>
      </c>
      <c r="E656" s="25">
        <v>2300</v>
      </c>
      <c r="F656" s="26">
        <v>1.1399999999999999</v>
      </c>
      <c r="G656" s="26">
        <v>2622</v>
      </c>
      <c r="H656" s="25" t="s">
        <v>34</v>
      </c>
      <c r="I656" s="25">
        <v>13</v>
      </c>
      <c r="J656" s="28"/>
      <c r="K656" s="28">
        <f>IF(数据源[[#This Row],[销售/采购]]="采购",数据源[[#This Row],[数量]],-数据源[[#This Row],[数量]])</f>
        <v>2300</v>
      </c>
      <c r="L656" s="29">
        <f>IF(数据源[[#This Row],[销售/采购]]="采购",-数据源[[#This Row],[总价]],数据源[[#This Row],[总价]])</f>
        <v>-2622</v>
      </c>
      <c r="N656" s="1"/>
    </row>
    <row r="657" spans="1:14" x14ac:dyDescent="0.3">
      <c r="A657" s="27">
        <v>44157</v>
      </c>
      <c r="B657" s="28" t="s">
        <v>6</v>
      </c>
      <c r="C657" s="28" t="s">
        <v>7</v>
      </c>
      <c r="D657" s="28" t="s">
        <v>38</v>
      </c>
      <c r="E657" s="28">
        <v>2373</v>
      </c>
      <c r="F657" s="29">
        <v>6</v>
      </c>
      <c r="G657" s="29">
        <v>14238</v>
      </c>
      <c r="H657" s="28"/>
      <c r="I657" s="28"/>
      <c r="J657" s="29">
        <v>15</v>
      </c>
      <c r="K657" s="29">
        <f>IF(数据源[[#This Row],[销售/采购]]="采购",数据源[[#This Row],[数量]],-数据源[[#This Row],[数量]])</f>
        <v>-2373</v>
      </c>
      <c r="L657" s="29">
        <f>IF(数据源[[#This Row],[销售/采购]]="采购",-数据源[[#This Row],[总价]],数据源[[#This Row],[总价]])</f>
        <v>14238</v>
      </c>
      <c r="N657" s="1"/>
    </row>
    <row r="658" spans="1:14" x14ac:dyDescent="0.3">
      <c r="A658" s="24">
        <v>44158</v>
      </c>
      <c r="B658" s="25" t="s">
        <v>15</v>
      </c>
      <c r="C658" s="25" t="s">
        <v>21</v>
      </c>
      <c r="D658" s="25" t="s">
        <v>37</v>
      </c>
      <c r="E658" s="25">
        <v>890</v>
      </c>
      <c r="F658" s="26">
        <v>3.78</v>
      </c>
      <c r="G658" s="26">
        <v>3364.2</v>
      </c>
      <c r="H658" s="25" t="s">
        <v>34</v>
      </c>
      <c r="I658" s="25">
        <v>4</v>
      </c>
      <c r="J658" s="28"/>
      <c r="K658" s="28">
        <f>IF(数据源[[#This Row],[销售/采购]]="采购",数据源[[#This Row],[数量]],-数据源[[#This Row],[数量]])</f>
        <v>890</v>
      </c>
      <c r="L658" s="29">
        <f>IF(数据源[[#This Row],[销售/采购]]="采购",-数据源[[#This Row],[总价]],数据源[[#This Row],[总价]])</f>
        <v>-3364.2</v>
      </c>
      <c r="N658" s="1"/>
    </row>
    <row r="659" spans="1:14" x14ac:dyDescent="0.3">
      <c r="A659" s="27">
        <v>44158</v>
      </c>
      <c r="B659" s="28" t="s">
        <v>15</v>
      </c>
      <c r="C659" s="28" t="s">
        <v>10</v>
      </c>
      <c r="D659" s="28" t="s">
        <v>38</v>
      </c>
      <c r="E659" s="28">
        <v>1732</v>
      </c>
      <c r="F659" s="29">
        <v>4</v>
      </c>
      <c r="G659" s="29">
        <v>6928</v>
      </c>
      <c r="H659" s="28"/>
      <c r="I659" s="28"/>
      <c r="J659" s="29">
        <v>0</v>
      </c>
      <c r="K659" s="29">
        <f>IF(数据源[[#This Row],[销售/采购]]="采购",数据源[[#This Row],[数量]],-数据源[[#This Row],[数量]])</f>
        <v>-1732</v>
      </c>
      <c r="L659" s="29">
        <f>IF(数据源[[#This Row],[销售/采购]]="采购",-数据源[[#This Row],[总价]],数据源[[#This Row],[总价]])</f>
        <v>6928</v>
      </c>
      <c r="N659" s="1"/>
    </row>
    <row r="660" spans="1:14" x14ac:dyDescent="0.3">
      <c r="A660" s="24">
        <v>44159</v>
      </c>
      <c r="B660" s="25" t="s">
        <v>12</v>
      </c>
      <c r="C660" s="25" t="s">
        <v>9</v>
      </c>
      <c r="D660" s="25" t="s">
        <v>37</v>
      </c>
      <c r="E660" s="25">
        <v>2547</v>
      </c>
      <c r="F660" s="26">
        <v>1.74</v>
      </c>
      <c r="G660" s="26">
        <v>4431.78</v>
      </c>
      <c r="H660" s="25" t="s">
        <v>34</v>
      </c>
      <c r="I660" s="25">
        <v>5</v>
      </c>
      <c r="J660" s="28"/>
      <c r="K660" s="28">
        <f>IF(数据源[[#This Row],[销售/采购]]="采购",数据源[[#This Row],[数量]],-数据源[[#This Row],[数量]])</f>
        <v>2547</v>
      </c>
      <c r="L660" s="29">
        <f>IF(数据源[[#This Row],[销售/采购]]="采购",-数据源[[#This Row],[总价]],数据源[[#This Row],[总价]])</f>
        <v>-4431.78</v>
      </c>
      <c r="N660" s="1"/>
    </row>
    <row r="661" spans="1:14" x14ac:dyDescent="0.3">
      <c r="A661" s="27">
        <v>44159</v>
      </c>
      <c r="B661" s="28" t="s">
        <v>15</v>
      </c>
      <c r="C661" s="28" t="s">
        <v>9</v>
      </c>
      <c r="D661" s="28" t="s">
        <v>38</v>
      </c>
      <c r="E661" s="28">
        <v>2935</v>
      </c>
      <c r="F661" s="29">
        <v>5</v>
      </c>
      <c r="G661" s="29">
        <v>14675</v>
      </c>
      <c r="H661" s="28"/>
      <c r="I661" s="28"/>
      <c r="J661" s="29">
        <v>12</v>
      </c>
      <c r="K661" s="29">
        <f>IF(数据源[[#This Row],[销售/采购]]="采购",数据源[[#This Row],[数量]],-数据源[[#This Row],[数量]])</f>
        <v>-2935</v>
      </c>
      <c r="L661" s="29">
        <f>IF(数据源[[#This Row],[销售/采购]]="采购",-数据源[[#This Row],[总价]],数据源[[#This Row],[总价]])</f>
        <v>14675</v>
      </c>
      <c r="N661" s="1"/>
    </row>
    <row r="662" spans="1:14" x14ac:dyDescent="0.3">
      <c r="A662" s="24">
        <v>44160</v>
      </c>
      <c r="B662" s="25" t="s">
        <v>14</v>
      </c>
      <c r="C662" s="25" t="s">
        <v>9</v>
      </c>
      <c r="D662" s="25" t="s">
        <v>37</v>
      </c>
      <c r="E662" s="25">
        <v>1487</v>
      </c>
      <c r="F662" s="26">
        <v>1.74</v>
      </c>
      <c r="G662" s="26">
        <v>2587.38</v>
      </c>
      <c r="H662" s="25" t="s">
        <v>34</v>
      </c>
      <c r="I662" s="25">
        <v>2</v>
      </c>
      <c r="J662" s="28"/>
      <c r="K662" s="28">
        <f>IF(数据源[[#This Row],[销售/采购]]="采购",数据源[[#This Row],[数量]],-数据源[[#This Row],[数量]])</f>
        <v>1487</v>
      </c>
      <c r="L662" s="29">
        <f>IF(数据源[[#This Row],[销售/采购]]="采购",-数据源[[#This Row],[总价]],数据源[[#This Row],[总价]])</f>
        <v>-2587.38</v>
      </c>
      <c r="N662" s="1"/>
    </row>
    <row r="663" spans="1:14" x14ac:dyDescent="0.3">
      <c r="A663" s="27">
        <v>44160</v>
      </c>
      <c r="B663" s="28" t="s">
        <v>12</v>
      </c>
      <c r="C663" s="28" t="s">
        <v>10</v>
      </c>
      <c r="D663" s="28" t="s">
        <v>38</v>
      </c>
      <c r="E663" s="28">
        <v>419</v>
      </c>
      <c r="F663" s="29">
        <v>3</v>
      </c>
      <c r="G663" s="29">
        <v>1257</v>
      </c>
      <c r="H663" s="28"/>
      <c r="I663" s="28"/>
      <c r="J663" s="29">
        <v>5</v>
      </c>
      <c r="K663" s="29">
        <f>IF(数据源[[#This Row],[销售/采购]]="采购",数据源[[#This Row],[数量]],-数据源[[#This Row],[数量]])</f>
        <v>-419</v>
      </c>
      <c r="L663" s="29">
        <f>IF(数据源[[#This Row],[销售/采购]]="采购",-数据源[[#This Row],[总价]],数据源[[#This Row],[总价]])</f>
        <v>1257</v>
      </c>
      <c r="N663" s="1"/>
    </row>
    <row r="664" spans="1:14" x14ac:dyDescent="0.3">
      <c r="A664" s="24">
        <v>44161</v>
      </c>
      <c r="B664" s="25" t="s">
        <v>12</v>
      </c>
      <c r="C664" s="25" t="s">
        <v>10</v>
      </c>
      <c r="D664" s="25" t="s">
        <v>37</v>
      </c>
      <c r="E664" s="25">
        <v>1709</v>
      </c>
      <c r="F664" s="26">
        <v>1.44</v>
      </c>
      <c r="G664" s="26">
        <v>2460.96</v>
      </c>
      <c r="H664" s="25" t="s">
        <v>34</v>
      </c>
      <c r="I664" s="25">
        <v>13</v>
      </c>
      <c r="J664" s="28"/>
      <c r="K664" s="28">
        <f>IF(数据源[[#This Row],[销售/采购]]="采购",数据源[[#This Row],[数量]],-数据源[[#This Row],[数量]])</f>
        <v>1709</v>
      </c>
      <c r="L664" s="29">
        <f>IF(数据源[[#This Row],[销售/采购]]="采购",-数据源[[#This Row],[总价]],数据源[[#This Row],[总价]])</f>
        <v>-2460.96</v>
      </c>
      <c r="N664" s="1"/>
    </row>
    <row r="665" spans="1:14" x14ac:dyDescent="0.3">
      <c r="A665" s="27">
        <v>44161</v>
      </c>
      <c r="B665" s="28" t="s">
        <v>11</v>
      </c>
      <c r="C665" s="28" t="s">
        <v>13</v>
      </c>
      <c r="D665" s="28" t="s">
        <v>38</v>
      </c>
      <c r="E665" s="28">
        <v>2959</v>
      </c>
      <c r="F665" s="29">
        <v>4</v>
      </c>
      <c r="G665" s="29">
        <v>11836</v>
      </c>
      <c r="H665" s="28"/>
      <c r="I665" s="28"/>
      <c r="J665" s="29">
        <v>19</v>
      </c>
      <c r="K665" s="29">
        <f>IF(数据源[[#This Row],[销售/采购]]="采购",数据源[[#This Row],[数量]],-数据源[[#This Row],[数量]])</f>
        <v>-2959</v>
      </c>
      <c r="L665" s="29">
        <f>IF(数据源[[#This Row],[销售/采购]]="采购",-数据源[[#This Row],[总价]],数据源[[#This Row],[总价]])</f>
        <v>11836</v>
      </c>
      <c r="N665" s="1"/>
    </row>
    <row r="666" spans="1:14" x14ac:dyDescent="0.3">
      <c r="A666" s="24">
        <v>44162</v>
      </c>
      <c r="B666" s="25" t="s">
        <v>15</v>
      </c>
      <c r="C666" s="25" t="s">
        <v>21</v>
      </c>
      <c r="D666" s="25" t="s">
        <v>37</v>
      </c>
      <c r="E666" s="25">
        <v>1608</v>
      </c>
      <c r="F666" s="26">
        <v>3.24</v>
      </c>
      <c r="G666" s="26">
        <v>5209.92</v>
      </c>
      <c r="H666" s="25" t="s">
        <v>34</v>
      </c>
      <c r="I666" s="25">
        <v>10</v>
      </c>
      <c r="J666" s="28"/>
      <c r="K666" s="28">
        <f>IF(数据源[[#This Row],[销售/采购]]="采购",数据源[[#This Row],[数量]],-数据源[[#This Row],[数量]])</f>
        <v>1608</v>
      </c>
      <c r="L666" s="29">
        <f>IF(数据源[[#This Row],[销售/采购]]="采购",-数据源[[#This Row],[总价]],数据源[[#This Row],[总价]])</f>
        <v>-5209.92</v>
      </c>
      <c r="N666" s="1"/>
    </row>
    <row r="667" spans="1:14" x14ac:dyDescent="0.3">
      <c r="A667" s="27">
        <v>44162</v>
      </c>
      <c r="B667" s="28" t="s">
        <v>12</v>
      </c>
      <c r="C667" s="28" t="s">
        <v>9</v>
      </c>
      <c r="D667" s="28" t="s">
        <v>38</v>
      </c>
      <c r="E667" s="28">
        <v>2617</v>
      </c>
      <c r="F667" s="29">
        <v>3.5</v>
      </c>
      <c r="G667" s="29">
        <v>9159.5</v>
      </c>
      <c r="H667" s="28"/>
      <c r="I667" s="28"/>
      <c r="J667" s="29">
        <v>17</v>
      </c>
      <c r="K667" s="29">
        <f>IF(数据源[[#This Row],[销售/采购]]="采购",数据源[[#This Row],[数量]],-数据源[[#This Row],[数量]])</f>
        <v>-2617</v>
      </c>
      <c r="L667" s="29">
        <f>IF(数据源[[#This Row],[销售/采购]]="采购",-数据源[[#This Row],[总价]],数据源[[#This Row],[总价]])</f>
        <v>9159.5</v>
      </c>
      <c r="N667" s="1"/>
    </row>
    <row r="668" spans="1:14" x14ac:dyDescent="0.3">
      <c r="A668" s="24">
        <v>44163</v>
      </c>
      <c r="B668" s="25" t="s">
        <v>11</v>
      </c>
      <c r="C668" s="25" t="s">
        <v>10</v>
      </c>
      <c r="D668" s="25" t="s">
        <v>37</v>
      </c>
      <c r="E668" s="25">
        <v>1252</v>
      </c>
      <c r="F668" s="26">
        <v>3.24</v>
      </c>
      <c r="G668" s="26">
        <v>4056.4800000000005</v>
      </c>
      <c r="H668" s="25" t="s">
        <v>34</v>
      </c>
      <c r="I668" s="25">
        <v>15</v>
      </c>
      <c r="J668" s="28"/>
      <c r="K668" s="28">
        <f>IF(数据源[[#This Row],[销售/采购]]="采购",数据源[[#This Row],[数量]],-数据源[[#This Row],[数量]])</f>
        <v>1252</v>
      </c>
      <c r="L668" s="29">
        <f>IF(数据源[[#This Row],[销售/采购]]="采购",-数据源[[#This Row],[总价]],数据源[[#This Row],[总价]])</f>
        <v>-4056.4800000000005</v>
      </c>
      <c r="N668" s="1"/>
    </row>
    <row r="669" spans="1:14" x14ac:dyDescent="0.3">
      <c r="A669" s="27">
        <v>44163</v>
      </c>
      <c r="B669" s="28" t="s">
        <v>15</v>
      </c>
      <c r="C669" s="28" t="s">
        <v>9</v>
      </c>
      <c r="D669" s="28" t="s">
        <v>38</v>
      </c>
      <c r="E669" s="28">
        <v>1018</v>
      </c>
      <c r="F669" s="29">
        <v>5</v>
      </c>
      <c r="G669" s="29">
        <v>5090</v>
      </c>
      <c r="H669" s="28"/>
      <c r="I669" s="28"/>
      <c r="J669" s="29">
        <v>11</v>
      </c>
      <c r="K669" s="29">
        <f>IF(数据源[[#This Row],[销售/采购]]="采购",数据源[[#This Row],[数量]],-数据源[[#This Row],[数量]])</f>
        <v>-1018</v>
      </c>
      <c r="L669" s="29">
        <f>IF(数据源[[#This Row],[销售/采购]]="采购",-数据源[[#This Row],[总价]],数据源[[#This Row],[总价]])</f>
        <v>5090</v>
      </c>
      <c r="N669" s="1"/>
    </row>
    <row r="670" spans="1:14" x14ac:dyDescent="0.3">
      <c r="A670" s="24">
        <v>44164</v>
      </c>
      <c r="B670" s="25" t="s">
        <v>6</v>
      </c>
      <c r="C670" s="25" t="s">
        <v>7</v>
      </c>
      <c r="D670" s="25" t="s">
        <v>37</v>
      </c>
      <c r="E670" s="25">
        <v>987</v>
      </c>
      <c r="F670" s="26">
        <v>3.78</v>
      </c>
      <c r="G670" s="26">
        <v>3730.8599999999997</v>
      </c>
      <c r="H670" s="25" t="s">
        <v>34</v>
      </c>
      <c r="I670" s="25">
        <v>5</v>
      </c>
      <c r="J670" s="28"/>
      <c r="K670" s="28">
        <f>IF(数据源[[#This Row],[销售/采购]]="采购",数据源[[#This Row],[数量]],-数据源[[#This Row],[数量]])</f>
        <v>987</v>
      </c>
      <c r="L670" s="29">
        <f>IF(数据源[[#This Row],[销售/采购]]="采购",-数据源[[#This Row],[总价]],数据源[[#This Row],[总价]])</f>
        <v>-3730.8599999999997</v>
      </c>
      <c r="N670" s="1"/>
    </row>
    <row r="671" spans="1:14" x14ac:dyDescent="0.3">
      <c r="A671" s="27">
        <v>44164</v>
      </c>
      <c r="B671" s="28" t="s">
        <v>14</v>
      </c>
      <c r="C671" s="28" t="s">
        <v>9</v>
      </c>
      <c r="D671" s="28" t="s">
        <v>38</v>
      </c>
      <c r="E671" s="28">
        <v>496</v>
      </c>
      <c r="F671" s="29">
        <v>3.5</v>
      </c>
      <c r="G671" s="29">
        <v>1736</v>
      </c>
      <c r="H671" s="28"/>
      <c r="I671" s="28"/>
      <c r="J671" s="29">
        <v>18</v>
      </c>
      <c r="K671" s="29">
        <f>IF(数据源[[#This Row],[销售/采购]]="采购",数据源[[#This Row],[数量]],-数据源[[#This Row],[数量]])</f>
        <v>-496</v>
      </c>
      <c r="L671" s="29">
        <f>IF(数据源[[#This Row],[销售/采购]]="采购",-数据源[[#This Row],[总价]],数据源[[#This Row],[总价]])</f>
        <v>1736</v>
      </c>
      <c r="N671" s="1"/>
    </row>
    <row r="672" spans="1:14" x14ac:dyDescent="0.3">
      <c r="A672" s="24">
        <v>44165</v>
      </c>
      <c r="B672" s="25" t="s">
        <v>14</v>
      </c>
      <c r="C672" s="25" t="s">
        <v>9</v>
      </c>
      <c r="D672" s="25" t="s">
        <v>37</v>
      </c>
      <c r="E672" s="25">
        <v>2669</v>
      </c>
      <c r="F672" s="26">
        <v>1.74</v>
      </c>
      <c r="G672" s="26">
        <v>4644.0600000000004</v>
      </c>
      <c r="H672" s="25" t="s">
        <v>34</v>
      </c>
      <c r="I672" s="25">
        <v>8</v>
      </c>
      <c r="J672" s="28"/>
      <c r="K672" s="28">
        <f>IF(数据源[[#This Row],[销售/采购]]="采购",数据源[[#This Row],[数量]],-数据源[[#This Row],[数量]])</f>
        <v>2669</v>
      </c>
      <c r="L672" s="29">
        <f>IF(数据源[[#This Row],[销售/采购]]="采购",-数据源[[#This Row],[总价]],数据源[[#This Row],[总价]])</f>
        <v>-4644.0600000000004</v>
      </c>
      <c r="N672" s="1"/>
    </row>
    <row r="673" spans="1:14" x14ac:dyDescent="0.3">
      <c r="A673" s="27">
        <v>44165</v>
      </c>
      <c r="B673" s="28" t="s">
        <v>14</v>
      </c>
      <c r="C673" s="28" t="s">
        <v>7</v>
      </c>
      <c r="D673" s="28" t="s">
        <v>38</v>
      </c>
      <c r="E673" s="28">
        <v>1192</v>
      </c>
      <c r="F673" s="29">
        <v>8</v>
      </c>
      <c r="G673" s="29">
        <v>9536</v>
      </c>
      <c r="H673" s="28"/>
      <c r="I673" s="28"/>
      <c r="J673" s="29">
        <v>0</v>
      </c>
      <c r="K673" s="29">
        <f>IF(数据源[[#This Row],[销售/采购]]="采购",数据源[[#This Row],[数量]],-数据源[[#This Row],[数量]])</f>
        <v>-1192</v>
      </c>
      <c r="L673" s="29">
        <f>IF(数据源[[#This Row],[销售/采购]]="采购",-数据源[[#This Row],[总价]],数据源[[#This Row],[总价]])</f>
        <v>9536</v>
      </c>
      <c r="N673" s="1"/>
    </row>
    <row r="674" spans="1:14" x14ac:dyDescent="0.3">
      <c r="A674" s="24">
        <v>44166</v>
      </c>
      <c r="B674" s="25" t="s">
        <v>11</v>
      </c>
      <c r="C674" s="25" t="s">
        <v>13</v>
      </c>
      <c r="D674" s="25" t="s">
        <v>37</v>
      </c>
      <c r="E674" s="25">
        <v>3410</v>
      </c>
      <c r="F674" s="26">
        <v>2.04</v>
      </c>
      <c r="G674" s="26">
        <v>6956.4000000000005</v>
      </c>
      <c r="H674" s="25" t="s">
        <v>34</v>
      </c>
      <c r="I674" s="25">
        <v>14</v>
      </c>
      <c r="J674" s="28"/>
      <c r="K674" s="28">
        <f>IF(数据源[[#This Row],[销售/采购]]="采购",数据源[[#This Row],[数量]],-数据源[[#This Row],[数量]])</f>
        <v>3410</v>
      </c>
      <c r="L674" s="29">
        <f>IF(数据源[[#This Row],[销售/采购]]="采购",-数据源[[#This Row],[总价]],数据源[[#This Row],[总价]])</f>
        <v>-6956.4000000000005</v>
      </c>
      <c r="N674" s="1"/>
    </row>
    <row r="675" spans="1:14" x14ac:dyDescent="0.3">
      <c r="A675" s="27">
        <v>44166</v>
      </c>
      <c r="B675" s="28" t="s">
        <v>14</v>
      </c>
      <c r="C675" s="28" t="s">
        <v>9</v>
      </c>
      <c r="D675" s="28" t="s">
        <v>38</v>
      </c>
      <c r="E675" s="28">
        <v>1376</v>
      </c>
      <c r="F675" s="29">
        <v>3.5</v>
      </c>
      <c r="G675" s="29">
        <v>4816</v>
      </c>
      <c r="H675" s="28"/>
      <c r="I675" s="28"/>
      <c r="J675" s="29">
        <v>8</v>
      </c>
      <c r="K675" s="29">
        <f>IF(数据源[[#This Row],[销售/采购]]="采购",数据源[[#This Row],[数量]],-数据源[[#This Row],[数量]])</f>
        <v>-1376</v>
      </c>
      <c r="L675" s="29">
        <f>IF(数据源[[#This Row],[销售/采购]]="采购",-数据源[[#This Row],[总价]],数据源[[#This Row],[总价]])</f>
        <v>4816</v>
      </c>
      <c r="N675" s="1"/>
    </row>
    <row r="676" spans="1:14" x14ac:dyDescent="0.3">
      <c r="A676" s="24">
        <v>44167</v>
      </c>
      <c r="B676" s="25" t="s">
        <v>14</v>
      </c>
      <c r="C676" s="25" t="s">
        <v>7</v>
      </c>
      <c r="D676" s="25" t="s">
        <v>37</v>
      </c>
      <c r="E676" s="25">
        <v>1802</v>
      </c>
      <c r="F676" s="26">
        <v>4.4400000000000004</v>
      </c>
      <c r="G676" s="26">
        <v>8000.880000000001</v>
      </c>
      <c r="H676" s="25" t="s">
        <v>34</v>
      </c>
      <c r="I676" s="25">
        <v>9</v>
      </c>
      <c r="J676" s="28"/>
      <c r="K676" s="28">
        <f>IF(数据源[[#This Row],[销售/采购]]="采购",数据源[[#This Row],[数量]],-数据源[[#This Row],[数量]])</f>
        <v>1802</v>
      </c>
      <c r="L676" s="29">
        <f>IF(数据源[[#This Row],[销售/采购]]="采购",-数据源[[#This Row],[总价]],数据源[[#This Row],[总价]])</f>
        <v>-8000.880000000001</v>
      </c>
      <c r="N676" s="1"/>
    </row>
    <row r="677" spans="1:14" x14ac:dyDescent="0.3">
      <c r="A677" s="27">
        <v>44167</v>
      </c>
      <c r="B677" s="28" t="s">
        <v>14</v>
      </c>
      <c r="C677" s="28" t="s">
        <v>7</v>
      </c>
      <c r="D677" s="28" t="s">
        <v>38</v>
      </c>
      <c r="E677" s="28">
        <v>1102</v>
      </c>
      <c r="F677" s="29">
        <v>8</v>
      </c>
      <c r="G677" s="29">
        <v>8816</v>
      </c>
      <c r="H677" s="28"/>
      <c r="I677" s="28"/>
      <c r="J677" s="29">
        <v>3</v>
      </c>
      <c r="K677" s="29">
        <f>IF(数据源[[#This Row],[销售/采购]]="采购",数据源[[#This Row],[数量]],-数据源[[#This Row],[数量]])</f>
        <v>-1102</v>
      </c>
      <c r="L677" s="29">
        <f>IF(数据源[[#This Row],[销售/采购]]="采购",-数据源[[#This Row],[总价]],数据源[[#This Row],[总价]])</f>
        <v>8816</v>
      </c>
      <c r="N677" s="1"/>
    </row>
    <row r="678" spans="1:14" x14ac:dyDescent="0.3">
      <c r="A678" s="24">
        <v>44168</v>
      </c>
      <c r="B678" s="25" t="s">
        <v>8</v>
      </c>
      <c r="C678" s="25" t="s">
        <v>9</v>
      </c>
      <c r="D678" s="25" t="s">
        <v>37</v>
      </c>
      <c r="E678" s="25">
        <v>1873</v>
      </c>
      <c r="F678" s="26">
        <v>1.44</v>
      </c>
      <c r="G678" s="26">
        <v>2697.12</v>
      </c>
      <c r="H678" s="25" t="s">
        <v>34</v>
      </c>
      <c r="I678" s="25">
        <v>5</v>
      </c>
      <c r="J678" s="28"/>
      <c r="K678" s="28">
        <f>IF(数据源[[#This Row],[销售/采购]]="采购",数据源[[#This Row],[数量]],-数据源[[#This Row],[数量]])</f>
        <v>1873</v>
      </c>
      <c r="L678" s="29">
        <f>IF(数据源[[#This Row],[销售/采购]]="采购",-数据源[[#This Row],[总价]],数据源[[#This Row],[总价]])</f>
        <v>-2697.12</v>
      </c>
      <c r="N678" s="1"/>
    </row>
    <row r="679" spans="1:14" x14ac:dyDescent="0.3">
      <c r="A679" s="27">
        <v>44168</v>
      </c>
      <c r="B679" s="28" t="s">
        <v>11</v>
      </c>
      <c r="C679" s="28" t="s">
        <v>13</v>
      </c>
      <c r="D679" s="28" t="s">
        <v>38</v>
      </c>
      <c r="E679" s="28">
        <v>793</v>
      </c>
      <c r="F679" s="29">
        <v>4</v>
      </c>
      <c r="G679" s="29">
        <v>3172</v>
      </c>
      <c r="H679" s="28"/>
      <c r="I679" s="28"/>
      <c r="J679" s="29">
        <v>0</v>
      </c>
      <c r="K679" s="29">
        <f>IF(数据源[[#This Row],[销售/采购]]="采购",数据源[[#This Row],[数量]],-数据源[[#This Row],[数量]])</f>
        <v>-793</v>
      </c>
      <c r="L679" s="29">
        <f>IF(数据源[[#This Row],[销售/采购]]="采购",-数据源[[#This Row],[总价]],数据源[[#This Row],[总价]])</f>
        <v>3172</v>
      </c>
      <c r="N679" s="1"/>
    </row>
    <row r="680" spans="1:14" x14ac:dyDescent="0.3">
      <c r="A680" s="24">
        <v>44169</v>
      </c>
      <c r="B680" s="25" t="s">
        <v>6</v>
      </c>
      <c r="C680" s="25" t="s">
        <v>10</v>
      </c>
      <c r="D680" s="25" t="s">
        <v>37</v>
      </c>
      <c r="E680" s="25">
        <v>2133</v>
      </c>
      <c r="F680" s="26">
        <v>1.1399999999999999</v>
      </c>
      <c r="G680" s="26">
        <v>2431.62</v>
      </c>
      <c r="H680" s="25" t="s">
        <v>34</v>
      </c>
      <c r="I680" s="25">
        <v>3</v>
      </c>
      <c r="J680" s="28"/>
      <c r="K680" s="28">
        <f>IF(数据源[[#This Row],[销售/采购]]="采购",数据源[[#This Row],[数量]],-数据源[[#This Row],[数量]])</f>
        <v>2133</v>
      </c>
      <c r="L680" s="29">
        <f>IF(数据源[[#This Row],[销售/采购]]="采购",-数据源[[#This Row],[总价]],数据源[[#This Row],[总价]])</f>
        <v>-2431.62</v>
      </c>
      <c r="N680" s="1"/>
    </row>
    <row r="681" spans="1:14" x14ac:dyDescent="0.3">
      <c r="A681" s="27">
        <v>44169</v>
      </c>
      <c r="B681" s="28" t="s">
        <v>11</v>
      </c>
      <c r="C681" s="28" t="s">
        <v>10</v>
      </c>
      <c r="D681" s="28" t="s">
        <v>38</v>
      </c>
      <c r="E681" s="28">
        <v>309</v>
      </c>
      <c r="F681" s="29">
        <v>6</v>
      </c>
      <c r="G681" s="29">
        <v>1854</v>
      </c>
      <c r="H681" s="28"/>
      <c r="I681" s="28"/>
      <c r="J681" s="29">
        <v>5</v>
      </c>
      <c r="K681" s="29">
        <f>IF(数据源[[#This Row],[销售/采购]]="采购",数据源[[#This Row],[数量]],-数据源[[#This Row],[数量]])</f>
        <v>-309</v>
      </c>
      <c r="L681" s="29">
        <f>IF(数据源[[#This Row],[销售/采购]]="采购",-数据源[[#This Row],[总价]],数据源[[#This Row],[总价]])</f>
        <v>1854</v>
      </c>
      <c r="N681" s="1"/>
    </row>
    <row r="682" spans="1:14" x14ac:dyDescent="0.3">
      <c r="A682" s="24">
        <v>44170</v>
      </c>
      <c r="B682" s="25" t="s">
        <v>8</v>
      </c>
      <c r="C682" s="25" t="s">
        <v>7</v>
      </c>
      <c r="D682" s="25" t="s">
        <v>37</v>
      </c>
      <c r="E682" s="25">
        <v>3616</v>
      </c>
      <c r="F682" s="26">
        <v>3.24</v>
      </c>
      <c r="G682" s="26">
        <v>11715.84</v>
      </c>
      <c r="H682" s="25" t="s">
        <v>34</v>
      </c>
      <c r="I682" s="25">
        <v>6</v>
      </c>
      <c r="J682" s="28"/>
      <c r="K682" s="28">
        <f>IF(数据源[[#This Row],[销售/采购]]="采购",数据源[[#This Row],[数量]],-数据源[[#This Row],[数量]])</f>
        <v>3616</v>
      </c>
      <c r="L682" s="29">
        <f>IF(数据源[[#This Row],[销售/采购]]="采购",-数据源[[#This Row],[总价]],数据源[[#This Row],[总价]])</f>
        <v>-11715.84</v>
      </c>
      <c r="N682" s="1"/>
    </row>
    <row r="683" spans="1:14" x14ac:dyDescent="0.3">
      <c r="A683" s="27">
        <v>44170</v>
      </c>
      <c r="B683" s="28" t="s">
        <v>14</v>
      </c>
      <c r="C683" s="28" t="s">
        <v>9</v>
      </c>
      <c r="D683" s="28" t="s">
        <v>38</v>
      </c>
      <c r="E683" s="28">
        <v>1277</v>
      </c>
      <c r="F683" s="29">
        <v>3.5</v>
      </c>
      <c r="G683" s="29">
        <v>4469.5</v>
      </c>
      <c r="H683" s="28"/>
      <c r="I683" s="28"/>
      <c r="J683" s="29">
        <v>13</v>
      </c>
      <c r="K683" s="29">
        <f>IF(数据源[[#This Row],[销售/采购]]="采购",数据源[[#This Row],[数量]],-数据源[[#This Row],[数量]])</f>
        <v>-1277</v>
      </c>
      <c r="L683" s="29">
        <f>IF(数据源[[#This Row],[销售/采购]]="采购",-数据源[[#This Row],[总价]],数据源[[#This Row],[总价]])</f>
        <v>4469.5</v>
      </c>
      <c r="N683" s="1"/>
    </row>
    <row r="684" spans="1:14" x14ac:dyDescent="0.3">
      <c r="A684" s="24">
        <v>44171</v>
      </c>
      <c r="B684" s="25" t="s">
        <v>11</v>
      </c>
      <c r="C684" s="25" t="s">
        <v>10</v>
      </c>
      <c r="D684" s="25" t="s">
        <v>37</v>
      </c>
      <c r="E684" s="25">
        <v>1932</v>
      </c>
      <c r="F684" s="26">
        <v>3.24</v>
      </c>
      <c r="G684" s="26">
        <v>6259.68</v>
      </c>
      <c r="H684" s="25" t="s">
        <v>34</v>
      </c>
      <c r="I684" s="25">
        <v>12</v>
      </c>
      <c r="J684" s="28"/>
      <c r="K684" s="28">
        <f>IF(数据源[[#This Row],[销售/采购]]="采购",数据源[[#This Row],[数量]],-数据源[[#This Row],[数量]])</f>
        <v>1932</v>
      </c>
      <c r="L684" s="29">
        <f>IF(数据源[[#This Row],[销售/采购]]="采购",-数据源[[#This Row],[总价]],数据源[[#This Row],[总价]])</f>
        <v>-6259.68</v>
      </c>
      <c r="N684" s="1"/>
    </row>
    <row r="685" spans="1:14" x14ac:dyDescent="0.3">
      <c r="A685" s="27">
        <v>44171</v>
      </c>
      <c r="B685" s="28" t="s">
        <v>11</v>
      </c>
      <c r="C685" s="28" t="s">
        <v>10</v>
      </c>
      <c r="D685" s="28" t="s">
        <v>38</v>
      </c>
      <c r="E685" s="28">
        <v>1020</v>
      </c>
      <c r="F685" s="29">
        <v>6</v>
      </c>
      <c r="G685" s="29">
        <v>6120</v>
      </c>
      <c r="H685" s="28"/>
      <c r="I685" s="28"/>
      <c r="J685" s="29">
        <v>0</v>
      </c>
      <c r="K685" s="29">
        <f>IF(数据源[[#This Row],[销售/采购]]="采购",数据源[[#This Row],[数量]],-数据源[[#This Row],[数量]])</f>
        <v>-1020</v>
      </c>
      <c r="L685" s="29">
        <f>IF(数据源[[#This Row],[销售/采购]]="采购",-数据源[[#This Row],[总价]],数据源[[#This Row],[总价]])</f>
        <v>6120</v>
      </c>
      <c r="N685" s="1"/>
    </row>
    <row r="686" spans="1:14" x14ac:dyDescent="0.3">
      <c r="A686" s="24">
        <v>44172</v>
      </c>
      <c r="B686" s="25" t="s">
        <v>6</v>
      </c>
      <c r="C686" s="25" t="s">
        <v>7</v>
      </c>
      <c r="D686" s="25" t="s">
        <v>37</v>
      </c>
      <c r="E686" s="25">
        <v>1200</v>
      </c>
      <c r="F686" s="26">
        <v>3.24</v>
      </c>
      <c r="G686" s="26">
        <v>3888.0000000000005</v>
      </c>
      <c r="H686" s="25" t="s">
        <v>34</v>
      </c>
      <c r="I686" s="25">
        <v>5</v>
      </c>
      <c r="J686" s="28"/>
      <c r="K686" s="28">
        <f>IF(数据源[[#This Row],[销售/采购]]="采购",数据源[[#This Row],[数量]],-数据源[[#This Row],[数量]])</f>
        <v>1200</v>
      </c>
      <c r="L686" s="29">
        <f>IF(数据源[[#This Row],[销售/采购]]="采购",-数据源[[#This Row],[总价]],数据源[[#This Row],[总价]])</f>
        <v>-3888.0000000000005</v>
      </c>
      <c r="N686" s="1"/>
    </row>
    <row r="687" spans="1:14" x14ac:dyDescent="0.3">
      <c r="A687" s="27">
        <v>44172</v>
      </c>
      <c r="B687" s="28" t="s">
        <v>8</v>
      </c>
      <c r="C687" s="28" t="s">
        <v>7</v>
      </c>
      <c r="D687" s="28" t="s">
        <v>38</v>
      </c>
      <c r="E687" s="28">
        <v>1847</v>
      </c>
      <c r="F687" s="29">
        <v>6</v>
      </c>
      <c r="G687" s="29">
        <v>11082</v>
      </c>
      <c r="H687" s="28"/>
      <c r="I687" s="28"/>
      <c r="J687" s="29">
        <v>12</v>
      </c>
      <c r="K687" s="29">
        <f>IF(数据源[[#This Row],[销售/采购]]="采购",数据源[[#This Row],[数量]],-数据源[[#This Row],[数量]])</f>
        <v>-1847</v>
      </c>
      <c r="L687" s="29">
        <f>IF(数据源[[#This Row],[销售/采购]]="采购",-数据源[[#This Row],[总价]],数据源[[#This Row],[总价]])</f>
        <v>11082</v>
      </c>
      <c r="N687" s="1"/>
    </row>
    <row r="688" spans="1:14" x14ac:dyDescent="0.3">
      <c r="A688" s="24">
        <v>44173</v>
      </c>
      <c r="B688" s="25" t="s">
        <v>14</v>
      </c>
      <c r="C688" s="25" t="s">
        <v>7</v>
      </c>
      <c r="D688" s="25" t="s">
        <v>37</v>
      </c>
      <c r="E688" s="25">
        <v>2186</v>
      </c>
      <c r="F688" s="26">
        <v>4.4400000000000004</v>
      </c>
      <c r="G688" s="26">
        <v>9705.84</v>
      </c>
      <c r="H688" s="25" t="s">
        <v>34</v>
      </c>
      <c r="I688" s="25">
        <v>4</v>
      </c>
      <c r="J688" s="28"/>
      <c r="K688" s="28">
        <f>IF(数据源[[#This Row],[销售/采购]]="采购",数据源[[#This Row],[数量]],-数据源[[#This Row],[数量]])</f>
        <v>2186</v>
      </c>
      <c r="L688" s="29">
        <f>IF(数据源[[#This Row],[销售/采购]]="采购",-数据源[[#This Row],[总价]],数据源[[#This Row],[总价]])</f>
        <v>-9705.84</v>
      </c>
      <c r="N688" s="1"/>
    </row>
    <row r="689" spans="1:14" x14ac:dyDescent="0.3">
      <c r="A689" s="27">
        <v>44173</v>
      </c>
      <c r="B689" s="28" t="s">
        <v>14</v>
      </c>
      <c r="C689" s="28" t="s">
        <v>9</v>
      </c>
      <c r="D689" s="28" t="s">
        <v>38</v>
      </c>
      <c r="E689" s="28">
        <v>101</v>
      </c>
      <c r="F689" s="29">
        <v>3.5</v>
      </c>
      <c r="G689" s="29">
        <v>353.5</v>
      </c>
      <c r="H689" s="28"/>
      <c r="I689" s="28"/>
      <c r="J689" s="29">
        <v>4</v>
      </c>
      <c r="K689" s="29">
        <f>IF(数据源[[#This Row],[销售/采购]]="采购",数据源[[#This Row],[数量]],-数据源[[#This Row],[数量]])</f>
        <v>-101</v>
      </c>
      <c r="L689" s="29">
        <f>IF(数据源[[#This Row],[销售/采购]]="采购",-数据源[[#This Row],[总价]],数据源[[#This Row],[总价]])</f>
        <v>353.5</v>
      </c>
      <c r="N689" s="1"/>
    </row>
    <row r="690" spans="1:14" x14ac:dyDescent="0.3">
      <c r="A690" s="24">
        <v>44174</v>
      </c>
      <c r="B690" s="25" t="s">
        <v>15</v>
      </c>
      <c r="C690" s="25" t="s">
        <v>10</v>
      </c>
      <c r="D690" s="25" t="s">
        <v>37</v>
      </c>
      <c r="E690" s="25">
        <v>1770</v>
      </c>
      <c r="F690" s="26">
        <v>2.04</v>
      </c>
      <c r="G690" s="26">
        <v>3610.8</v>
      </c>
      <c r="H690" s="25" t="s">
        <v>34</v>
      </c>
      <c r="I690" s="25">
        <v>6</v>
      </c>
      <c r="J690" s="28"/>
      <c r="K690" s="28">
        <f>IF(数据源[[#This Row],[销售/采购]]="采购",数据源[[#This Row],[数量]],-数据源[[#This Row],[数量]])</f>
        <v>1770</v>
      </c>
      <c r="L690" s="29">
        <f>IF(数据源[[#This Row],[销售/采购]]="采购",-数据源[[#This Row],[总价]],数据源[[#This Row],[总价]])</f>
        <v>-3610.8</v>
      </c>
      <c r="N690" s="1"/>
    </row>
    <row r="691" spans="1:14" x14ac:dyDescent="0.3">
      <c r="A691" s="27">
        <v>44174</v>
      </c>
      <c r="B691" s="28" t="s">
        <v>6</v>
      </c>
      <c r="C691" s="28" t="s">
        <v>10</v>
      </c>
      <c r="D691" s="28" t="s">
        <v>38</v>
      </c>
      <c r="E691" s="28">
        <v>1002</v>
      </c>
      <c r="F691" s="29">
        <v>2.5</v>
      </c>
      <c r="G691" s="29">
        <v>2505</v>
      </c>
      <c r="H691" s="28"/>
      <c r="I691" s="28"/>
      <c r="J691" s="29">
        <v>12</v>
      </c>
      <c r="K691" s="29">
        <f>IF(数据源[[#This Row],[销售/采购]]="采购",数据源[[#This Row],[数量]],-数据源[[#This Row],[数量]])</f>
        <v>-1002</v>
      </c>
      <c r="L691" s="29">
        <f>IF(数据源[[#This Row],[销售/采购]]="采购",-数据源[[#This Row],[总价]],数据源[[#This Row],[总价]])</f>
        <v>2505</v>
      </c>
      <c r="N691" s="1"/>
    </row>
    <row r="692" spans="1:14" x14ac:dyDescent="0.3">
      <c r="A692" s="24">
        <v>44175</v>
      </c>
      <c r="B692" s="25" t="s">
        <v>15</v>
      </c>
      <c r="C692" s="25" t="s">
        <v>9</v>
      </c>
      <c r="D692" s="25" t="s">
        <v>37</v>
      </c>
      <c r="E692" s="25">
        <v>2339</v>
      </c>
      <c r="F692" s="26">
        <v>2.64</v>
      </c>
      <c r="G692" s="26">
        <v>6174.96</v>
      </c>
      <c r="H692" s="25" t="s">
        <v>34</v>
      </c>
      <c r="I692" s="25">
        <v>1</v>
      </c>
      <c r="J692" s="28"/>
      <c r="K692" s="28">
        <f>IF(数据源[[#This Row],[销售/采购]]="采购",数据源[[#This Row],[数量]],-数据源[[#This Row],[数量]])</f>
        <v>2339</v>
      </c>
      <c r="L692" s="29">
        <f>IF(数据源[[#This Row],[销售/采购]]="采购",-数据源[[#This Row],[总价]],数据源[[#This Row],[总价]])</f>
        <v>-6174.96</v>
      </c>
      <c r="N692" s="1"/>
    </row>
    <row r="693" spans="1:14" x14ac:dyDescent="0.3">
      <c r="A693" s="27">
        <v>44175</v>
      </c>
      <c r="B693" s="28" t="s">
        <v>8</v>
      </c>
      <c r="C693" s="28" t="s">
        <v>9</v>
      </c>
      <c r="D693" s="28" t="s">
        <v>38</v>
      </c>
      <c r="E693" s="28">
        <v>294</v>
      </c>
      <c r="F693" s="29">
        <v>3</v>
      </c>
      <c r="G693" s="29">
        <v>882</v>
      </c>
      <c r="H693" s="28"/>
      <c r="I693" s="28"/>
      <c r="J693" s="29">
        <v>0</v>
      </c>
      <c r="K693" s="29">
        <f>IF(数据源[[#This Row],[销售/采购]]="采购",数据源[[#This Row],[数量]],-数据源[[#This Row],[数量]])</f>
        <v>-294</v>
      </c>
      <c r="L693" s="29">
        <f>IF(数据源[[#This Row],[销售/采购]]="采购",-数据源[[#This Row],[总价]],数据源[[#This Row],[总价]])</f>
        <v>882</v>
      </c>
      <c r="N693" s="1"/>
    </row>
    <row r="694" spans="1:14" x14ac:dyDescent="0.3">
      <c r="A694" s="24">
        <v>44176</v>
      </c>
      <c r="B694" s="25" t="s">
        <v>8</v>
      </c>
      <c r="C694" s="25" t="s">
        <v>9</v>
      </c>
      <c r="D694" s="25" t="s">
        <v>37</v>
      </c>
      <c r="E694" s="25">
        <v>1066</v>
      </c>
      <c r="F694" s="26">
        <v>1.44</v>
      </c>
      <c r="G694" s="26">
        <v>1535.04</v>
      </c>
      <c r="H694" s="25" t="s">
        <v>34</v>
      </c>
      <c r="I694" s="25">
        <v>15</v>
      </c>
      <c r="J694" s="28"/>
      <c r="K694" s="28">
        <f>IF(数据源[[#This Row],[销售/采购]]="采购",数据源[[#This Row],[数量]],-数据源[[#This Row],[数量]])</f>
        <v>1066</v>
      </c>
      <c r="L694" s="29">
        <f>IF(数据源[[#This Row],[销售/采购]]="采购",-数据源[[#This Row],[总价]],数据源[[#This Row],[总价]])</f>
        <v>-1535.04</v>
      </c>
      <c r="N694" s="1"/>
    </row>
    <row r="695" spans="1:14" x14ac:dyDescent="0.3">
      <c r="A695" s="27">
        <v>44176</v>
      </c>
      <c r="B695" s="28" t="s">
        <v>8</v>
      </c>
      <c r="C695" s="28" t="s">
        <v>9</v>
      </c>
      <c r="D695" s="28" t="s">
        <v>38</v>
      </c>
      <c r="E695" s="28">
        <v>2831</v>
      </c>
      <c r="F695" s="29">
        <v>3</v>
      </c>
      <c r="G695" s="29">
        <v>8493</v>
      </c>
      <c r="H695" s="28"/>
      <c r="I695" s="28"/>
      <c r="J695" s="29">
        <v>6</v>
      </c>
      <c r="K695" s="29">
        <f>IF(数据源[[#This Row],[销售/采购]]="采购",数据源[[#This Row],[数量]],-数据源[[#This Row],[数量]])</f>
        <v>-2831</v>
      </c>
      <c r="L695" s="29">
        <f>IF(数据源[[#This Row],[销售/采购]]="采购",-数据源[[#This Row],[总价]],数据源[[#This Row],[总价]])</f>
        <v>8493</v>
      </c>
      <c r="N695" s="1"/>
    </row>
    <row r="696" spans="1:14" x14ac:dyDescent="0.3">
      <c r="A696" s="24">
        <v>44177</v>
      </c>
      <c r="B696" s="25" t="s">
        <v>14</v>
      </c>
      <c r="C696" s="25" t="s">
        <v>7</v>
      </c>
      <c r="D696" s="25" t="s">
        <v>37</v>
      </c>
      <c r="E696" s="25">
        <v>1915</v>
      </c>
      <c r="F696" s="26">
        <v>4.4400000000000004</v>
      </c>
      <c r="G696" s="26">
        <v>8502.6</v>
      </c>
      <c r="H696" s="25" t="s">
        <v>34</v>
      </c>
      <c r="I696" s="25">
        <v>6</v>
      </c>
      <c r="J696" s="28"/>
      <c r="K696" s="28">
        <f>IF(数据源[[#This Row],[销售/采购]]="采购",数据源[[#This Row],[数量]],-数据源[[#This Row],[数量]])</f>
        <v>1915</v>
      </c>
      <c r="L696" s="29">
        <f>IF(数据源[[#This Row],[销售/采购]]="采购",-数据源[[#This Row],[总价]],数据源[[#This Row],[总价]])</f>
        <v>-8502.6</v>
      </c>
      <c r="N696" s="1"/>
    </row>
    <row r="697" spans="1:14" x14ac:dyDescent="0.3">
      <c r="A697" s="27">
        <v>44177</v>
      </c>
      <c r="B697" s="28" t="s">
        <v>14</v>
      </c>
      <c r="C697" s="28" t="s">
        <v>9</v>
      </c>
      <c r="D697" s="28" t="s">
        <v>38</v>
      </c>
      <c r="E697" s="28">
        <v>2280</v>
      </c>
      <c r="F697" s="29">
        <v>3.5</v>
      </c>
      <c r="G697" s="29">
        <v>7980</v>
      </c>
      <c r="H697" s="28"/>
      <c r="I697" s="28"/>
      <c r="J697" s="29">
        <v>19</v>
      </c>
      <c r="K697" s="29">
        <f>IF(数据源[[#This Row],[销售/采购]]="采购",数据源[[#This Row],[数量]],-数据源[[#This Row],[数量]])</f>
        <v>-2280</v>
      </c>
      <c r="L697" s="29">
        <f>IF(数据源[[#This Row],[销售/采购]]="采购",-数据源[[#This Row],[总价]],数据源[[#This Row],[总价]])</f>
        <v>7980</v>
      </c>
      <c r="N697" s="1"/>
    </row>
    <row r="698" spans="1:14" x14ac:dyDescent="0.3">
      <c r="A698" s="24">
        <v>44178</v>
      </c>
      <c r="B698" s="25" t="s">
        <v>8</v>
      </c>
      <c r="C698" s="25" t="s">
        <v>10</v>
      </c>
      <c r="D698" s="25" t="s">
        <v>37</v>
      </c>
      <c r="E698" s="25">
        <v>923</v>
      </c>
      <c r="F698" s="26">
        <v>1.3299999999999998</v>
      </c>
      <c r="G698" s="26">
        <v>1227.5899999999999</v>
      </c>
      <c r="H698" s="25" t="s">
        <v>34</v>
      </c>
      <c r="I698" s="25">
        <v>5</v>
      </c>
      <c r="J698" s="28"/>
      <c r="K698" s="28">
        <f>IF(数据源[[#This Row],[销售/采购]]="采购",数据源[[#This Row],[数量]],-数据源[[#This Row],[数量]])</f>
        <v>923</v>
      </c>
      <c r="L698" s="29">
        <f>IF(数据源[[#This Row],[销售/采购]]="采购",-数据源[[#This Row],[总价]],数据源[[#This Row],[总价]])</f>
        <v>-1227.5899999999999</v>
      </c>
      <c r="N698" s="1"/>
    </row>
    <row r="699" spans="1:14" x14ac:dyDescent="0.3">
      <c r="A699" s="27">
        <v>44178</v>
      </c>
      <c r="B699" s="28" t="s">
        <v>6</v>
      </c>
      <c r="C699" s="28" t="s">
        <v>9</v>
      </c>
      <c r="D699" s="28" t="s">
        <v>38</v>
      </c>
      <c r="E699" s="28">
        <v>1610</v>
      </c>
      <c r="F699" s="29">
        <v>3</v>
      </c>
      <c r="G699" s="29">
        <v>4830</v>
      </c>
      <c r="H699" s="28"/>
      <c r="I699" s="28"/>
      <c r="J699" s="29">
        <v>12</v>
      </c>
      <c r="K699" s="29">
        <f>IF(数据源[[#This Row],[销售/采购]]="采购",数据源[[#This Row],[数量]],-数据源[[#This Row],[数量]])</f>
        <v>-1610</v>
      </c>
      <c r="L699" s="29">
        <f>IF(数据源[[#This Row],[销售/采购]]="采购",-数据源[[#This Row],[总价]],数据源[[#This Row],[总价]])</f>
        <v>4830</v>
      </c>
      <c r="N699" s="1"/>
    </row>
    <row r="700" spans="1:14" x14ac:dyDescent="0.3">
      <c r="A700" s="24">
        <v>44179</v>
      </c>
      <c r="B700" s="25" t="s">
        <v>8</v>
      </c>
      <c r="C700" s="25" t="s">
        <v>9</v>
      </c>
      <c r="D700" s="25" t="s">
        <v>37</v>
      </c>
      <c r="E700" s="25">
        <v>2953</v>
      </c>
      <c r="F700" s="26">
        <v>1.44</v>
      </c>
      <c r="G700" s="26">
        <v>4252.32</v>
      </c>
      <c r="H700" s="25" t="s">
        <v>34</v>
      </c>
      <c r="I700" s="25">
        <v>12</v>
      </c>
      <c r="J700" s="28"/>
      <c r="K700" s="28">
        <f>IF(数据源[[#This Row],[销售/采购]]="采购",数据源[[#This Row],[数量]],-数据源[[#This Row],[数量]])</f>
        <v>2953</v>
      </c>
      <c r="L700" s="29">
        <f>IF(数据源[[#This Row],[销售/采购]]="采购",-数据源[[#This Row],[总价]],数据源[[#This Row],[总价]])</f>
        <v>-4252.32</v>
      </c>
      <c r="N700" s="1"/>
    </row>
    <row r="701" spans="1:14" x14ac:dyDescent="0.3">
      <c r="A701" s="27">
        <v>44179</v>
      </c>
      <c r="B701" s="28" t="s">
        <v>11</v>
      </c>
      <c r="C701" s="28" t="s">
        <v>18</v>
      </c>
      <c r="D701" s="28" t="s">
        <v>38</v>
      </c>
      <c r="E701" s="28">
        <v>916</v>
      </c>
      <c r="F701" s="29">
        <v>8</v>
      </c>
      <c r="G701" s="29">
        <v>7328</v>
      </c>
      <c r="H701" s="28"/>
      <c r="I701" s="28"/>
      <c r="J701" s="29">
        <v>18</v>
      </c>
      <c r="K701" s="29">
        <f>IF(数据源[[#This Row],[销售/采购]]="采购",数据源[[#This Row],[数量]],-数据源[[#This Row],[数量]])</f>
        <v>-916</v>
      </c>
      <c r="L701" s="29">
        <f>IF(数据源[[#This Row],[销售/采购]]="采购",-数据源[[#This Row],[总价]],数据源[[#This Row],[总价]])</f>
        <v>7328</v>
      </c>
      <c r="N701" s="1"/>
    </row>
    <row r="702" spans="1:14" x14ac:dyDescent="0.3">
      <c r="A702" s="24">
        <v>44180</v>
      </c>
      <c r="B702" s="25" t="s">
        <v>15</v>
      </c>
      <c r="C702" s="25" t="s">
        <v>9</v>
      </c>
      <c r="D702" s="25" t="s">
        <v>37</v>
      </c>
      <c r="E702" s="25">
        <v>586</v>
      </c>
      <c r="F702" s="26">
        <v>3.08</v>
      </c>
      <c r="G702" s="26">
        <v>1804.88</v>
      </c>
      <c r="H702" s="25" t="s">
        <v>34</v>
      </c>
      <c r="I702" s="25">
        <v>9</v>
      </c>
      <c r="J702" s="28"/>
      <c r="K702" s="28">
        <f>IF(数据源[[#This Row],[销售/采购]]="采购",数据源[[#This Row],[数量]],-数据源[[#This Row],[数量]])</f>
        <v>586</v>
      </c>
      <c r="L702" s="29">
        <f>IF(数据源[[#This Row],[销售/采购]]="采购",-数据源[[#This Row],[总价]],数据源[[#This Row],[总价]])</f>
        <v>-1804.88</v>
      </c>
      <c r="N702" s="1"/>
    </row>
    <row r="703" spans="1:14" x14ac:dyDescent="0.3">
      <c r="A703" s="27">
        <v>44180</v>
      </c>
      <c r="B703" s="28" t="s">
        <v>14</v>
      </c>
      <c r="C703" s="28" t="s">
        <v>7</v>
      </c>
      <c r="D703" s="28" t="s">
        <v>38</v>
      </c>
      <c r="E703" s="28">
        <v>914</v>
      </c>
      <c r="F703" s="29">
        <v>8</v>
      </c>
      <c r="G703" s="29">
        <v>7312</v>
      </c>
      <c r="H703" s="28"/>
      <c r="I703" s="28"/>
      <c r="J703" s="29">
        <v>6</v>
      </c>
      <c r="K703" s="29">
        <f>IF(数据源[[#This Row],[销售/采购]]="采购",数据源[[#This Row],[数量]],-数据源[[#This Row],[数量]])</f>
        <v>-914</v>
      </c>
      <c r="L703" s="29">
        <f>IF(数据源[[#This Row],[销售/采购]]="采购",-数据源[[#This Row],[总价]],数据源[[#This Row],[总价]])</f>
        <v>7312</v>
      </c>
      <c r="N703" s="1"/>
    </row>
    <row r="704" spans="1:14" x14ac:dyDescent="0.3">
      <c r="A704" s="24">
        <v>44181</v>
      </c>
      <c r="B704" s="25" t="s">
        <v>6</v>
      </c>
      <c r="C704" s="25" t="s">
        <v>10</v>
      </c>
      <c r="D704" s="25" t="s">
        <v>37</v>
      </c>
      <c r="E704" s="25">
        <v>2087</v>
      </c>
      <c r="F704" s="26">
        <v>1.1399999999999999</v>
      </c>
      <c r="G704" s="26">
        <v>2379.1799999999998</v>
      </c>
      <c r="H704" s="25" t="s">
        <v>34</v>
      </c>
      <c r="I704" s="25">
        <v>15</v>
      </c>
      <c r="J704" s="28"/>
      <c r="K704" s="28">
        <f>IF(数据源[[#This Row],[销售/采购]]="采购",数据源[[#This Row],[数量]],-数据源[[#This Row],[数量]])</f>
        <v>2087</v>
      </c>
      <c r="L704" s="29">
        <f>IF(数据源[[#This Row],[销售/采购]]="采购",-数据源[[#This Row],[总价]],数据源[[#This Row],[总价]])</f>
        <v>-2379.1799999999998</v>
      </c>
      <c r="N704" s="1"/>
    </row>
    <row r="705" spans="1:14" x14ac:dyDescent="0.3">
      <c r="A705" s="27">
        <v>44181</v>
      </c>
      <c r="B705" s="28" t="s">
        <v>11</v>
      </c>
      <c r="C705" s="28" t="s">
        <v>13</v>
      </c>
      <c r="D705" s="28" t="s">
        <v>38</v>
      </c>
      <c r="E705" s="28">
        <v>1580</v>
      </c>
      <c r="F705" s="29">
        <v>4</v>
      </c>
      <c r="G705" s="29">
        <v>6320</v>
      </c>
      <c r="H705" s="28"/>
      <c r="I705" s="28"/>
      <c r="J705" s="29">
        <v>2</v>
      </c>
      <c r="K705" s="29">
        <f>IF(数据源[[#This Row],[销售/采购]]="采购",数据源[[#This Row],[数量]],-数据源[[#This Row],[数量]])</f>
        <v>-1580</v>
      </c>
      <c r="L705" s="29">
        <f>IF(数据源[[#This Row],[销售/采购]]="采购",-数据源[[#This Row],[总价]],数据源[[#This Row],[总价]])</f>
        <v>6320</v>
      </c>
      <c r="N705" s="1"/>
    </row>
    <row r="706" spans="1:14" x14ac:dyDescent="0.3">
      <c r="A706" s="24">
        <v>44182</v>
      </c>
      <c r="B706" s="25" t="s">
        <v>12</v>
      </c>
      <c r="C706" s="25" t="s">
        <v>10</v>
      </c>
      <c r="D706" s="25" t="s">
        <v>37</v>
      </c>
      <c r="E706" s="25">
        <v>3307</v>
      </c>
      <c r="F706" s="26">
        <v>1.44</v>
      </c>
      <c r="G706" s="26">
        <v>4762.08</v>
      </c>
      <c r="H706" s="25" t="s">
        <v>34</v>
      </c>
      <c r="I706" s="25">
        <v>10</v>
      </c>
      <c r="J706" s="28"/>
      <c r="K706" s="28">
        <f>IF(数据源[[#This Row],[销售/采购]]="采购",数据源[[#This Row],[数量]],-数据源[[#This Row],[数量]])</f>
        <v>3307</v>
      </c>
      <c r="L706" s="29">
        <f>IF(数据源[[#This Row],[销售/采购]]="采购",-数据源[[#This Row],[总价]],数据源[[#This Row],[总价]])</f>
        <v>-4762.08</v>
      </c>
      <c r="N706" s="1"/>
    </row>
    <row r="707" spans="1:14" x14ac:dyDescent="0.3">
      <c r="A707" s="27">
        <v>44182</v>
      </c>
      <c r="B707" s="28" t="s">
        <v>14</v>
      </c>
      <c r="C707" s="28" t="s">
        <v>7</v>
      </c>
      <c r="D707" s="28" t="s">
        <v>38</v>
      </c>
      <c r="E707" s="28">
        <v>222</v>
      </c>
      <c r="F707" s="29">
        <v>8</v>
      </c>
      <c r="G707" s="29">
        <v>1776</v>
      </c>
      <c r="H707" s="28"/>
      <c r="I707" s="28"/>
      <c r="J707" s="29">
        <v>2</v>
      </c>
      <c r="K707" s="29">
        <f>IF(数据源[[#This Row],[销售/采购]]="采购",数据源[[#This Row],[数量]],-数据源[[#This Row],[数量]])</f>
        <v>-222</v>
      </c>
      <c r="L707" s="29">
        <f>IF(数据源[[#This Row],[销售/采购]]="采购",-数据源[[#This Row],[总价]],数据源[[#This Row],[总价]])</f>
        <v>1776</v>
      </c>
      <c r="N707" s="1"/>
    </row>
    <row r="708" spans="1:14" x14ac:dyDescent="0.3">
      <c r="A708" s="24">
        <v>44183</v>
      </c>
      <c r="B708" s="25" t="s">
        <v>6</v>
      </c>
      <c r="C708" s="25" t="s">
        <v>10</v>
      </c>
      <c r="D708" s="25" t="s">
        <v>37</v>
      </c>
      <c r="E708" s="25">
        <v>2492</v>
      </c>
      <c r="F708" s="26">
        <v>1.1399999999999999</v>
      </c>
      <c r="G708" s="26">
        <v>2840.8799999999997</v>
      </c>
      <c r="H708" s="25" t="s">
        <v>34</v>
      </c>
      <c r="I708" s="25">
        <v>12</v>
      </c>
      <c r="J708" s="28"/>
      <c r="K708" s="28">
        <f>IF(数据源[[#This Row],[销售/采购]]="采购",数据源[[#This Row],[数量]],-数据源[[#This Row],[数量]])</f>
        <v>2492</v>
      </c>
      <c r="L708" s="29">
        <f>IF(数据源[[#This Row],[销售/采购]]="采购",-数据源[[#This Row],[总价]],数据源[[#This Row],[总价]])</f>
        <v>-2840.8799999999997</v>
      </c>
      <c r="N708" s="1"/>
    </row>
    <row r="709" spans="1:14" x14ac:dyDescent="0.3">
      <c r="A709" s="27">
        <v>44183</v>
      </c>
      <c r="B709" s="28" t="s">
        <v>8</v>
      </c>
      <c r="C709" s="28" t="s">
        <v>9</v>
      </c>
      <c r="D709" s="28" t="s">
        <v>38</v>
      </c>
      <c r="E709" s="28">
        <v>2421</v>
      </c>
      <c r="F709" s="29">
        <v>3</v>
      </c>
      <c r="G709" s="29">
        <v>7263</v>
      </c>
      <c r="H709" s="28"/>
      <c r="I709" s="28"/>
      <c r="J709" s="29">
        <v>6</v>
      </c>
      <c r="K709" s="29">
        <f>IF(数据源[[#This Row],[销售/采购]]="采购",数据源[[#This Row],[数量]],-数据源[[#This Row],[数量]])</f>
        <v>-2421</v>
      </c>
      <c r="L709" s="29">
        <f>IF(数据源[[#This Row],[销售/采购]]="采购",-数据源[[#This Row],[总价]],数据源[[#This Row],[总价]])</f>
        <v>7263</v>
      </c>
      <c r="N709" s="1"/>
    </row>
    <row r="710" spans="1:14" x14ac:dyDescent="0.3">
      <c r="A710" s="24">
        <v>44184</v>
      </c>
      <c r="B710" s="25" t="s">
        <v>8</v>
      </c>
      <c r="C710" s="25" t="s">
        <v>7</v>
      </c>
      <c r="D710" s="25" t="s">
        <v>37</v>
      </c>
      <c r="E710" s="25">
        <v>4734</v>
      </c>
      <c r="F710" s="26">
        <v>3.24</v>
      </c>
      <c r="G710" s="26">
        <v>15338.160000000002</v>
      </c>
      <c r="H710" s="25" t="s">
        <v>34</v>
      </c>
      <c r="I710" s="25">
        <v>3</v>
      </c>
      <c r="J710" s="28"/>
      <c r="K710" s="28">
        <f>IF(数据源[[#This Row],[销售/采购]]="采购",数据源[[#This Row],[数量]],-数据源[[#This Row],[数量]])</f>
        <v>4734</v>
      </c>
      <c r="L710" s="29">
        <f>IF(数据源[[#This Row],[销售/采购]]="采购",-数据源[[#This Row],[总价]],数据源[[#This Row],[总价]])</f>
        <v>-15338.160000000002</v>
      </c>
      <c r="N710" s="1"/>
    </row>
    <row r="711" spans="1:14" x14ac:dyDescent="0.3">
      <c r="A711" s="27">
        <v>44184</v>
      </c>
      <c r="B711" s="28" t="s">
        <v>14</v>
      </c>
      <c r="C711" s="28" t="s">
        <v>7</v>
      </c>
      <c r="D711" s="28" t="s">
        <v>38</v>
      </c>
      <c r="E711" s="28">
        <v>130</v>
      </c>
      <c r="F711" s="29">
        <v>8</v>
      </c>
      <c r="G711" s="29">
        <v>1040</v>
      </c>
      <c r="H711" s="28"/>
      <c r="I711" s="28"/>
      <c r="J711" s="29">
        <v>18</v>
      </c>
      <c r="K711" s="29">
        <f>IF(数据源[[#This Row],[销售/采购]]="采购",数据源[[#This Row],[数量]],-数据源[[#This Row],[数量]])</f>
        <v>-130</v>
      </c>
      <c r="L711" s="29">
        <f>IF(数据源[[#This Row],[销售/采购]]="采购",-数据源[[#This Row],[总价]],数据源[[#This Row],[总价]])</f>
        <v>1040</v>
      </c>
      <c r="N711" s="1"/>
    </row>
    <row r="712" spans="1:14" x14ac:dyDescent="0.3">
      <c r="A712" s="24">
        <v>44185</v>
      </c>
      <c r="B712" s="25" t="s">
        <v>14</v>
      </c>
      <c r="C712" s="25" t="s">
        <v>7</v>
      </c>
      <c r="D712" s="25" t="s">
        <v>37</v>
      </c>
      <c r="E712" s="25">
        <v>1471</v>
      </c>
      <c r="F712" s="26">
        <v>4.4400000000000004</v>
      </c>
      <c r="G712" s="26">
        <v>6531.2400000000007</v>
      </c>
      <c r="H712" s="25" t="s">
        <v>34</v>
      </c>
      <c r="I712" s="25">
        <v>4</v>
      </c>
      <c r="J712" s="28"/>
      <c r="K712" s="28">
        <f>IF(数据源[[#This Row],[销售/采购]]="采购",数据源[[#This Row],[数量]],-数据源[[#This Row],[数量]])</f>
        <v>1471</v>
      </c>
      <c r="L712" s="29">
        <f>IF(数据源[[#This Row],[销售/采购]]="采购",-数据源[[#This Row],[总价]],数据源[[#This Row],[总价]])</f>
        <v>-6531.2400000000007</v>
      </c>
      <c r="N712" s="1"/>
    </row>
    <row r="713" spans="1:14" x14ac:dyDescent="0.3">
      <c r="A713" s="27">
        <v>44185</v>
      </c>
      <c r="B713" s="28" t="s">
        <v>8</v>
      </c>
      <c r="C713" s="28" t="s">
        <v>9</v>
      </c>
      <c r="D713" s="28" t="s">
        <v>38</v>
      </c>
      <c r="E713" s="28">
        <v>2338</v>
      </c>
      <c r="F713" s="29">
        <v>3</v>
      </c>
      <c r="G713" s="29">
        <v>7014</v>
      </c>
      <c r="H713" s="28"/>
      <c r="I713" s="28"/>
      <c r="J713" s="29">
        <v>18</v>
      </c>
      <c r="K713" s="29">
        <f>IF(数据源[[#This Row],[销售/采购]]="采购",数据源[[#This Row],[数量]],-数据源[[#This Row],[数量]])</f>
        <v>-2338</v>
      </c>
      <c r="L713" s="29">
        <f>IF(数据源[[#This Row],[销售/采购]]="采购",-数据源[[#This Row],[总价]],数据源[[#This Row],[总价]])</f>
        <v>7014</v>
      </c>
      <c r="N713" s="1"/>
    </row>
    <row r="714" spans="1:14" x14ac:dyDescent="0.3">
      <c r="A714" s="24">
        <v>44186</v>
      </c>
      <c r="B714" s="25" t="s">
        <v>15</v>
      </c>
      <c r="C714" s="25" t="s">
        <v>10</v>
      </c>
      <c r="D714" s="25" t="s">
        <v>37</v>
      </c>
      <c r="E714" s="25">
        <v>1076</v>
      </c>
      <c r="F714" s="26">
        <v>2.04</v>
      </c>
      <c r="G714" s="26">
        <v>2195.04</v>
      </c>
      <c r="H714" s="25" t="s">
        <v>34</v>
      </c>
      <c r="I714" s="25">
        <v>12</v>
      </c>
      <c r="J714" s="28"/>
      <c r="K714" s="28">
        <f>IF(数据源[[#This Row],[销售/采购]]="采购",数据源[[#This Row],[数量]],-数据源[[#This Row],[数量]])</f>
        <v>1076</v>
      </c>
      <c r="L714" s="29">
        <f>IF(数据源[[#This Row],[销售/采购]]="采购",-数据源[[#This Row],[总价]],数据源[[#This Row],[总价]])</f>
        <v>-2195.04</v>
      </c>
      <c r="N714" s="1"/>
    </row>
    <row r="715" spans="1:14" x14ac:dyDescent="0.3">
      <c r="A715" s="27">
        <v>44186</v>
      </c>
      <c r="B715" s="28" t="s">
        <v>11</v>
      </c>
      <c r="C715" s="28" t="s">
        <v>10</v>
      </c>
      <c r="D715" s="28" t="s">
        <v>38</v>
      </c>
      <c r="E715" s="28">
        <v>2203</v>
      </c>
      <c r="F715" s="29">
        <v>6</v>
      </c>
      <c r="G715" s="29">
        <v>13218</v>
      </c>
      <c r="H715" s="28"/>
      <c r="I715" s="28"/>
      <c r="J715" s="29">
        <v>4</v>
      </c>
      <c r="K715" s="29">
        <f>IF(数据源[[#This Row],[销售/采购]]="采购",数据源[[#This Row],[数量]],-数据源[[#This Row],[数量]])</f>
        <v>-2203</v>
      </c>
      <c r="L715" s="29">
        <f>IF(数据源[[#This Row],[销售/采购]]="采购",-数据源[[#This Row],[总价]],数据源[[#This Row],[总价]])</f>
        <v>13218</v>
      </c>
      <c r="N715" s="1"/>
    </row>
    <row r="716" spans="1:14" x14ac:dyDescent="0.3">
      <c r="A716" s="24">
        <v>44187</v>
      </c>
      <c r="B716" s="25" t="s">
        <v>12</v>
      </c>
      <c r="C716" s="25" t="s">
        <v>9</v>
      </c>
      <c r="D716" s="25" t="s">
        <v>37</v>
      </c>
      <c r="E716" s="25">
        <v>2471</v>
      </c>
      <c r="F716" s="26">
        <v>1.74</v>
      </c>
      <c r="G716" s="26">
        <v>4299.54</v>
      </c>
      <c r="H716" s="25" t="s">
        <v>34</v>
      </c>
      <c r="I716" s="25">
        <v>2</v>
      </c>
      <c r="J716" s="28"/>
      <c r="K716" s="28">
        <f>IF(数据源[[#This Row],[销售/采购]]="采购",数据源[[#This Row],[数量]],-数据源[[#This Row],[数量]])</f>
        <v>2471</v>
      </c>
      <c r="L716" s="29">
        <f>IF(数据源[[#This Row],[销售/采购]]="采购",-数据源[[#This Row],[总价]],数据源[[#This Row],[总价]])</f>
        <v>-4299.54</v>
      </c>
      <c r="N716" s="1"/>
    </row>
    <row r="717" spans="1:14" x14ac:dyDescent="0.3">
      <c r="A717" s="27">
        <v>44187</v>
      </c>
      <c r="B717" s="28" t="s">
        <v>8</v>
      </c>
      <c r="C717" s="28" t="s">
        <v>10</v>
      </c>
      <c r="D717" s="28" t="s">
        <v>38</v>
      </c>
      <c r="E717" s="28">
        <v>587</v>
      </c>
      <c r="F717" s="29">
        <v>2.5</v>
      </c>
      <c r="G717" s="29">
        <v>1467.5</v>
      </c>
      <c r="H717" s="28"/>
      <c r="I717" s="28"/>
      <c r="J717" s="29">
        <v>18</v>
      </c>
      <c r="K717" s="29">
        <f>IF(数据源[[#This Row],[销售/采购]]="采购",数据源[[#This Row],[数量]],-数据源[[#This Row],[数量]])</f>
        <v>-587</v>
      </c>
      <c r="L717" s="29">
        <f>IF(数据源[[#This Row],[销售/采购]]="采购",-数据源[[#This Row],[总价]],数据源[[#This Row],[总价]])</f>
        <v>1467.5</v>
      </c>
      <c r="N717" s="1"/>
    </row>
    <row r="718" spans="1:14" x14ac:dyDescent="0.3">
      <c r="A718" s="24">
        <v>44188</v>
      </c>
      <c r="B718" s="25" t="s">
        <v>11</v>
      </c>
      <c r="C718" s="25" t="s">
        <v>13</v>
      </c>
      <c r="D718" s="25" t="s">
        <v>37</v>
      </c>
      <c r="E718" s="25">
        <v>2805</v>
      </c>
      <c r="F718" s="26">
        <v>2.04</v>
      </c>
      <c r="G718" s="26">
        <v>5722.2</v>
      </c>
      <c r="H718" s="25" t="s">
        <v>34</v>
      </c>
      <c r="I718" s="25">
        <v>4</v>
      </c>
      <c r="J718" s="28"/>
      <c r="K718" s="28">
        <f>IF(数据源[[#This Row],[销售/采购]]="采购",数据源[[#This Row],[数量]],-数据源[[#This Row],[数量]])</f>
        <v>2805</v>
      </c>
      <c r="L718" s="29">
        <f>IF(数据源[[#This Row],[销售/采购]]="采购",-数据源[[#This Row],[总价]],数据源[[#This Row],[总价]])</f>
        <v>-5722.2</v>
      </c>
      <c r="N718" s="1"/>
    </row>
    <row r="719" spans="1:14" x14ac:dyDescent="0.3">
      <c r="A719" s="27">
        <v>44188</v>
      </c>
      <c r="B719" s="28" t="s">
        <v>15</v>
      </c>
      <c r="C719" s="28" t="s">
        <v>21</v>
      </c>
      <c r="D719" s="28" t="s">
        <v>38</v>
      </c>
      <c r="E719" s="28">
        <v>117</v>
      </c>
      <c r="F719" s="29">
        <v>6</v>
      </c>
      <c r="G719" s="29">
        <v>702</v>
      </c>
      <c r="H719" s="28"/>
      <c r="I719" s="28"/>
      <c r="J719" s="29">
        <v>5</v>
      </c>
      <c r="K719" s="29">
        <f>IF(数据源[[#This Row],[销售/采购]]="采购",数据源[[#This Row],[数量]],-数据源[[#This Row],[数量]])</f>
        <v>-117</v>
      </c>
      <c r="L719" s="29">
        <f>IF(数据源[[#This Row],[销售/采购]]="采购",-数据源[[#This Row],[总价]],数据源[[#This Row],[总价]])</f>
        <v>702</v>
      </c>
      <c r="N719" s="1"/>
    </row>
    <row r="720" spans="1:14" x14ac:dyDescent="0.3">
      <c r="A720" s="24">
        <v>44189</v>
      </c>
      <c r="B720" s="25" t="s">
        <v>11</v>
      </c>
      <c r="C720" s="25" t="s">
        <v>10</v>
      </c>
      <c r="D720" s="25" t="s">
        <v>37</v>
      </c>
      <c r="E720" s="25">
        <v>883</v>
      </c>
      <c r="F720" s="26">
        <v>3.78</v>
      </c>
      <c r="G720" s="26">
        <v>3337.74</v>
      </c>
      <c r="H720" s="25" t="s">
        <v>34</v>
      </c>
      <c r="I720" s="25">
        <v>0</v>
      </c>
      <c r="J720" s="28"/>
      <c r="K720" s="28">
        <f>IF(数据源[[#This Row],[销售/采购]]="采购",数据源[[#This Row],[数量]],-数据源[[#This Row],[数量]])</f>
        <v>883</v>
      </c>
      <c r="L720" s="29">
        <f>IF(数据源[[#This Row],[销售/采购]]="采购",-数据源[[#This Row],[总价]],数据源[[#This Row],[总价]])</f>
        <v>-3337.74</v>
      </c>
      <c r="N720" s="1"/>
    </row>
    <row r="721" spans="1:14" x14ac:dyDescent="0.3">
      <c r="A721" s="27">
        <v>44189</v>
      </c>
      <c r="B721" s="28" t="s">
        <v>12</v>
      </c>
      <c r="C721" s="28" t="s">
        <v>9</v>
      </c>
      <c r="D721" s="28" t="s">
        <v>38</v>
      </c>
      <c r="E721" s="28">
        <v>2950</v>
      </c>
      <c r="F721" s="29">
        <v>3.5</v>
      </c>
      <c r="G721" s="29">
        <v>10325</v>
      </c>
      <c r="H721" s="28"/>
      <c r="I721" s="28"/>
      <c r="J721" s="29">
        <v>1</v>
      </c>
      <c r="K721" s="29">
        <f>IF(数据源[[#This Row],[销售/采购]]="采购",数据源[[#This Row],[数量]],-数据源[[#This Row],[数量]])</f>
        <v>-2950</v>
      </c>
      <c r="L721" s="29">
        <f>IF(数据源[[#This Row],[销售/采购]]="采购",-数据源[[#This Row],[总价]],数据源[[#This Row],[总价]])</f>
        <v>10325</v>
      </c>
      <c r="N721" s="1"/>
    </row>
    <row r="722" spans="1:14" x14ac:dyDescent="0.3">
      <c r="A722" s="24">
        <v>44190</v>
      </c>
      <c r="B722" s="25" t="s">
        <v>12</v>
      </c>
      <c r="C722" s="25" t="s">
        <v>9</v>
      </c>
      <c r="D722" s="25" t="s">
        <v>37</v>
      </c>
      <c r="E722" s="25">
        <v>2302</v>
      </c>
      <c r="F722" s="26">
        <v>1.74</v>
      </c>
      <c r="G722" s="26">
        <v>4005.48</v>
      </c>
      <c r="H722" s="25" t="s">
        <v>34</v>
      </c>
      <c r="I722" s="25">
        <v>10</v>
      </c>
      <c r="J722" s="28"/>
      <c r="K722" s="28">
        <f>IF(数据源[[#This Row],[销售/采购]]="采购",数据源[[#This Row],[数量]],-数据源[[#This Row],[数量]])</f>
        <v>2302</v>
      </c>
      <c r="L722" s="29">
        <f>IF(数据源[[#This Row],[销售/采购]]="采购",-数据源[[#This Row],[总价]],数据源[[#This Row],[总价]])</f>
        <v>-4005.48</v>
      </c>
      <c r="N722" s="1"/>
    </row>
    <row r="723" spans="1:14" x14ac:dyDescent="0.3">
      <c r="A723" s="27">
        <v>44190</v>
      </c>
      <c r="B723" s="28" t="s">
        <v>11</v>
      </c>
      <c r="C723" s="28" t="s">
        <v>18</v>
      </c>
      <c r="D723" s="28" t="s">
        <v>38</v>
      </c>
      <c r="E723" s="28">
        <v>111</v>
      </c>
      <c r="F723" s="29">
        <v>8</v>
      </c>
      <c r="G723" s="29">
        <v>888</v>
      </c>
      <c r="H723" s="28"/>
      <c r="I723" s="28"/>
      <c r="J723" s="29">
        <v>3</v>
      </c>
      <c r="K723" s="29">
        <f>IF(数据源[[#This Row],[销售/采购]]="采购",数据源[[#This Row],[数量]],-数据源[[#This Row],[数量]])</f>
        <v>-111</v>
      </c>
      <c r="L723" s="29">
        <f>IF(数据源[[#This Row],[销售/采购]]="采购",-数据源[[#This Row],[总价]],数据源[[#This Row],[总价]])</f>
        <v>888</v>
      </c>
      <c r="N723" s="1"/>
    </row>
    <row r="724" spans="1:14" x14ac:dyDescent="0.3">
      <c r="A724" s="24">
        <v>44191</v>
      </c>
      <c r="B724" s="25" t="s">
        <v>11</v>
      </c>
      <c r="C724" s="25" t="s">
        <v>10</v>
      </c>
      <c r="D724" s="25" t="s">
        <v>37</v>
      </c>
      <c r="E724" s="25">
        <v>1969</v>
      </c>
      <c r="F724" s="26">
        <v>3.24</v>
      </c>
      <c r="G724" s="26">
        <v>6379.56</v>
      </c>
      <c r="H724" s="25" t="s">
        <v>34</v>
      </c>
      <c r="I724" s="25">
        <v>8</v>
      </c>
      <c r="J724" s="28"/>
      <c r="K724" s="28">
        <f>IF(数据源[[#This Row],[销售/采购]]="采购",数据源[[#This Row],[数量]],-数据源[[#This Row],[数量]])</f>
        <v>1969</v>
      </c>
      <c r="L724" s="29">
        <f>IF(数据源[[#This Row],[销售/采购]]="采购",-数据源[[#This Row],[总价]],数据源[[#This Row],[总价]])</f>
        <v>-6379.56</v>
      </c>
      <c r="N724" s="1"/>
    </row>
    <row r="725" spans="1:14" x14ac:dyDescent="0.3">
      <c r="A725" s="27">
        <v>44191</v>
      </c>
      <c r="B725" s="28" t="s">
        <v>6</v>
      </c>
      <c r="C725" s="28" t="s">
        <v>10</v>
      </c>
      <c r="D725" s="28" t="s">
        <v>38</v>
      </c>
      <c r="E725" s="28">
        <v>2536</v>
      </c>
      <c r="F725" s="29">
        <v>2.5</v>
      </c>
      <c r="G725" s="29">
        <v>6340</v>
      </c>
      <c r="H725" s="28"/>
      <c r="I725" s="28"/>
      <c r="J725" s="29">
        <v>11</v>
      </c>
      <c r="K725" s="29">
        <f>IF(数据源[[#This Row],[销售/采购]]="采购",数据源[[#This Row],[数量]],-数据源[[#This Row],[数量]])</f>
        <v>-2536</v>
      </c>
      <c r="L725" s="29">
        <f>IF(数据源[[#This Row],[销售/采购]]="采购",-数据源[[#This Row],[总价]],数据源[[#This Row],[总价]])</f>
        <v>6340</v>
      </c>
      <c r="N725" s="1"/>
    </row>
    <row r="726" spans="1:14" x14ac:dyDescent="0.3">
      <c r="A726" s="24">
        <v>44192</v>
      </c>
      <c r="B726" s="25" t="s">
        <v>6</v>
      </c>
      <c r="C726" s="25" t="s">
        <v>10</v>
      </c>
      <c r="D726" s="25" t="s">
        <v>37</v>
      </c>
      <c r="E726" s="25">
        <v>1316</v>
      </c>
      <c r="F726" s="26">
        <v>1.1399999999999999</v>
      </c>
      <c r="G726" s="26">
        <v>1500.2399999999998</v>
      </c>
      <c r="H726" s="25" t="s">
        <v>34</v>
      </c>
      <c r="I726" s="25">
        <v>8</v>
      </c>
      <c r="J726" s="28"/>
      <c r="K726" s="28">
        <f>IF(数据源[[#This Row],[销售/采购]]="采购",数据源[[#This Row],[数量]],-数据源[[#This Row],[数量]])</f>
        <v>1316</v>
      </c>
      <c r="L726" s="29">
        <f>IF(数据源[[#This Row],[销售/采购]]="采购",-数据源[[#This Row],[总价]],数据源[[#This Row],[总价]])</f>
        <v>-1500.2399999999998</v>
      </c>
      <c r="N726" s="1"/>
    </row>
    <row r="727" spans="1:14" x14ac:dyDescent="0.3">
      <c r="A727" s="27">
        <v>44192</v>
      </c>
      <c r="B727" s="28" t="s">
        <v>11</v>
      </c>
      <c r="C727" s="28" t="s">
        <v>13</v>
      </c>
      <c r="D727" s="28" t="s">
        <v>38</v>
      </c>
      <c r="E727" s="28">
        <v>2250</v>
      </c>
      <c r="F727" s="29">
        <v>4</v>
      </c>
      <c r="G727" s="29">
        <v>9000</v>
      </c>
      <c r="H727" s="28"/>
      <c r="I727" s="28"/>
      <c r="J727" s="29">
        <v>13</v>
      </c>
      <c r="K727" s="29">
        <f>IF(数据源[[#This Row],[销售/采购]]="采购",数据源[[#This Row],[数量]],-数据源[[#This Row],[数量]])</f>
        <v>-2250</v>
      </c>
      <c r="L727" s="29">
        <f>IF(数据源[[#This Row],[销售/采购]]="采购",-数据源[[#This Row],[总价]],数据源[[#This Row],[总价]])</f>
        <v>9000</v>
      </c>
      <c r="N727" s="1"/>
    </row>
    <row r="728" spans="1:14" x14ac:dyDescent="0.3">
      <c r="A728" s="24">
        <v>44193</v>
      </c>
      <c r="B728" s="25" t="s">
        <v>6</v>
      </c>
      <c r="C728" s="25" t="s">
        <v>7</v>
      </c>
      <c r="D728" s="25" t="s">
        <v>37</v>
      </c>
      <c r="E728" s="25">
        <v>677</v>
      </c>
      <c r="F728" s="26">
        <v>3.78</v>
      </c>
      <c r="G728" s="26">
        <v>2559.06</v>
      </c>
      <c r="H728" s="25" t="s">
        <v>34</v>
      </c>
      <c r="I728" s="25">
        <v>12</v>
      </c>
      <c r="J728" s="28"/>
      <c r="K728" s="28">
        <f>IF(数据源[[#This Row],[销售/采购]]="采购",数据源[[#This Row],[数量]],-数据源[[#This Row],[数量]])</f>
        <v>677</v>
      </c>
      <c r="L728" s="29">
        <f>IF(数据源[[#This Row],[销售/采购]]="采购",-数据源[[#This Row],[总价]],数据源[[#This Row],[总价]])</f>
        <v>-2559.06</v>
      </c>
      <c r="N728" s="1"/>
    </row>
    <row r="729" spans="1:14" x14ac:dyDescent="0.3">
      <c r="A729" s="27">
        <v>44193</v>
      </c>
      <c r="B729" s="28" t="s">
        <v>8</v>
      </c>
      <c r="C729" s="28" t="s">
        <v>10</v>
      </c>
      <c r="D729" s="28" t="s">
        <v>38</v>
      </c>
      <c r="E729" s="28">
        <v>2321</v>
      </c>
      <c r="F729" s="29">
        <v>2.5</v>
      </c>
      <c r="G729" s="29">
        <v>5802.5</v>
      </c>
      <c r="H729" s="28"/>
      <c r="I729" s="28"/>
      <c r="J729" s="29">
        <v>8</v>
      </c>
      <c r="K729" s="29">
        <f>IF(数据源[[#This Row],[销售/采购]]="采购",数据源[[#This Row],[数量]],-数据源[[#This Row],[数量]])</f>
        <v>-2321</v>
      </c>
      <c r="L729" s="29">
        <f>IF(数据源[[#This Row],[销售/采购]]="采购",-数据源[[#This Row],[总价]],数据源[[#This Row],[总价]])</f>
        <v>5802.5</v>
      </c>
      <c r="N729" s="1"/>
    </row>
    <row r="730" spans="1:14" x14ac:dyDescent="0.3">
      <c r="A730" s="24">
        <v>44194</v>
      </c>
      <c r="B730" s="25" t="s">
        <v>6</v>
      </c>
      <c r="C730" s="25" t="s">
        <v>10</v>
      </c>
      <c r="D730" s="25" t="s">
        <v>37</v>
      </c>
      <c r="E730" s="25">
        <v>2729</v>
      </c>
      <c r="F730" s="26">
        <v>1.1399999999999999</v>
      </c>
      <c r="G730" s="26">
        <v>3111.06</v>
      </c>
      <c r="H730" s="25" t="s">
        <v>34</v>
      </c>
      <c r="I730" s="25">
        <v>10</v>
      </c>
      <c r="J730" s="28"/>
      <c r="K730" s="28">
        <f>IF(数据源[[#This Row],[销售/采购]]="采购",数据源[[#This Row],[数量]],-数据源[[#This Row],[数量]])</f>
        <v>2729</v>
      </c>
      <c r="L730" s="29">
        <f>IF(数据源[[#This Row],[销售/采购]]="采购",-数据源[[#This Row],[总价]],数据源[[#This Row],[总价]])</f>
        <v>-3111.06</v>
      </c>
      <c r="N730" s="1"/>
    </row>
    <row r="731" spans="1:14" x14ac:dyDescent="0.3">
      <c r="A731" s="27">
        <v>44194</v>
      </c>
      <c r="B731" s="28" t="s">
        <v>6</v>
      </c>
      <c r="C731" s="28" t="s">
        <v>9</v>
      </c>
      <c r="D731" s="28" t="s">
        <v>38</v>
      </c>
      <c r="E731" s="28">
        <v>2524</v>
      </c>
      <c r="F731" s="29">
        <v>3</v>
      </c>
      <c r="G731" s="29">
        <v>7572</v>
      </c>
      <c r="H731" s="28"/>
      <c r="I731" s="28"/>
      <c r="J731" s="29">
        <v>12</v>
      </c>
      <c r="K731" s="29">
        <f>IF(数据源[[#This Row],[销售/采购]]="采购",数据源[[#This Row],[数量]],-数据源[[#This Row],[数量]])</f>
        <v>-2524</v>
      </c>
      <c r="L731" s="29">
        <f>IF(数据源[[#This Row],[销售/采购]]="采购",-数据源[[#This Row],[总价]],数据源[[#This Row],[总价]])</f>
        <v>7572</v>
      </c>
      <c r="N731" s="1"/>
    </row>
    <row r="732" spans="1:14" x14ac:dyDescent="0.3">
      <c r="A732" s="24">
        <v>44195</v>
      </c>
      <c r="B732" s="25" t="s">
        <v>11</v>
      </c>
      <c r="C732" s="25" t="s">
        <v>18</v>
      </c>
      <c r="D732" s="25" t="s">
        <v>37</v>
      </c>
      <c r="E732" s="25">
        <v>1953</v>
      </c>
      <c r="F732" s="26">
        <v>4.4400000000000004</v>
      </c>
      <c r="G732" s="26">
        <v>8671.3200000000015</v>
      </c>
      <c r="H732" s="25" t="s">
        <v>34</v>
      </c>
      <c r="I732" s="25">
        <v>5</v>
      </c>
      <c r="J732" s="28"/>
      <c r="K732" s="28">
        <f>IF(数据源[[#This Row],[销售/采购]]="采购",数据源[[#This Row],[数量]],-数据源[[#This Row],[数量]])</f>
        <v>1953</v>
      </c>
      <c r="L732" s="29">
        <f>IF(数据源[[#This Row],[销售/采购]]="采购",-数据源[[#This Row],[总价]],数据源[[#This Row],[总价]])</f>
        <v>-8671.3200000000015</v>
      </c>
      <c r="N732" s="1"/>
    </row>
    <row r="733" spans="1:14" x14ac:dyDescent="0.3">
      <c r="A733" s="27">
        <v>44195</v>
      </c>
      <c r="B733" s="28" t="s">
        <v>12</v>
      </c>
      <c r="C733" s="28" t="s">
        <v>10</v>
      </c>
      <c r="D733" s="28" t="s">
        <v>38</v>
      </c>
      <c r="E733" s="28">
        <v>282</v>
      </c>
      <c r="F733" s="29">
        <v>3</v>
      </c>
      <c r="G733" s="29">
        <v>846</v>
      </c>
      <c r="H733" s="28"/>
      <c r="I733" s="28"/>
      <c r="J733" s="29">
        <v>16</v>
      </c>
      <c r="K733" s="29">
        <f>IF(数据源[[#This Row],[销售/采购]]="采购",数据源[[#This Row],[数量]],-数据源[[#This Row],[数量]])</f>
        <v>-282</v>
      </c>
      <c r="L733" s="29">
        <f>IF(数据源[[#This Row],[销售/采购]]="采购",-数据源[[#This Row],[总价]],数据源[[#This Row],[总价]])</f>
        <v>846</v>
      </c>
      <c r="N733" s="1"/>
    </row>
    <row r="734" spans="1:14" x14ac:dyDescent="0.3">
      <c r="A734" s="24">
        <v>44196</v>
      </c>
      <c r="B734" s="25" t="s">
        <v>14</v>
      </c>
      <c r="C734" s="25" t="s">
        <v>7</v>
      </c>
      <c r="D734" s="25" t="s">
        <v>37</v>
      </c>
      <c r="E734" s="25">
        <v>1363</v>
      </c>
      <c r="F734" s="26">
        <v>4.4400000000000004</v>
      </c>
      <c r="G734" s="26">
        <v>6051.72</v>
      </c>
      <c r="H734" s="25" t="s">
        <v>34</v>
      </c>
      <c r="I734" s="25">
        <v>11</v>
      </c>
      <c r="J734" s="28"/>
      <c r="K734" s="28">
        <f>IF(数据源[[#This Row],[销售/采购]]="采购",数据源[[#This Row],[数量]],-数据源[[#This Row],[数量]])</f>
        <v>1363</v>
      </c>
      <c r="L734" s="29">
        <f>IF(数据源[[#This Row],[销售/采购]]="采购",-数据源[[#This Row],[总价]],数据源[[#This Row],[总价]])</f>
        <v>-6051.72</v>
      </c>
      <c r="N734" s="1"/>
    </row>
    <row r="735" spans="1:14" x14ac:dyDescent="0.3">
      <c r="A735" s="27">
        <v>44196</v>
      </c>
      <c r="B735" s="28" t="s">
        <v>15</v>
      </c>
      <c r="C735" s="28" t="s">
        <v>9</v>
      </c>
      <c r="D735" s="28" t="s">
        <v>38</v>
      </c>
      <c r="E735" s="28">
        <v>1666</v>
      </c>
      <c r="F735" s="29">
        <v>5</v>
      </c>
      <c r="G735" s="29">
        <v>8330</v>
      </c>
      <c r="H735" s="28"/>
      <c r="I735" s="28"/>
      <c r="J735" s="29">
        <v>9</v>
      </c>
      <c r="K735" s="29">
        <f>IF(数据源[[#This Row],[销售/采购]]="采购",数据源[[#This Row],[数量]],-数据源[[#This Row],[数量]])</f>
        <v>-1666</v>
      </c>
      <c r="L735" s="29">
        <f>IF(数据源[[#This Row],[销售/采购]]="采购",-数据源[[#This Row],[总价]],数据源[[#This Row],[总价]])</f>
        <v>8330</v>
      </c>
      <c r="N735" s="1"/>
    </row>
    <row r="736" spans="1:14" x14ac:dyDescent="0.3">
      <c r="A736" s="24">
        <v>44197</v>
      </c>
      <c r="B736" s="25" t="s">
        <v>14</v>
      </c>
      <c r="C736" s="25" t="s">
        <v>7</v>
      </c>
      <c r="D736" s="25" t="s">
        <v>37</v>
      </c>
      <c r="E736" s="25">
        <v>2626</v>
      </c>
      <c r="F736" s="26">
        <v>4.4400000000000004</v>
      </c>
      <c r="G736" s="26">
        <v>11659.44</v>
      </c>
      <c r="H736" s="25" t="s">
        <v>34</v>
      </c>
      <c r="I736" s="25">
        <v>7</v>
      </c>
      <c r="J736" s="28"/>
      <c r="K736" s="28">
        <f>IF(数据源[[#This Row],[销售/采购]]="采购",数据源[[#This Row],[数量]],-数据源[[#This Row],[数量]])</f>
        <v>2626</v>
      </c>
      <c r="L736" s="29">
        <f>IF(数据源[[#This Row],[销售/采购]]="采购",-数据源[[#This Row],[总价]],数据源[[#This Row],[总价]])</f>
        <v>-11659.44</v>
      </c>
      <c r="N736" s="1"/>
    </row>
    <row r="737" spans="1:14" x14ac:dyDescent="0.3">
      <c r="A737" s="27">
        <v>44197</v>
      </c>
      <c r="B737" s="28" t="s">
        <v>11</v>
      </c>
      <c r="C737" s="28" t="s">
        <v>13</v>
      </c>
      <c r="D737" s="28" t="s">
        <v>38</v>
      </c>
      <c r="E737" s="28">
        <v>2892</v>
      </c>
      <c r="F737" s="29">
        <v>4</v>
      </c>
      <c r="G737" s="29">
        <v>11568</v>
      </c>
      <c r="H737" s="28"/>
      <c r="I737" s="28"/>
      <c r="J737" s="29">
        <v>5</v>
      </c>
      <c r="K737" s="29">
        <f>IF(数据源[[#This Row],[销售/采购]]="采购",数据源[[#This Row],[数量]],-数据源[[#This Row],[数量]])</f>
        <v>-2892</v>
      </c>
      <c r="L737" s="29">
        <f>IF(数据源[[#This Row],[销售/采购]]="采购",-数据源[[#This Row],[总价]],数据源[[#This Row],[总价]])</f>
        <v>11568</v>
      </c>
      <c r="N737" s="1"/>
    </row>
    <row r="738" spans="1:14" x14ac:dyDescent="0.3">
      <c r="A738" s="24">
        <v>44198</v>
      </c>
      <c r="B738" s="25" t="s">
        <v>12</v>
      </c>
      <c r="C738" s="25" t="s">
        <v>10</v>
      </c>
      <c r="D738" s="25" t="s">
        <v>37</v>
      </c>
      <c r="E738" s="25">
        <v>3103</v>
      </c>
      <c r="F738" s="26">
        <v>1.44</v>
      </c>
      <c r="G738" s="26">
        <v>4468.32</v>
      </c>
      <c r="H738" s="25" t="s">
        <v>34</v>
      </c>
      <c r="I738" s="25">
        <v>4</v>
      </c>
      <c r="J738" s="28"/>
      <c r="K738" s="28">
        <f>IF(数据源[[#This Row],[销售/采购]]="采购",数据源[[#This Row],[数量]],-数据源[[#This Row],[数量]])</f>
        <v>3103</v>
      </c>
      <c r="L738" s="29">
        <f>IF(数据源[[#This Row],[销售/采购]]="采购",-数据源[[#This Row],[总价]],数据源[[#This Row],[总价]])</f>
        <v>-4468.32</v>
      </c>
      <c r="N738" s="1"/>
    </row>
    <row r="739" spans="1:14" x14ac:dyDescent="0.3">
      <c r="A739" s="27">
        <v>44198</v>
      </c>
      <c r="B739" s="28" t="s">
        <v>15</v>
      </c>
      <c r="C739" s="28" t="s">
        <v>10</v>
      </c>
      <c r="D739" s="28" t="s">
        <v>38</v>
      </c>
      <c r="E739" s="28">
        <v>890</v>
      </c>
      <c r="F739" s="29">
        <v>4</v>
      </c>
      <c r="G739" s="29">
        <v>3560</v>
      </c>
      <c r="H739" s="28"/>
      <c r="I739" s="28"/>
      <c r="J739" s="29">
        <v>7</v>
      </c>
      <c r="K739" s="29">
        <f>IF(数据源[[#This Row],[销售/采购]]="采购",数据源[[#This Row],[数量]],-数据源[[#This Row],[数量]])</f>
        <v>-890</v>
      </c>
      <c r="L739" s="29">
        <f>IF(数据源[[#This Row],[销售/采购]]="采购",-数据源[[#This Row],[总价]],数据源[[#This Row],[总价]])</f>
        <v>3560</v>
      </c>
      <c r="N739" s="1"/>
    </row>
    <row r="740" spans="1:14" x14ac:dyDescent="0.3">
      <c r="A740" s="24">
        <v>44199</v>
      </c>
      <c r="B740" s="25" t="s">
        <v>14</v>
      </c>
      <c r="C740" s="25" t="s">
        <v>9</v>
      </c>
      <c r="D740" s="25" t="s">
        <v>37</v>
      </c>
      <c r="E740" s="25">
        <v>1825</v>
      </c>
      <c r="F740" s="26">
        <v>1.74</v>
      </c>
      <c r="G740" s="26">
        <v>3175.5</v>
      </c>
      <c r="H740" s="25" t="s">
        <v>34</v>
      </c>
      <c r="I740" s="25">
        <v>2</v>
      </c>
      <c r="J740" s="28"/>
      <c r="K740" s="28">
        <f>IF(数据源[[#This Row],[销售/采购]]="采购",数据源[[#This Row],[数量]],-数据源[[#This Row],[数量]])</f>
        <v>1825</v>
      </c>
      <c r="L740" s="29">
        <f>IF(数据源[[#This Row],[销售/采购]]="采购",-数据源[[#This Row],[总价]],数据源[[#This Row],[总价]])</f>
        <v>-3175.5</v>
      </c>
      <c r="N740" s="1"/>
    </row>
    <row r="741" spans="1:14" x14ac:dyDescent="0.3">
      <c r="A741" s="27">
        <v>44199</v>
      </c>
      <c r="B741" s="28" t="s">
        <v>15</v>
      </c>
      <c r="C741" s="28" t="s">
        <v>9</v>
      </c>
      <c r="D741" s="28" t="s">
        <v>38</v>
      </c>
      <c r="E741" s="28">
        <v>902</v>
      </c>
      <c r="F741" s="29">
        <v>5</v>
      </c>
      <c r="G741" s="29">
        <v>4510</v>
      </c>
      <c r="H741" s="28"/>
      <c r="I741" s="28"/>
      <c r="J741" s="29">
        <v>16</v>
      </c>
      <c r="K741" s="29">
        <f>IF(数据源[[#This Row],[销售/采购]]="采购",数据源[[#This Row],[数量]],-数据源[[#This Row],[数量]])</f>
        <v>-902</v>
      </c>
      <c r="L741" s="29">
        <f>IF(数据源[[#This Row],[销售/采购]]="采购",-数据源[[#This Row],[总价]],数据源[[#This Row],[总价]])</f>
        <v>4510</v>
      </c>
      <c r="N741" s="1"/>
    </row>
    <row r="742" spans="1:14" x14ac:dyDescent="0.3">
      <c r="A742" s="24">
        <v>44200</v>
      </c>
      <c r="B742" s="25" t="s">
        <v>11</v>
      </c>
      <c r="C742" s="25" t="s">
        <v>10</v>
      </c>
      <c r="D742" s="25" t="s">
        <v>37</v>
      </c>
      <c r="E742" s="25">
        <v>630</v>
      </c>
      <c r="F742" s="26">
        <v>3.78</v>
      </c>
      <c r="G742" s="26">
        <v>2381.4</v>
      </c>
      <c r="H742" s="25" t="s">
        <v>34</v>
      </c>
      <c r="I742" s="25">
        <v>14</v>
      </c>
      <c r="J742" s="28"/>
      <c r="K742" s="28">
        <f>IF(数据源[[#This Row],[销售/采购]]="采购",数据源[[#This Row],[数量]],-数据源[[#This Row],[数量]])</f>
        <v>630</v>
      </c>
      <c r="L742" s="29">
        <f>IF(数据源[[#This Row],[销售/采购]]="采购",-数据源[[#This Row],[总价]],数据源[[#This Row],[总价]])</f>
        <v>-2381.4</v>
      </c>
      <c r="N742" s="1"/>
    </row>
    <row r="743" spans="1:14" x14ac:dyDescent="0.3">
      <c r="A743" s="27">
        <v>44200</v>
      </c>
      <c r="B743" s="28" t="s">
        <v>15</v>
      </c>
      <c r="C743" s="28" t="s">
        <v>10</v>
      </c>
      <c r="D743" s="28" t="s">
        <v>38</v>
      </c>
      <c r="E743" s="28">
        <v>2852</v>
      </c>
      <c r="F743" s="29">
        <v>4</v>
      </c>
      <c r="G743" s="29">
        <v>11408</v>
      </c>
      <c r="H743" s="28"/>
      <c r="I743" s="28"/>
      <c r="J743" s="29">
        <v>11</v>
      </c>
      <c r="K743" s="29">
        <f>IF(数据源[[#This Row],[销售/采购]]="采购",数据源[[#This Row],[数量]],-数据源[[#This Row],[数量]])</f>
        <v>-2852</v>
      </c>
      <c r="L743" s="29">
        <f>IF(数据源[[#This Row],[销售/采购]]="采购",-数据源[[#This Row],[总价]],数据源[[#This Row],[总价]])</f>
        <v>11408</v>
      </c>
      <c r="N743" s="1"/>
    </row>
    <row r="744" spans="1:14" x14ac:dyDescent="0.3">
      <c r="A744" s="24">
        <v>44201</v>
      </c>
      <c r="B744" s="25" t="s">
        <v>11</v>
      </c>
      <c r="C744" s="25" t="s">
        <v>10</v>
      </c>
      <c r="D744" s="25" t="s">
        <v>37</v>
      </c>
      <c r="E744" s="25">
        <v>1370</v>
      </c>
      <c r="F744" s="26">
        <v>3.24</v>
      </c>
      <c r="G744" s="26">
        <v>4438.8</v>
      </c>
      <c r="H744" s="25" t="s">
        <v>34</v>
      </c>
      <c r="I744" s="25">
        <v>12</v>
      </c>
      <c r="J744" s="28"/>
      <c r="K744" s="28">
        <f>IF(数据源[[#This Row],[销售/采购]]="采购",数据源[[#This Row],[数量]],-数据源[[#This Row],[数量]])</f>
        <v>1370</v>
      </c>
      <c r="L744" s="29">
        <f>IF(数据源[[#This Row],[销售/采购]]="采购",-数据源[[#This Row],[总价]],数据源[[#This Row],[总价]])</f>
        <v>-4438.8</v>
      </c>
      <c r="N744" s="1"/>
    </row>
    <row r="745" spans="1:14" x14ac:dyDescent="0.3">
      <c r="A745" s="27">
        <v>44201</v>
      </c>
      <c r="B745" s="28" t="s">
        <v>14</v>
      </c>
      <c r="C745" s="28" t="s">
        <v>9</v>
      </c>
      <c r="D745" s="28" t="s">
        <v>38</v>
      </c>
      <c r="E745" s="28">
        <v>544</v>
      </c>
      <c r="F745" s="29">
        <v>3.5</v>
      </c>
      <c r="G745" s="29">
        <v>1904</v>
      </c>
      <c r="H745" s="28"/>
      <c r="I745" s="28"/>
      <c r="J745" s="29">
        <v>11</v>
      </c>
      <c r="K745" s="29">
        <f>IF(数据源[[#This Row],[销售/采购]]="采购",数据源[[#This Row],[数量]],-数据源[[#This Row],[数量]])</f>
        <v>-544</v>
      </c>
      <c r="L745" s="29">
        <f>IF(数据源[[#This Row],[销售/采购]]="采购",-数据源[[#This Row],[总价]],数据源[[#This Row],[总价]])</f>
        <v>1904</v>
      </c>
      <c r="N745" s="1"/>
    </row>
    <row r="746" spans="1:14" x14ac:dyDescent="0.3">
      <c r="A746" s="24">
        <v>44202</v>
      </c>
      <c r="B746" s="25" t="s">
        <v>15</v>
      </c>
      <c r="C746" s="25" t="s">
        <v>21</v>
      </c>
      <c r="D746" s="25" t="s">
        <v>37</v>
      </c>
      <c r="E746" s="25">
        <v>2717</v>
      </c>
      <c r="F746" s="26">
        <v>3.24</v>
      </c>
      <c r="G746" s="26">
        <v>8803.08</v>
      </c>
      <c r="H746" s="25" t="s">
        <v>34</v>
      </c>
      <c r="I746" s="25">
        <v>6</v>
      </c>
      <c r="J746" s="28"/>
      <c r="K746" s="28">
        <f>IF(数据源[[#This Row],[销售/采购]]="采购",数据源[[#This Row],[数量]],-数据源[[#This Row],[数量]])</f>
        <v>2717</v>
      </c>
      <c r="L746" s="29">
        <f>IF(数据源[[#This Row],[销售/采购]]="采购",-数据源[[#This Row],[总价]],数据源[[#This Row],[总价]])</f>
        <v>-8803.08</v>
      </c>
      <c r="N746" s="1"/>
    </row>
    <row r="747" spans="1:14" x14ac:dyDescent="0.3">
      <c r="A747" s="27">
        <v>44202</v>
      </c>
      <c r="B747" s="28" t="s">
        <v>12</v>
      </c>
      <c r="C747" s="28" t="s">
        <v>10</v>
      </c>
      <c r="D747" s="28" t="s">
        <v>38</v>
      </c>
      <c r="E747" s="28">
        <v>2105</v>
      </c>
      <c r="F747" s="29">
        <v>3</v>
      </c>
      <c r="G747" s="29">
        <v>6315</v>
      </c>
      <c r="H747" s="28"/>
      <c r="I747" s="28"/>
      <c r="J747" s="29">
        <v>11</v>
      </c>
      <c r="K747" s="29">
        <f>IF(数据源[[#This Row],[销售/采购]]="采购",数据源[[#This Row],[数量]],-数据源[[#This Row],[数量]])</f>
        <v>-2105</v>
      </c>
      <c r="L747" s="29">
        <f>IF(数据源[[#This Row],[销售/采购]]="采购",-数据源[[#This Row],[总价]],数据源[[#This Row],[总价]])</f>
        <v>6315</v>
      </c>
      <c r="N747" s="1"/>
    </row>
    <row r="748" spans="1:14" x14ac:dyDescent="0.3">
      <c r="A748" s="24">
        <v>44203</v>
      </c>
      <c r="B748" s="25" t="s">
        <v>8</v>
      </c>
      <c r="C748" s="25" t="s">
        <v>10</v>
      </c>
      <c r="D748" s="25" t="s">
        <v>37</v>
      </c>
      <c r="E748" s="25">
        <v>1113</v>
      </c>
      <c r="F748" s="26">
        <v>1.1399999999999999</v>
      </c>
      <c r="G748" s="26">
        <v>1268.82</v>
      </c>
      <c r="H748" s="25" t="s">
        <v>34</v>
      </c>
      <c r="I748" s="25">
        <v>6</v>
      </c>
      <c r="J748" s="28"/>
      <c r="K748" s="28">
        <f>IF(数据源[[#This Row],[销售/采购]]="采购",数据源[[#This Row],[数量]],-数据源[[#This Row],[数量]])</f>
        <v>1113</v>
      </c>
      <c r="L748" s="29">
        <f>IF(数据源[[#This Row],[销售/采购]]="采购",-数据源[[#This Row],[总价]],数据源[[#This Row],[总价]])</f>
        <v>-1268.82</v>
      </c>
      <c r="N748" s="1"/>
    </row>
    <row r="749" spans="1:14" x14ac:dyDescent="0.3">
      <c r="A749" s="27">
        <v>44203</v>
      </c>
      <c r="B749" s="28" t="s">
        <v>12</v>
      </c>
      <c r="C749" s="28" t="s">
        <v>10</v>
      </c>
      <c r="D749" s="28" t="s">
        <v>38</v>
      </c>
      <c r="E749" s="28">
        <v>1147</v>
      </c>
      <c r="F749" s="29">
        <v>3</v>
      </c>
      <c r="G749" s="29">
        <v>3441</v>
      </c>
      <c r="H749" s="28"/>
      <c r="I749" s="28"/>
      <c r="J749" s="29">
        <v>5</v>
      </c>
      <c r="K749" s="29">
        <f>IF(数据源[[#This Row],[销售/采购]]="采购",数据源[[#This Row],[数量]],-数据源[[#This Row],[数量]])</f>
        <v>-1147</v>
      </c>
      <c r="L749" s="29">
        <f>IF(数据源[[#This Row],[销售/采购]]="采购",-数据源[[#This Row],[总价]],数据源[[#This Row],[总价]])</f>
        <v>3441</v>
      </c>
      <c r="N749" s="1"/>
    </row>
    <row r="750" spans="1:14" x14ac:dyDescent="0.3">
      <c r="A750" s="24">
        <v>44204</v>
      </c>
      <c r="B750" s="25" t="s">
        <v>12</v>
      </c>
      <c r="C750" s="25" t="s">
        <v>9</v>
      </c>
      <c r="D750" s="25" t="s">
        <v>37</v>
      </c>
      <c r="E750" s="25">
        <v>2760</v>
      </c>
      <c r="F750" s="26">
        <v>1.74</v>
      </c>
      <c r="G750" s="26">
        <v>4802.3999999999996</v>
      </c>
      <c r="H750" s="25" t="s">
        <v>34</v>
      </c>
      <c r="I750" s="25">
        <v>6</v>
      </c>
      <c r="J750" s="28"/>
      <c r="K750" s="28">
        <f>IF(数据源[[#This Row],[销售/采购]]="采购",数据源[[#This Row],[数量]],-数据源[[#This Row],[数量]])</f>
        <v>2760</v>
      </c>
      <c r="L750" s="29">
        <f>IF(数据源[[#This Row],[销售/采购]]="采购",-数据源[[#This Row],[总价]],数据源[[#This Row],[总价]])</f>
        <v>-4802.3999999999996</v>
      </c>
      <c r="N750" s="1"/>
    </row>
    <row r="751" spans="1:14" x14ac:dyDescent="0.3">
      <c r="A751" s="27">
        <v>44204</v>
      </c>
      <c r="B751" s="28" t="s">
        <v>11</v>
      </c>
      <c r="C751" s="28" t="s">
        <v>18</v>
      </c>
      <c r="D751" s="28" t="s">
        <v>38</v>
      </c>
      <c r="E751" s="28">
        <v>611</v>
      </c>
      <c r="F751" s="29">
        <v>8</v>
      </c>
      <c r="G751" s="29">
        <v>4888</v>
      </c>
      <c r="H751" s="28"/>
      <c r="I751" s="28"/>
      <c r="J751" s="29">
        <v>11</v>
      </c>
      <c r="K751" s="29">
        <f>IF(数据源[[#This Row],[销售/采购]]="采购",数据源[[#This Row],[数量]],-数据源[[#This Row],[数量]])</f>
        <v>-611</v>
      </c>
      <c r="L751" s="29">
        <f>IF(数据源[[#This Row],[销售/采购]]="采购",-数据源[[#This Row],[总价]],数据源[[#This Row],[总价]])</f>
        <v>4888</v>
      </c>
      <c r="N751" s="1"/>
    </row>
    <row r="752" spans="1:14" x14ac:dyDescent="0.3">
      <c r="A752" s="24">
        <v>44205</v>
      </c>
      <c r="B752" s="25" t="s">
        <v>8</v>
      </c>
      <c r="C752" s="25" t="s">
        <v>9</v>
      </c>
      <c r="D752" s="25" t="s">
        <v>37</v>
      </c>
      <c r="E752" s="25">
        <v>2311</v>
      </c>
      <c r="F752" s="26">
        <v>1.44</v>
      </c>
      <c r="G752" s="26">
        <v>3327.8399999999997</v>
      </c>
      <c r="H752" s="25" t="s">
        <v>34</v>
      </c>
      <c r="I752" s="25">
        <v>14</v>
      </c>
      <c r="J752" s="28"/>
      <c r="K752" s="28">
        <f>IF(数据源[[#This Row],[销售/采购]]="采购",数据源[[#This Row],[数量]],-数据源[[#This Row],[数量]])</f>
        <v>2311</v>
      </c>
      <c r="L752" s="29">
        <f>IF(数据源[[#This Row],[销售/采购]]="采购",-数据源[[#This Row],[总价]],数据源[[#This Row],[总价]])</f>
        <v>-3327.8399999999997</v>
      </c>
      <c r="N752" s="1"/>
    </row>
    <row r="753" spans="1:14" x14ac:dyDescent="0.3">
      <c r="A753" s="27">
        <v>44205</v>
      </c>
      <c r="B753" s="28" t="s">
        <v>15</v>
      </c>
      <c r="C753" s="28" t="s">
        <v>21</v>
      </c>
      <c r="D753" s="28" t="s">
        <v>38</v>
      </c>
      <c r="E753" s="28">
        <v>2168</v>
      </c>
      <c r="F753" s="29">
        <v>6</v>
      </c>
      <c r="G753" s="29">
        <v>13008</v>
      </c>
      <c r="H753" s="28"/>
      <c r="I753" s="28"/>
      <c r="J753" s="29">
        <v>1</v>
      </c>
      <c r="K753" s="29">
        <f>IF(数据源[[#This Row],[销售/采购]]="采购",数据源[[#This Row],[数量]],-数据源[[#This Row],[数量]])</f>
        <v>-2168</v>
      </c>
      <c r="L753" s="29">
        <f>IF(数据源[[#This Row],[销售/采购]]="采购",-数据源[[#This Row],[总价]],数据源[[#This Row],[总价]])</f>
        <v>13008</v>
      </c>
      <c r="N753" s="1"/>
    </row>
    <row r="754" spans="1:14" x14ac:dyDescent="0.3">
      <c r="A754" s="24">
        <v>44206</v>
      </c>
      <c r="B754" s="25" t="s">
        <v>15</v>
      </c>
      <c r="C754" s="25" t="s">
        <v>9</v>
      </c>
      <c r="D754" s="25" t="s">
        <v>37</v>
      </c>
      <c r="E754" s="25">
        <v>2669</v>
      </c>
      <c r="F754" s="26">
        <v>2.64</v>
      </c>
      <c r="G754" s="26">
        <v>7046.1600000000008</v>
      </c>
      <c r="H754" s="25" t="s">
        <v>34</v>
      </c>
      <c r="I754" s="25">
        <v>4</v>
      </c>
      <c r="J754" s="28"/>
      <c r="K754" s="28">
        <f>IF(数据源[[#This Row],[销售/采购]]="采购",数据源[[#This Row],[数量]],-数据源[[#This Row],[数量]])</f>
        <v>2669</v>
      </c>
      <c r="L754" s="29">
        <f>IF(数据源[[#This Row],[销售/采购]]="采购",-数据源[[#This Row],[总价]],数据源[[#This Row],[总价]])</f>
        <v>-7046.1600000000008</v>
      </c>
      <c r="N754" s="1"/>
    </row>
    <row r="755" spans="1:14" x14ac:dyDescent="0.3">
      <c r="A755" s="27">
        <v>44206</v>
      </c>
      <c r="B755" s="28" t="s">
        <v>15</v>
      </c>
      <c r="C755" s="28" t="s">
        <v>21</v>
      </c>
      <c r="D755" s="28" t="s">
        <v>38</v>
      </c>
      <c r="E755" s="28">
        <v>2652</v>
      </c>
      <c r="F755" s="29">
        <v>6</v>
      </c>
      <c r="G755" s="29">
        <v>15912</v>
      </c>
      <c r="H755" s="28"/>
      <c r="I755" s="28"/>
      <c r="J755" s="29">
        <v>17</v>
      </c>
      <c r="K755" s="29">
        <f>IF(数据源[[#This Row],[销售/采购]]="采购",数据源[[#This Row],[数量]],-数据源[[#This Row],[数量]])</f>
        <v>-2652</v>
      </c>
      <c r="L755" s="29">
        <f>IF(数据源[[#This Row],[销售/采购]]="采购",-数据源[[#This Row],[总价]],数据源[[#This Row],[总价]])</f>
        <v>15912</v>
      </c>
      <c r="N755" s="1"/>
    </row>
    <row r="756" spans="1:14" x14ac:dyDescent="0.3">
      <c r="A756" s="24">
        <v>44207</v>
      </c>
      <c r="B756" s="25" t="s">
        <v>15</v>
      </c>
      <c r="C756" s="25" t="s">
        <v>10</v>
      </c>
      <c r="D756" s="25" t="s">
        <v>37</v>
      </c>
      <c r="E756" s="25">
        <v>2808</v>
      </c>
      <c r="F756" s="26">
        <v>2.04</v>
      </c>
      <c r="G756" s="26">
        <v>5728.32</v>
      </c>
      <c r="H756" s="25" t="s">
        <v>34</v>
      </c>
      <c r="I756" s="25">
        <v>1</v>
      </c>
      <c r="J756" s="28"/>
      <c r="K756" s="28">
        <f>IF(数据源[[#This Row],[销售/采购]]="采购",数据源[[#This Row],[数量]],-数据源[[#This Row],[数量]])</f>
        <v>2808</v>
      </c>
      <c r="L756" s="29">
        <f>IF(数据源[[#This Row],[销售/采购]]="采购",-数据源[[#This Row],[总价]],数据源[[#This Row],[总价]])</f>
        <v>-5728.32</v>
      </c>
      <c r="N756" s="1"/>
    </row>
    <row r="757" spans="1:14" x14ac:dyDescent="0.3">
      <c r="A757" s="27">
        <v>44207</v>
      </c>
      <c r="B757" s="28" t="s">
        <v>8</v>
      </c>
      <c r="C757" s="28" t="s">
        <v>7</v>
      </c>
      <c r="D757" s="28" t="s">
        <v>38</v>
      </c>
      <c r="E757" s="28">
        <v>1444</v>
      </c>
      <c r="F757" s="29">
        <v>6</v>
      </c>
      <c r="G757" s="29">
        <v>8664</v>
      </c>
      <c r="H757" s="28"/>
      <c r="I757" s="28"/>
      <c r="J757" s="29">
        <v>19</v>
      </c>
      <c r="K757" s="29">
        <f>IF(数据源[[#This Row],[销售/采购]]="采购",数据源[[#This Row],[数量]],-数据源[[#This Row],[数量]])</f>
        <v>-1444</v>
      </c>
      <c r="L757" s="29">
        <f>IF(数据源[[#This Row],[销售/采购]]="采购",-数据源[[#This Row],[总价]],数据源[[#This Row],[总价]])</f>
        <v>8664</v>
      </c>
      <c r="N757" s="1"/>
    </row>
    <row r="758" spans="1:14" x14ac:dyDescent="0.3">
      <c r="A758" s="24">
        <v>44208</v>
      </c>
      <c r="B758" s="25" t="s">
        <v>6</v>
      </c>
      <c r="C758" s="25" t="s">
        <v>10</v>
      </c>
      <c r="D758" s="25" t="s">
        <v>37</v>
      </c>
      <c r="E758" s="25">
        <v>2348</v>
      </c>
      <c r="F758" s="26">
        <v>1.1399999999999999</v>
      </c>
      <c r="G758" s="26">
        <v>2676.72</v>
      </c>
      <c r="H758" s="25" t="s">
        <v>34</v>
      </c>
      <c r="I758" s="25">
        <v>0</v>
      </c>
      <c r="J758" s="28"/>
      <c r="K758" s="28">
        <f>IF(数据源[[#This Row],[销售/采购]]="采购",数据源[[#This Row],[数量]],-数据源[[#This Row],[数量]])</f>
        <v>2348</v>
      </c>
      <c r="L758" s="29">
        <f>IF(数据源[[#This Row],[销售/采购]]="采购",-数据源[[#This Row],[总价]],数据源[[#This Row],[总价]])</f>
        <v>-2676.72</v>
      </c>
      <c r="N758" s="1"/>
    </row>
    <row r="759" spans="1:14" x14ac:dyDescent="0.3">
      <c r="A759" s="27">
        <v>44208</v>
      </c>
      <c r="B759" s="28" t="s">
        <v>11</v>
      </c>
      <c r="C759" s="28" t="s">
        <v>18</v>
      </c>
      <c r="D759" s="28" t="s">
        <v>38</v>
      </c>
      <c r="E759" s="28">
        <v>786</v>
      </c>
      <c r="F759" s="29">
        <v>8</v>
      </c>
      <c r="G759" s="29">
        <v>6288</v>
      </c>
      <c r="H759" s="28"/>
      <c r="I759" s="28"/>
      <c r="J759" s="29">
        <v>18</v>
      </c>
      <c r="K759" s="29">
        <f>IF(数据源[[#This Row],[销售/采购]]="采购",数据源[[#This Row],[数量]],-数据源[[#This Row],[数量]])</f>
        <v>-786</v>
      </c>
      <c r="L759" s="29">
        <f>IF(数据源[[#This Row],[销售/采购]]="采购",-数据源[[#This Row],[总价]],数据源[[#This Row],[总价]])</f>
        <v>6288</v>
      </c>
      <c r="N759" s="1"/>
    </row>
    <row r="760" spans="1:14" x14ac:dyDescent="0.3">
      <c r="A760" s="24">
        <v>44209</v>
      </c>
      <c r="B760" s="25" t="s">
        <v>8</v>
      </c>
      <c r="C760" s="25" t="s">
        <v>10</v>
      </c>
      <c r="D760" s="25" t="s">
        <v>37</v>
      </c>
      <c r="E760" s="25">
        <v>953</v>
      </c>
      <c r="F760" s="26">
        <v>1.3299999999999998</v>
      </c>
      <c r="G760" s="26">
        <v>1267.4899999999998</v>
      </c>
      <c r="H760" s="25" t="s">
        <v>34</v>
      </c>
      <c r="I760" s="25">
        <v>14</v>
      </c>
      <c r="J760" s="28"/>
      <c r="K760" s="28">
        <f>IF(数据源[[#This Row],[销售/采购]]="采购",数据源[[#This Row],[数量]],-数据源[[#This Row],[数量]])</f>
        <v>953</v>
      </c>
      <c r="L760" s="29">
        <f>IF(数据源[[#This Row],[销售/采购]]="采购",-数据源[[#This Row],[总价]],数据源[[#This Row],[总价]])</f>
        <v>-1267.4899999999998</v>
      </c>
      <c r="N760" s="1"/>
    </row>
    <row r="761" spans="1:14" x14ac:dyDescent="0.3">
      <c r="A761" s="27">
        <v>44209</v>
      </c>
      <c r="B761" s="28" t="s">
        <v>8</v>
      </c>
      <c r="C761" s="28" t="s">
        <v>10</v>
      </c>
      <c r="D761" s="28" t="s">
        <v>38</v>
      </c>
      <c r="E761" s="28">
        <v>2628</v>
      </c>
      <c r="F761" s="29">
        <v>2.5</v>
      </c>
      <c r="G761" s="29">
        <v>6570</v>
      </c>
      <c r="H761" s="28"/>
      <c r="I761" s="28"/>
      <c r="J761" s="29">
        <v>7</v>
      </c>
      <c r="K761" s="29">
        <f>IF(数据源[[#This Row],[销售/采购]]="采购",数据源[[#This Row],[数量]],-数据源[[#This Row],[数量]])</f>
        <v>-2628</v>
      </c>
      <c r="L761" s="29">
        <f>IF(数据源[[#This Row],[销售/采购]]="采购",-数据源[[#This Row],[总价]],数据源[[#This Row],[总价]])</f>
        <v>6570</v>
      </c>
      <c r="N761" s="1"/>
    </row>
    <row r="762" spans="1:14" x14ac:dyDescent="0.3">
      <c r="A762" s="24">
        <v>44210</v>
      </c>
      <c r="B762" s="25" t="s">
        <v>11</v>
      </c>
      <c r="C762" s="25" t="s">
        <v>18</v>
      </c>
      <c r="D762" s="25" t="s">
        <v>37</v>
      </c>
      <c r="E762" s="25">
        <v>2073</v>
      </c>
      <c r="F762" s="26">
        <v>4.4400000000000004</v>
      </c>
      <c r="G762" s="26">
        <v>9204.1200000000008</v>
      </c>
      <c r="H762" s="25" t="s">
        <v>34</v>
      </c>
      <c r="I762" s="25">
        <v>5</v>
      </c>
      <c r="J762" s="28"/>
      <c r="K762" s="28">
        <f>IF(数据源[[#This Row],[销售/采购]]="采购",数据源[[#This Row],[数量]],-数据源[[#This Row],[数量]])</f>
        <v>2073</v>
      </c>
      <c r="L762" s="29">
        <f>IF(数据源[[#This Row],[销售/采购]]="采购",-数据源[[#This Row],[总价]],数据源[[#This Row],[总价]])</f>
        <v>-9204.1200000000008</v>
      </c>
      <c r="N762" s="1"/>
    </row>
    <row r="763" spans="1:14" x14ac:dyDescent="0.3">
      <c r="A763" s="27">
        <v>44210</v>
      </c>
      <c r="B763" s="28" t="s">
        <v>14</v>
      </c>
      <c r="C763" s="28" t="s">
        <v>9</v>
      </c>
      <c r="D763" s="28" t="s">
        <v>38</v>
      </c>
      <c r="E763" s="28">
        <v>2183</v>
      </c>
      <c r="F763" s="29">
        <v>3.5</v>
      </c>
      <c r="G763" s="29">
        <v>7640.5</v>
      </c>
      <c r="H763" s="28"/>
      <c r="I763" s="28"/>
      <c r="J763" s="29">
        <v>8</v>
      </c>
      <c r="K763" s="29">
        <f>IF(数据源[[#This Row],[销售/采购]]="采购",数据源[[#This Row],[数量]],-数据源[[#This Row],[数量]])</f>
        <v>-2183</v>
      </c>
      <c r="L763" s="29">
        <f>IF(数据源[[#This Row],[销售/采购]]="采购",-数据源[[#This Row],[总价]],数据源[[#This Row],[总价]])</f>
        <v>7640.5</v>
      </c>
      <c r="N763" s="1"/>
    </row>
    <row r="764" spans="1:14" x14ac:dyDescent="0.3">
      <c r="A764" s="24">
        <v>44211</v>
      </c>
      <c r="B764" s="25" t="s">
        <v>8</v>
      </c>
      <c r="C764" s="25" t="s">
        <v>7</v>
      </c>
      <c r="D764" s="25" t="s">
        <v>37</v>
      </c>
      <c r="E764" s="25">
        <v>4219</v>
      </c>
      <c r="F764" s="26">
        <v>3.24</v>
      </c>
      <c r="G764" s="26">
        <v>13669.560000000001</v>
      </c>
      <c r="H764" s="25" t="s">
        <v>34</v>
      </c>
      <c r="I764" s="25">
        <v>4</v>
      </c>
      <c r="J764" s="28"/>
      <c r="K764" s="28">
        <f>IF(数据源[[#This Row],[销售/采购]]="采购",数据源[[#This Row],[数量]],-数据源[[#This Row],[数量]])</f>
        <v>4219</v>
      </c>
      <c r="L764" s="29">
        <f>IF(数据源[[#This Row],[销售/采购]]="采购",-数据源[[#This Row],[总价]],数据源[[#This Row],[总价]])</f>
        <v>-13669.560000000001</v>
      </c>
      <c r="N764" s="1"/>
    </row>
    <row r="765" spans="1:14" x14ac:dyDescent="0.3">
      <c r="A765" s="27">
        <v>44211</v>
      </c>
      <c r="B765" s="28" t="s">
        <v>15</v>
      </c>
      <c r="C765" s="28" t="s">
        <v>10</v>
      </c>
      <c r="D765" s="28" t="s">
        <v>38</v>
      </c>
      <c r="E765" s="28">
        <v>1002</v>
      </c>
      <c r="F765" s="29">
        <v>4</v>
      </c>
      <c r="G765" s="29">
        <v>4008</v>
      </c>
      <c r="H765" s="28"/>
      <c r="I765" s="28"/>
      <c r="J765" s="29">
        <v>5</v>
      </c>
      <c r="K765" s="29">
        <f>IF(数据源[[#This Row],[销售/采购]]="采购",数据源[[#This Row],[数量]],-数据源[[#This Row],[数量]])</f>
        <v>-1002</v>
      </c>
      <c r="L765" s="29">
        <f>IF(数据源[[#This Row],[销售/采购]]="采购",-数据源[[#This Row],[总价]],数据源[[#This Row],[总价]])</f>
        <v>4008</v>
      </c>
      <c r="N765" s="1"/>
    </row>
    <row r="766" spans="1:14" x14ac:dyDescent="0.3">
      <c r="A766" s="24">
        <v>44212</v>
      </c>
      <c r="B766" s="25" t="s">
        <v>8</v>
      </c>
      <c r="C766" s="25" t="s">
        <v>10</v>
      </c>
      <c r="D766" s="25" t="s">
        <v>37</v>
      </c>
      <c r="E766" s="25">
        <v>2693</v>
      </c>
      <c r="F766" s="26">
        <v>1.1399999999999999</v>
      </c>
      <c r="G766" s="26">
        <v>3070.0199999999995</v>
      </c>
      <c r="H766" s="25" t="s">
        <v>34</v>
      </c>
      <c r="I766" s="25">
        <v>4</v>
      </c>
      <c r="J766" s="28"/>
      <c r="K766" s="28">
        <f>IF(数据源[[#This Row],[销售/采购]]="采购",数据源[[#This Row],[数量]],-数据源[[#This Row],[数量]])</f>
        <v>2693</v>
      </c>
      <c r="L766" s="29">
        <f>IF(数据源[[#This Row],[销售/采购]]="采购",-数据源[[#This Row],[总价]],数据源[[#This Row],[总价]])</f>
        <v>-3070.0199999999995</v>
      </c>
      <c r="N766" s="1"/>
    </row>
    <row r="767" spans="1:14" x14ac:dyDescent="0.3">
      <c r="A767" s="27">
        <v>44212</v>
      </c>
      <c r="B767" s="28" t="s">
        <v>8</v>
      </c>
      <c r="C767" s="28" t="s">
        <v>10</v>
      </c>
      <c r="D767" s="28" t="s">
        <v>38</v>
      </c>
      <c r="E767" s="28">
        <v>320</v>
      </c>
      <c r="F767" s="29">
        <v>2.5</v>
      </c>
      <c r="G767" s="29">
        <v>800</v>
      </c>
      <c r="H767" s="28"/>
      <c r="I767" s="28"/>
      <c r="J767" s="29">
        <v>6</v>
      </c>
      <c r="K767" s="29">
        <f>IF(数据源[[#This Row],[销售/采购]]="采购",数据源[[#This Row],[数量]],-数据源[[#This Row],[数量]])</f>
        <v>-320</v>
      </c>
      <c r="L767" s="29">
        <f>IF(数据源[[#This Row],[销售/采购]]="采购",-数据源[[#This Row],[总价]],数据源[[#This Row],[总价]])</f>
        <v>800</v>
      </c>
      <c r="N767" s="1"/>
    </row>
    <row r="768" spans="1:14" x14ac:dyDescent="0.3">
      <c r="A768" s="24">
        <v>44213</v>
      </c>
      <c r="B768" s="25" t="s">
        <v>14</v>
      </c>
      <c r="C768" s="25" t="s">
        <v>7</v>
      </c>
      <c r="D768" s="25" t="s">
        <v>37</v>
      </c>
      <c r="E768" s="25">
        <v>2873</v>
      </c>
      <c r="F768" s="26">
        <v>4.4400000000000004</v>
      </c>
      <c r="G768" s="26">
        <v>12756.12</v>
      </c>
      <c r="H768" s="25" t="s">
        <v>34</v>
      </c>
      <c r="I768" s="25">
        <v>2</v>
      </c>
      <c r="J768" s="28"/>
      <c r="K768" s="28">
        <f>IF(数据源[[#This Row],[销售/采购]]="采购",数据源[[#This Row],[数量]],-数据源[[#This Row],[数量]])</f>
        <v>2873</v>
      </c>
      <c r="L768" s="29">
        <f>IF(数据源[[#This Row],[销售/采购]]="采购",-数据源[[#This Row],[总价]],数据源[[#This Row],[总价]])</f>
        <v>-12756.12</v>
      </c>
      <c r="N768" s="1"/>
    </row>
    <row r="769" spans="1:14" x14ac:dyDescent="0.3">
      <c r="A769" s="27">
        <v>44213</v>
      </c>
      <c r="B769" s="28" t="s">
        <v>12</v>
      </c>
      <c r="C769" s="28" t="s">
        <v>9</v>
      </c>
      <c r="D769" s="28" t="s">
        <v>38</v>
      </c>
      <c r="E769" s="28">
        <v>114</v>
      </c>
      <c r="F769" s="29">
        <v>3.5</v>
      </c>
      <c r="G769" s="29">
        <v>399</v>
      </c>
      <c r="H769" s="28"/>
      <c r="I769" s="28"/>
      <c r="J769" s="29">
        <v>2</v>
      </c>
      <c r="K769" s="29">
        <f>IF(数据源[[#This Row],[销售/采购]]="采购",数据源[[#This Row],[数量]],-数据源[[#This Row],[数量]])</f>
        <v>-114</v>
      </c>
      <c r="L769" s="29">
        <f>IF(数据源[[#This Row],[销售/采购]]="采购",-数据源[[#This Row],[总价]],数据源[[#This Row],[总价]])</f>
        <v>399</v>
      </c>
      <c r="N769" s="1"/>
    </row>
    <row r="770" spans="1:14" x14ac:dyDescent="0.3">
      <c r="A770" s="24">
        <v>44214</v>
      </c>
      <c r="B770" s="25" t="s">
        <v>8</v>
      </c>
      <c r="C770" s="25" t="s">
        <v>10</v>
      </c>
      <c r="D770" s="25" t="s">
        <v>37</v>
      </c>
      <c r="E770" s="25">
        <v>661</v>
      </c>
      <c r="F770" s="26">
        <v>1.3299999999999998</v>
      </c>
      <c r="G770" s="26">
        <v>879.12999999999988</v>
      </c>
      <c r="H770" s="25" t="s">
        <v>34</v>
      </c>
      <c r="I770" s="25">
        <v>9</v>
      </c>
      <c r="J770" s="28"/>
      <c r="K770" s="28">
        <f>IF(数据源[[#This Row],[销售/采购]]="采购",数据源[[#This Row],[数量]],-数据源[[#This Row],[数量]])</f>
        <v>661</v>
      </c>
      <c r="L770" s="29">
        <f>IF(数据源[[#This Row],[销售/采购]]="采购",-数据源[[#This Row],[总价]],数据源[[#This Row],[总价]])</f>
        <v>-879.12999999999988</v>
      </c>
      <c r="N770" s="1"/>
    </row>
    <row r="771" spans="1:14" x14ac:dyDescent="0.3">
      <c r="A771" s="27">
        <v>44214</v>
      </c>
      <c r="B771" s="28" t="s">
        <v>8</v>
      </c>
      <c r="C771" s="28" t="s">
        <v>9</v>
      </c>
      <c r="D771" s="28" t="s">
        <v>38</v>
      </c>
      <c r="E771" s="28">
        <v>1240</v>
      </c>
      <c r="F771" s="29">
        <v>3</v>
      </c>
      <c r="G771" s="29">
        <v>3720</v>
      </c>
      <c r="H771" s="28"/>
      <c r="I771" s="28"/>
      <c r="J771" s="29">
        <v>10</v>
      </c>
      <c r="K771" s="29">
        <f>IF(数据源[[#This Row],[销售/采购]]="采购",数据源[[#This Row],[数量]],-数据源[[#This Row],[数量]])</f>
        <v>-1240</v>
      </c>
      <c r="L771" s="29">
        <f>IF(数据源[[#This Row],[销售/采购]]="采购",-数据源[[#This Row],[总价]],数据源[[#This Row],[总价]])</f>
        <v>3720</v>
      </c>
      <c r="N771" s="1"/>
    </row>
    <row r="772" spans="1:14" x14ac:dyDescent="0.3">
      <c r="A772" s="24">
        <v>44215</v>
      </c>
      <c r="B772" s="25" t="s">
        <v>11</v>
      </c>
      <c r="C772" s="25" t="s">
        <v>13</v>
      </c>
      <c r="D772" s="25" t="s">
        <v>37</v>
      </c>
      <c r="E772" s="25">
        <v>1904</v>
      </c>
      <c r="F772" s="26">
        <v>2.04</v>
      </c>
      <c r="G772" s="26">
        <v>3884.16</v>
      </c>
      <c r="H772" s="25" t="s">
        <v>34</v>
      </c>
      <c r="I772" s="25">
        <v>5</v>
      </c>
      <c r="J772" s="28"/>
      <c r="K772" s="28">
        <f>IF(数据源[[#This Row],[销售/采购]]="采购",数据源[[#This Row],[数量]],-数据源[[#This Row],[数量]])</f>
        <v>1904</v>
      </c>
      <c r="L772" s="29">
        <f>IF(数据源[[#This Row],[销售/采购]]="采购",-数据源[[#This Row],[总价]],数据源[[#This Row],[总价]])</f>
        <v>-3884.16</v>
      </c>
      <c r="N772" s="1"/>
    </row>
    <row r="773" spans="1:14" x14ac:dyDescent="0.3">
      <c r="A773" s="27">
        <v>44215</v>
      </c>
      <c r="B773" s="28" t="s">
        <v>15</v>
      </c>
      <c r="C773" s="28" t="s">
        <v>21</v>
      </c>
      <c r="D773" s="28" t="s">
        <v>38</v>
      </c>
      <c r="E773" s="28">
        <v>1047</v>
      </c>
      <c r="F773" s="29">
        <v>6</v>
      </c>
      <c r="G773" s="29">
        <v>6282</v>
      </c>
      <c r="H773" s="28"/>
      <c r="I773" s="28"/>
      <c r="J773" s="29">
        <v>7</v>
      </c>
      <c r="K773" s="29">
        <f>IF(数据源[[#This Row],[销售/采购]]="采购",数据源[[#This Row],[数量]],-数据源[[#This Row],[数量]])</f>
        <v>-1047</v>
      </c>
      <c r="L773" s="29">
        <f>IF(数据源[[#This Row],[销售/采购]]="采购",-数据源[[#This Row],[总价]],数据源[[#This Row],[总价]])</f>
        <v>6282</v>
      </c>
      <c r="N773" s="1"/>
    </row>
    <row r="774" spans="1:14" x14ac:dyDescent="0.3">
      <c r="A774" s="24">
        <v>44216</v>
      </c>
      <c r="B774" s="25" t="s">
        <v>6</v>
      </c>
      <c r="C774" s="25" t="s">
        <v>9</v>
      </c>
      <c r="D774" s="25" t="s">
        <v>37</v>
      </c>
      <c r="E774" s="25">
        <v>1494</v>
      </c>
      <c r="F774" s="26">
        <v>1.44</v>
      </c>
      <c r="G774" s="26">
        <v>2151.36</v>
      </c>
      <c r="H774" s="25" t="s">
        <v>34</v>
      </c>
      <c r="I774" s="25">
        <v>7</v>
      </c>
      <c r="J774" s="28"/>
      <c r="K774" s="28">
        <f>IF(数据源[[#This Row],[销售/采购]]="采购",数据源[[#This Row],[数量]],-数据源[[#This Row],[数量]])</f>
        <v>1494</v>
      </c>
      <c r="L774" s="29">
        <f>IF(数据源[[#This Row],[销售/采购]]="采购",-数据源[[#This Row],[总价]],数据源[[#This Row],[总价]])</f>
        <v>-2151.36</v>
      </c>
      <c r="N774" s="1"/>
    </row>
    <row r="775" spans="1:14" x14ac:dyDescent="0.3">
      <c r="A775" s="27">
        <v>44216</v>
      </c>
      <c r="B775" s="28" t="s">
        <v>8</v>
      </c>
      <c r="C775" s="28" t="s">
        <v>7</v>
      </c>
      <c r="D775" s="28" t="s">
        <v>38</v>
      </c>
      <c r="E775" s="28">
        <v>1797</v>
      </c>
      <c r="F775" s="29">
        <v>6</v>
      </c>
      <c r="G775" s="29">
        <v>10782</v>
      </c>
      <c r="H775" s="28"/>
      <c r="I775" s="28"/>
      <c r="J775" s="29">
        <v>9</v>
      </c>
      <c r="K775" s="29">
        <f>IF(数据源[[#This Row],[销售/采购]]="采购",数据源[[#This Row],[数量]],-数据源[[#This Row],[数量]])</f>
        <v>-1797</v>
      </c>
      <c r="L775" s="29">
        <f>IF(数据源[[#This Row],[销售/采购]]="采购",-数据源[[#This Row],[总价]],数据源[[#This Row],[总价]])</f>
        <v>10782</v>
      </c>
      <c r="N775" s="1"/>
    </row>
    <row r="776" spans="1:14" x14ac:dyDescent="0.3">
      <c r="A776" s="24">
        <v>44217</v>
      </c>
      <c r="B776" s="25" t="s">
        <v>8</v>
      </c>
      <c r="C776" s="25" t="s">
        <v>9</v>
      </c>
      <c r="D776" s="25" t="s">
        <v>37</v>
      </c>
      <c r="E776" s="25">
        <v>1257</v>
      </c>
      <c r="F776" s="26">
        <v>1.44</v>
      </c>
      <c r="G776" s="26">
        <v>1810.08</v>
      </c>
      <c r="H776" s="25" t="s">
        <v>34</v>
      </c>
      <c r="I776" s="25">
        <v>10</v>
      </c>
      <c r="J776" s="28"/>
      <c r="K776" s="28">
        <f>IF(数据源[[#This Row],[销售/采购]]="采购",数据源[[#This Row],[数量]],-数据源[[#This Row],[数量]])</f>
        <v>1257</v>
      </c>
      <c r="L776" s="29">
        <f>IF(数据源[[#This Row],[销售/采购]]="采购",-数据源[[#This Row],[总价]],数据源[[#This Row],[总价]])</f>
        <v>-1810.08</v>
      </c>
      <c r="N776" s="1"/>
    </row>
    <row r="777" spans="1:14" x14ac:dyDescent="0.3">
      <c r="A777" s="27">
        <v>44217</v>
      </c>
      <c r="B777" s="28" t="s">
        <v>12</v>
      </c>
      <c r="C777" s="28" t="s">
        <v>9</v>
      </c>
      <c r="D777" s="28" t="s">
        <v>38</v>
      </c>
      <c r="E777" s="28">
        <v>1762</v>
      </c>
      <c r="F777" s="29">
        <v>3.5</v>
      </c>
      <c r="G777" s="29">
        <v>6167</v>
      </c>
      <c r="H777" s="28"/>
      <c r="I777" s="28"/>
      <c r="J777" s="29">
        <v>3</v>
      </c>
      <c r="K777" s="29">
        <f>IF(数据源[[#This Row],[销售/采购]]="采购",数据源[[#This Row],[数量]],-数据源[[#This Row],[数量]])</f>
        <v>-1762</v>
      </c>
      <c r="L777" s="29">
        <f>IF(数据源[[#This Row],[销售/采购]]="采购",-数据源[[#This Row],[总价]],数据源[[#This Row],[总价]])</f>
        <v>6167</v>
      </c>
      <c r="N777" s="1"/>
    </row>
    <row r="778" spans="1:14" x14ac:dyDescent="0.3">
      <c r="A778" s="24">
        <v>44218</v>
      </c>
      <c r="B778" s="25" t="s">
        <v>12</v>
      </c>
      <c r="C778" s="25" t="s">
        <v>9</v>
      </c>
      <c r="D778" s="25" t="s">
        <v>37</v>
      </c>
      <c r="E778" s="25">
        <v>1051</v>
      </c>
      <c r="F778" s="26">
        <v>1.74</v>
      </c>
      <c r="G778" s="26">
        <v>1828.74</v>
      </c>
      <c r="H778" s="25" t="s">
        <v>34</v>
      </c>
      <c r="I778" s="25">
        <v>1</v>
      </c>
      <c r="J778" s="28"/>
      <c r="K778" s="28">
        <f>IF(数据源[[#This Row],[销售/采购]]="采购",数据源[[#This Row],[数量]],-数据源[[#This Row],[数量]])</f>
        <v>1051</v>
      </c>
      <c r="L778" s="29">
        <f>IF(数据源[[#This Row],[销售/采购]]="采购",-数据源[[#This Row],[总价]],数据源[[#This Row],[总价]])</f>
        <v>-1828.74</v>
      </c>
      <c r="N778" s="1"/>
    </row>
    <row r="779" spans="1:14" x14ac:dyDescent="0.3">
      <c r="A779" s="27">
        <v>44218</v>
      </c>
      <c r="B779" s="28" t="s">
        <v>14</v>
      </c>
      <c r="C779" s="28" t="s">
        <v>7</v>
      </c>
      <c r="D779" s="28" t="s">
        <v>38</v>
      </c>
      <c r="E779" s="28">
        <v>2532</v>
      </c>
      <c r="F779" s="29">
        <v>8</v>
      </c>
      <c r="G779" s="29">
        <v>20256</v>
      </c>
      <c r="H779" s="28"/>
      <c r="I779" s="28"/>
      <c r="J779" s="29">
        <v>18</v>
      </c>
      <c r="K779" s="29">
        <f>IF(数据源[[#This Row],[销售/采购]]="采购",数据源[[#This Row],[数量]],-数据源[[#This Row],[数量]])</f>
        <v>-2532</v>
      </c>
      <c r="L779" s="29">
        <f>IF(数据源[[#This Row],[销售/采购]]="采购",-数据源[[#This Row],[总价]],数据源[[#This Row],[总价]])</f>
        <v>20256</v>
      </c>
      <c r="N779" s="1"/>
    </row>
    <row r="780" spans="1:14" x14ac:dyDescent="0.3">
      <c r="A780" s="24">
        <v>44219</v>
      </c>
      <c r="B780" s="25" t="s">
        <v>8</v>
      </c>
      <c r="C780" s="25" t="s">
        <v>9</v>
      </c>
      <c r="D780" s="25" t="s">
        <v>37</v>
      </c>
      <c r="E780" s="25">
        <v>2920</v>
      </c>
      <c r="F780" s="26">
        <v>1.44</v>
      </c>
      <c r="G780" s="26">
        <v>4204.8</v>
      </c>
      <c r="H780" s="25" t="s">
        <v>34</v>
      </c>
      <c r="I780" s="25">
        <v>10</v>
      </c>
      <c r="J780" s="28"/>
      <c r="K780" s="28">
        <f>IF(数据源[[#This Row],[销售/采购]]="采购",数据源[[#This Row],[数量]],-数据源[[#This Row],[数量]])</f>
        <v>2920</v>
      </c>
      <c r="L780" s="29">
        <f>IF(数据源[[#This Row],[销售/采购]]="采购",-数据源[[#This Row],[总价]],数据源[[#This Row],[总价]])</f>
        <v>-4204.8</v>
      </c>
      <c r="N780" s="1"/>
    </row>
    <row r="781" spans="1:14" x14ac:dyDescent="0.3">
      <c r="A781" s="27">
        <v>44219</v>
      </c>
      <c r="B781" s="28" t="s">
        <v>11</v>
      </c>
      <c r="C781" s="28" t="s">
        <v>18</v>
      </c>
      <c r="D781" s="28" t="s">
        <v>38</v>
      </c>
      <c r="E781" s="28">
        <v>2985</v>
      </c>
      <c r="F781" s="29">
        <v>8</v>
      </c>
      <c r="G781" s="29">
        <v>23880</v>
      </c>
      <c r="H781" s="28"/>
      <c r="I781" s="28"/>
      <c r="J781" s="29">
        <v>14</v>
      </c>
      <c r="K781" s="29">
        <f>IF(数据源[[#This Row],[销售/采购]]="采购",数据源[[#This Row],[数量]],-数据源[[#This Row],[数量]])</f>
        <v>-2985</v>
      </c>
      <c r="L781" s="29">
        <f>IF(数据源[[#This Row],[销售/采购]]="采购",-数据源[[#This Row],[总价]],数据源[[#This Row],[总价]])</f>
        <v>23880</v>
      </c>
      <c r="N781" s="1"/>
    </row>
    <row r="782" spans="1:14" x14ac:dyDescent="0.3">
      <c r="A782" s="24">
        <v>44220</v>
      </c>
      <c r="B782" s="25" t="s">
        <v>11</v>
      </c>
      <c r="C782" s="25" t="s">
        <v>13</v>
      </c>
      <c r="D782" s="25" t="s">
        <v>37</v>
      </c>
      <c r="E782" s="25">
        <v>1707</v>
      </c>
      <c r="F782" s="26">
        <v>2.04</v>
      </c>
      <c r="G782" s="26">
        <v>3482.28</v>
      </c>
      <c r="H782" s="25" t="s">
        <v>34</v>
      </c>
      <c r="I782" s="25">
        <v>8</v>
      </c>
      <c r="J782" s="28"/>
      <c r="K782" s="28">
        <f>IF(数据源[[#This Row],[销售/采购]]="采购",数据源[[#This Row],[数量]],-数据源[[#This Row],[数量]])</f>
        <v>1707</v>
      </c>
      <c r="L782" s="29">
        <f>IF(数据源[[#This Row],[销售/采购]]="采购",-数据源[[#This Row],[总价]],数据源[[#This Row],[总价]])</f>
        <v>-3482.28</v>
      </c>
      <c r="N782" s="1"/>
    </row>
    <row r="783" spans="1:14" x14ac:dyDescent="0.3">
      <c r="A783" s="27">
        <v>44220</v>
      </c>
      <c r="B783" s="28" t="s">
        <v>11</v>
      </c>
      <c r="C783" s="28" t="s">
        <v>18</v>
      </c>
      <c r="D783" s="28" t="s">
        <v>38</v>
      </c>
      <c r="E783" s="28">
        <v>1020</v>
      </c>
      <c r="F783" s="29">
        <v>8</v>
      </c>
      <c r="G783" s="29">
        <v>8160</v>
      </c>
      <c r="H783" s="28"/>
      <c r="I783" s="28"/>
      <c r="J783" s="29">
        <v>3</v>
      </c>
      <c r="K783" s="29">
        <f>IF(数据源[[#This Row],[销售/采购]]="采购",数据源[[#This Row],[数量]],-数据源[[#This Row],[数量]])</f>
        <v>-1020</v>
      </c>
      <c r="L783" s="29">
        <f>IF(数据源[[#This Row],[销售/采购]]="采购",-数据源[[#This Row],[总价]],数据源[[#This Row],[总价]])</f>
        <v>8160</v>
      </c>
      <c r="N783" s="1"/>
    </row>
    <row r="784" spans="1:14" x14ac:dyDescent="0.3">
      <c r="A784" s="24">
        <v>44221</v>
      </c>
      <c r="B784" s="25" t="s">
        <v>8</v>
      </c>
      <c r="C784" s="25" t="s">
        <v>7</v>
      </c>
      <c r="D784" s="25" t="s">
        <v>37</v>
      </c>
      <c r="E784" s="25">
        <v>4625</v>
      </c>
      <c r="F784" s="26">
        <v>3.24</v>
      </c>
      <c r="G784" s="26">
        <v>14985.000000000002</v>
      </c>
      <c r="H784" s="25" t="s">
        <v>34</v>
      </c>
      <c r="I784" s="25">
        <v>1</v>
      </c>
      <c r="J784" s="28"/>
      <c r="K784" s="28">
        <f>IF(数据源[[#This Row],[销售/采购]]="采购",数据源[[#This Row],[数量]],-数据源[[#This Row],[数量]])</f>
        <v>4625</v>
      </c>
      <c r="L784" s="29">
        <f>IF(数据源[[#This Row],[销售/采购]]="采购",-数据源[[#This Row],[总价]],数据源[[#This Row],[总价]])</f>
        <v>-14985.000000000002</v>
      </c>
      <c r="N784" s="1"/>
    </row>
    <row r="785" spans="1:14" x14ac:dyDescent="0.3">
      <c r="A785" s="27">
        <v>44221</v>
      </c>
      <c r="B785" s="28" t="s">
        <v>14</v>
      </c>
      <c r="C785" s="28" t="s">
        <v>7</v>
      </c>
      <c r="D785" s="28" t="s">
        <v>38</v>
      </c>
      <c r="E785" s="28">
        <v>1329</v>
      </c>
      <c r="F785" s="29">
        <v>8</v>
      </c>
      <c r="G785" s="29">
        <v>10632</v>
      </c>
      <c r="H785" s="28"/>
      <c r="I785" s="28"/>
      <c r="J785" s="29">
        <v>15</v>
      </c>
      <c r="K785" s="29">
        <f>IF(数据源[[#This Row],[销售/采购]]="采购",数据源[[#This Row],[数量]],-数据源[[#This Row],[数量]])</f>
        <v>-1329</v>
      </c>
      <c r="L785" s="29">
        <f>IF(数据源[[#This Row],[销售/采购]]="采购",-数据源[[#This Row],[总价]],数据源[[#This Row],[总价]])</f>
        <v>10632</v>
      </c>
      <c r="N785" s="1"/>
    </row>
    <row r="786" spans="1:14" x14ac:dyDescent="0.3">
      <c r="A786" s="24">
        <v>44222</v>
      </c>
      <c r="B786" s="25" t="s">
        <v>14</v>
      </c>
      <c r="C786" s="25" t="s">
        <v>7</v>
      </c>
      <c r="D786" s="25" t="s">
        <v>37</v>
      </c>
      <c r="E786" s="25">
        <v>2977</v>
      </c>
      <c r="F786" s="26">
        <v>4.4400000000000004</v>
      </c>
      <c r="G786" s="26">
        <v>13217.880000000001</v>
      </c>
      <c r="H786" s="25" t="s">
        <v>34</v>
      </c>
      <c r="I786" s="25">
        <v>4</v>
      </c>
      <c r="J786" s="28"/>
      <c r="K786" s="28">
        <f>IF(数据源[[#This Row],[销售/采购]]="采购",数据源[[#This Row],[数量]],-数据源[[#This Row],[数量]])</f>
        <v>2977</v>
      </c>
      <c r="L786" s="29">
        <f>IF(数据源[[#This Row],[销售/采购]]="采购",-数据源[[#This Row],[总价]],数据源[[#This Row],[总价]])</f>
        <v>-13217.880000000001</v>
      </c>
      <c r="N786" s="1"/>
    </row>
    <row r="787" spans="1:14" x14ac:dyDescent="0.3">
      <c r="A787" s="27">
        <v>44222</v>
      </c>
      <c r="B787" s="28" t="s">
        <v>11</v>
      </c>
      <c r="C787" s="28" t="s">
        <v>13</v>
      </c>
      <c r="D787" s="28" t="s">
        <v>38</v>
      </c>
      <c r="E787" s="28">
        <v>1688</v>
      </c>
      <c r="F787" s="29">
        <v>4</v>
      </c>
      <c r="G787" s="29">
        <v>6752</v>
      </c>
      <c r="H787" s="28"/>
      <c r="I787" s="28"/>
      <c r="J787" s="29">
        <v>6</v>
      </c>
      <c r="K787" s="29">
        <f>IF(数据源[[#This Row],[销售/采购]]="采购",数据源[[#This Row],[数量]],-数据源[[#This Row],[数量]])</f>
        <v>-1688</v>
      </c>
      <c r="L787" s="29">
        <f>IF(数据源[[#This Row],[销售/采购]]="采购",-数据源[[#This Row],[总价]],数据源[[#This Row],[总价]])</f>
        <v>6752</v>
      </c>
      <c r="N787" s="1"/>
    </row>
    <row r="788" spans="1:14" x14ac:dyDescent="0.3">
      <c r="A788" s="24">
        <v>44223</v>
      </c>
      <c r="B788" s="25" t="s">
        <v>15</v>
      </c>
      <c r="C788" s="25" t="s">
        <v>10</v>
      </c>
      <c r="D788" s="25" t="s">
        <v>37</v>
      </c>
      <c r="E788" s="25">
        <v>2600</v>
      </c>
      <c r="F788" s="26">
        <v>2.04</v>
      </c>
      <c r="G788" s="26">
        <v>5304</v>
      </c>
      <c r="H788" s="25" t="s">
        <v>34</v>
      </c>
      <c r="I788" s="25">
        <v>12</v>
      </c>
      <c r="J788" s="28"/>
      <c r="K788" s="28">
        <f>IF(数据源[[#This Row],[销售/采购]]="采购",数据源[[#This Row],[数量]],-数据源[[#This Row],[数量]])</f>
        <v>2600</v>
      </c>
      <c r="L788" s="29">
        <f>IF(数据源[[#This Row],[销售/采购]]="采购",-数据源[[#This Row],[总价]],数据源[[#This Row],[总价]])</f>
        <v>-5304</v>
      </c>
      <c r="N788" s="1"/>
    </row>
    <row r="789" spans="1:14" x14ac:dyDescent="0.3">
      <c r="A789" s="27">
        <v>44223</v>
      </c>
      <c r="B789" s="28" t="s">
        <v>14</v>
      </c>
      <c r="C789" s="28" t="s">
        <v>9</v>
      </c>
      <c r="D789" s="28" t="s">
        <v>38</v>
      </c>
      <c r="E789" s="28">
        <v>1639</v>
      </c>
      <c r="F789" s="29">
        <v>3.5</v>
      </c>
      <c r="G789" s="29">
        <v>5736.5</v>
      </c>
      <c r="H789" s="28"/>
      <c r="I789" s="28"/>
      <c r="J789" s="29">
        <v>19</v>
      </c>
      <c r="K789" s="29">
        <f>IF(数据源[[#This Row],[销售/采购]]="采购",数据源[[#This Row],[数量]],-数据源[[#This Row],[数量]])</f>
        <v>-1639</v>
      </c>
      <c r="L789" s="29">
        <f>IF(数据源[[#This Row],[销售/采购]]="采购",-数据源[[#This Row],[总价]],数据源[[#This Row],[总价]])</f>
        <v>5736.5</v>
      </c>
      <c r="N789" s="1"/>
    </row>
    <row r="790" spans="1:14" x14ac:dyDescent="0.3">
      <c r="A790" s="24">
        <v>44224</v>
      </c>
      <c r="B790" s="25" t="s">
        <v>15</v>
      </c>
      <c r="C790" s="25" t="s">
        <v>9</v>
      </c>
      <c r="D790" s="25" t="s">
        <v>37</v>
      </c>
      <c r="E790" s="25">
        <v>1108</v>
      </c>
      <c r="F790" s="26">
        <v>2.64</v>
      </c>
      <c r="G790" s="26">
        <v>2925.1200000000003</v>
      </c>
      <c r="H790" s="25" t="s">
        <v>34</v>
      </c>
      <c r="I790" s="25">
        <v>12</v>
      </c>
      <c r="J790" s="28"/>
      <c r="K790" s="28">
        <f>IF(数据源[[#This Row],[销售/采购]]="采购",数据源[[#This Row],[数量]],-数据源[[#This Row],[数量]])</f>
        <v>1108</v>
      </c>
      <c r="L790" s="29">
        <f>IF(数据源[[#This Row],[销售/采购]]="采购",-数据源[[#This Row],[总价]],数据源[[#This Row],[总价]])</f>
        <v>-2925.1200000000003</v>
      </c>
      <c r="N790" s="1"/>
    </row>
    <row r="791" spans="1:14" x14ac:dyDescent="0.3">
      <c r="A791" s="27">
        <v>44224</v>
      </c>
      <c r="B791" s="28" t="s">
        <v>8</v>
      </c>
      <c r="C791" s="28" t="s">
        <v>9</v>
      </c>
      <c r="D791" s="28" t="s">
        <v>38</v>
      </c>
      <c r="E791" s="28">
        <v>429</v>
      </c>
      <c r="F791" s="29">
        <v>3</v>
      </c>
      <c r="G791" s="29">
        <v>1287</v>
      </c>
      <c r="H791" s="28"/>
      <c r="I791" s="28"/>
      <c r="J791" s="29">
        <v>16</v>
      </c>
      <c r="K791" s="29">
        <f>IF(数据源[[#This Row],[销售/采购]]="采购",数据源[[#This Row],[数量]],-数据源[[#This Row],[数量]])</f>
        <v>-429</v>
      </c>
      <c r="L791" s="29">
        <f>IF(数据源[[#This Row],[销售/采购]]="采购",-数据源[[#This Row],[总价]],数据源[[#This Row],[总价]])</f>
        <v>1287</v>
      </c>
      <c r="N791" s="1"/>
    </row>
    <row r="792" spans="1:14" x14ac:dyDescent="0.3">
      <c r="A792" s="24">
        <v>44225</v>
      </c>
      <c r="B792" s="25" t="s">
        <v>8</v>
      </c>
      <c r="C792" s="25" t="s">
        <v>9</v>
      </c>
      <c r="D792" s="25" t="s">
        <v>37</v>
      </c>
      <c r="E792" s="25">
        <v>1865</v>
      </c>
      <c r="F792" s="26">
        <v>1.44</v>
      </c>
      <c r="G792" s="26">
        <v>2685.6</v>
      </c>
      <c r="H792" s="25" t="s">
        <v>34</v>
      </c>
      <c r="I792" s="25">
        <v>10</v>
      </c>
      <c r="J792" s="28"/>
      <c r="K792" s="28">
        <f>IF(数据源[[#This Row],[销售/采购]]="采购",数据源[[#This Row],[数量]],-数据源[[#This Row],[数量]])</f>
        <v>1865</v>
      </c>
      <c r="L792" s="29">
        <f>IF(数据源[[#This Row],[销售/采购]]="采购",-数据源[[#This Row],[总价]],数据源[[#This Row],[总价]])</f>
        <v>-2685.6</v>
      </c>
      <c r="N792" s="1"/>
    </row>
    <row r="793" spans="1:14" x14ac:dyDescent="0.3">
      <c r="A793" s="27">
        <v>44225</v>
      </c>
      <c r="B793" s="28" t="s">
        <v>15</v>
      </c>
      <c r="C793" s="28" t="s">
        <v>21</v>
      </c>
      <c r="D793" s="28" t="s">
        <v>38</v>
      </c>
      <c r="E793" s="28">
        <v>444</v>
      </c>
      <c r="F793" s="29">
        <v>6</v>
      </c>
      <c r="G793" s="29">
        <v>2664</v>
      </c>
      <c r="H793" s="28"/>
      <c r="I793" s="28"/>
      <c r="J793" s="29">
        <v>19</v>
      </c>
      <c r="K793" s="29">
        <f>IF(数据源[[#This Row],[销售/采购]]="采购",数据源[[#This Row],[数量]],-数据源[[#This Row],[数量]])</f>
        <v>-444</v>
      </c>
      <c r="L793" s="29">
        <f>IF(数据源[[#This Row],[销售/采购]]="采购",-数据源[[#This Row],[总价]],数据源[[#This Row],[总价]])</f>
        <v>2664</v>
      </c>
      <c r="N793" s="1"/>
    </row>
    <row r="794" spans="1:14" x14ac:dyDescent="0.3">
      <c r="A794" s="24">
        <v>44226</v>
      </c>
      <c r="B794" s="25" t="s">
        <v>11</v>
      </c>
      <c r="C794" s="25" t="s">
        <v>18</v>
      </c>
      <c r="D794" s="25" t="s">
        <v>37</v>
      </c>
      <c r="E794" s="25">
        <v>2020</v>
      </c>
      <c r="F794" s="26">
        <v>4.4400000000000004</v>
      </c>
      <c r="G794" s="26">
        <v>8968.8000000000011</v>
      </c>
      <c r="H794" s="25" t="s">
        <v>34</v>
      </c>
      <c r="I794" s="25">
        <v>1</v>
      </c>
      <c r="J794" s="28"/>
      <c r="K794" s="28">
        <f>IF(数据源[[#This Row],[销售/采购]]="采购",数据源[[#This Row],[数量]],-数据源[[#This Row],[数量]])</f>
        <v>2020</v>
      </c>
      <c r="L794" s="29">
        <f>IF(数据源[[#This Row],[销售/采购]]="采购",-数据源[[#This Row],[总价]],数据源[[#This Row],[总价]])</f>
        <v>-8968.8000000000011</v>
      </c>
      <c r="N794" s="1"/>
    </row>
    <row r="795" spans="1:14" x14ac:dyDescent="0.3">
      <c r="A795" s="27">
        <v>44226</v>
      </c>
      <c r="B795" s="28" t="s">
        <v>11</v>
      </c>
      <c r="C795" s="28" t="s">
        <v>18</v>
      </c>
      <c r="D795" s="28" t="s">
        <v>38</v>
      </c>
      <c r="E795" s="28">
        <v>2562</v>
      </c>
      <c r="F795" s="29">
        <v>8</v>
      </c>
      <c r="G795" s="29">
        <v>20496</v>
      </c>
      <c r="H795" s="28"/>
      <c r="I795" s="28"/>
      <c r="J795" s="29">
        <v>13</v>
      </c>
      <c r="K795" s="29">
        <f>IF(数据源[[#This Row],[销售/采购]]="采购",数据源[[#This Row],[数量]],-数据源[[#This Row],[数量]])</f>
        <v>-2562</v>
      </c>
      <c r="L795" s="29">
        <f>IF(数据源[[#This Row],[销售/采购]]="采购",-数据源[[#This Row],[总价]],数据源[[#This Row],[总价]])</f>
        <v>20496</v>
      </c>
      <c r="N795" s="1"/>
    </row>
    <row r="796" spans="1:14" x14ac:dyDescent="0.3">
      <c r="A796" s="24">
        <v>44227</v>
      </c>
      <c r="B796" s="25" t="s">
        <v>12</v>
      </c>
      <c r="C796" s="25" t="s">
        <v>10</v>
      </c>
      <c r="D796" s="25" t="s">
        <v>37</v>
      </c>
      <c r="E796" s="25">
        <v>3308</v>
      </c>
      <c r="F796" s="26">
        <v>1.44</v>
      </c>
      <c r="G796" s="26">
        <v>4763.5199999999995</v>
      </c>
      <c r="H796" s="25" t="s">
        <v>34</v>
      </c>
      <c r="I796" s="25">
        <v>10</v>
      </c>
      <c r="J796" s="28"/>
      <c r="K796" s="28">
        <f>IF(数据源[[#This Row],[销售/采购]]="采购",数据源[[#This Row],[数量]],-数据源[[#This Row],[数量]])</f>
        <v>3308</v>
      </c>
      <c r="L796" s="29">
        <f>IF(数据源[[#This Row],[销售/采购]]="采购",-数据源[[#This Row],[总价]],数据源[[#This Row],[总价]])</f>
        <v>-4763.5199999999995</v>
      </c>
      <c r="N796" s="1"/>
    </row>
    <row r="797" spans="1:14" x14ac:dyDescent="0.3">
      <c r="A797" s="27">
        <v>44227</v>
      </c>
      <c r="B797" s="28" t="s">
        <v>14</v>
      </c>
      <c r="C797" s="28" t="s">
        <v>9</v>
      </c>
      <c r="D797" s="28" t="s">
        <v>38</v>
      </c>
      <c r="E797" s="28">
        <v>1014</v>
      </c>
      <c r="F797" s="29">
        <v>3.5</v>
      </c>
      <c r="G797" s="29">
        <v>3549</v>
      </c>
      <c r="H797" s="28"/>
      <c r="I797" s="28"/>
      <c r="J797" s="29">
        <v>7</v>
      </c>
      <c r="K797" s="29">
        <f>IF(数据源[[#This Row],[销售/采购]]="采购",数据源[[#This Row],[数量]],-数据源[[#This Row],[数量]])</f>
        <v>-1014</v>
      </c>
      <c r="L797" s="29">
        <f>IF(数据源[[#This Row],[销售/采购]]="采购",-数据源[[#This Row],[总价]],数据源[[#This Row],[总价]])</f>
        <v>3549</v>
      </c>
      <c r="N797" s="1"/>
    </row>
    <row r="798" spans="1:14" x14ac:dyDescent="0.3">
      <c r="A798" s="24">
        <v>44228</v>
      </c>
      <c r="B798" s="25" t="s">
        <v>8</v>
      </c>
      <c r="C798" s="25" t="s">
        <v>10</v>
      </c>
      <c r="D798" s="25" t="s">
        <v>37</v>
      </c>
      <c r="E798" s="25">
        <v>2578</v>
      </c>
      <c r="F798" s="26">
        <v>1.1399999999999999</v>
      </c>
      <c r="G798" s="26">
        <v>2938.9199999999996</v>
      </c>
      <c r="H798" s="25" t="s">
        <v>34</v>
      </c>
      <c r="I798" s="25">
        <v>4</v>
      </c>
      <c r="J798" s="28"/>
      <c r="K798" s="28">
        <f>IF(数据源[[#This Row],[销售/采购]]="采购",数据源[[#This Row],[数量]],-数据源[[#This Row],[数量]])</f>
        <v>2578</v>
      </c>
      <c r="L798" s="29">
        <f>IF(数据源[[#This Row],[销售/采购]]="采购",-数据源[[#This Row],[总价]],数据源[[#This Row],[总价]])</f>
        <v>-2938.9199999999996</v>
      </c>
      <c r="N798" s="1"/>
    </row>
    <row r="799" spans="1:14" x14ac:dyDescent="0.3">
      <c r="A799" s="27">
        <v>44228</v>
      </c>
      <c r="B799" s="28" t="s">
        <v>6</v>
      </c>
      <c r="C799" s="28" t="s">
        <v>10</v>
      </c>
      <c r="D799" s="28" t="s">
        <v>38</v>
      </c>
      <c r="E799" s="28">
        <v>2813</v>
      </c>
      <c r="F799" s="29">
        <v>2.5</v>
      </c>
      <c r="G799" s="29">
        <v>7032.5</v>
      </c>
      <c r="H799" s="28"/>
      <c r="I799" s="28"/>
      <c r="J799" s="29">
        <v>16</v>
      </c>
      <c r="K799" s="29">
        <f>IF(数据源[[#This Row],[销售/采购]]="采购",数据源[[#This Row],[数量]],-数据源[[#This Row],[数量]])</f>
        <v>-2813</v>
      </c>
      <c r="L799" s="29">
        <f>IF(数据源[[#This Row],[销售/采购]]="采购",-数据源[[#This Row],[总价]],数据源[[#This Row],[总价]])</f>
        <v>7032.5</v>
      </c>
      <c r="N799" s="1"/>
    </row>
    <row r="800" spans="1:14" x14ac:dyDescent="0.3">
      <c r="A800" s="24">
        <v>44229</v>
      </c>
      <c r="B800" s="25" t="s">
        <v>14</v>
      </c>
      <c r="C800" s="25" t="s">
        <v>7</v>
      </c>
      <c r="D800" s="25" t="s">
        <v>37</v>
      </c>
      <c r="E800" s="25">
        <v>1100</v>
      </c>
      <c r="F800" s="26">
        <v>4.4400000000000004</v>
      </c>
      <c r="G800" s="26">
        <v>4884</v>
      </c>
      <c r="H800" s="25" t="s">
        <v>34</v>
      </c>
      <c r="I800" s="25">
        <v>10</v>
      </c>
      <c r="J800" s="28"/>
      <c r="K800" s="28">
        <f>IF(数据源[[#This Row],[销售/采购]]="采购",数据源[[#This Row],[数量]],-数据源[[#This Row],[数量]])</f>
        <v>1100</v>
      </c>
      <c r="L800" s="29">
        <f>IF(数据源[[#This Row],[销售/采购]]="采购",-数据源[[#This Row],[总价]],数据源[[#This Row],[总价]])</f>
        <v>-4884</v>
      </c>
      <c r="N800" s="1"/>
    </row>
    <row r="801" spans="1:14" x14ac:dyDescent="0.3">
      <c r="A801" s="27">
        <v>44229</v>
      </c>
      <c r="B801" s="28" t="s">
        <v>11</v>
      </c>
      <c r="C801" s="28" t="s">
        <v>13</v>
      </c>
      <c r="D801" s="28" t="s">
        <v>38</v>
      </c>
      <c r="E801" s="28">
        <v>528</v>
      </c>
      <c r="F801" s="29">
        <v>4</v>
      </c>
      <c r="G801" s="29">
        <v>2112</v>
      </c>
      <c r="H801" s="28"/>
      <c r="I801" s="28"/>
      <c r="J801" s="29">
        <v>2</v>
      </c>
      <c r="K801" s="29">
        <f>IF(数据源[[#This Row],[销售/采购]]="采购",数据源[[#This Row],[数量]],-数据源[[#This Row],[数量]])</f>
        <v>-528</v>
      </c>
      <c r="L801" s="29">
        <f>IF(数据源[[#This Row],[销售/采购]]="采购",-数据源[[#This Row],[总价]],数据源[[#This Row],[总价]])</f>
        <v>2112</v>
      </c>
      <c r="N801" s="1"/>
    </row>
    <row r="802" spans="1:14" x14ac:dyDescent="0.3">
      <c r="A802" s="24">
        <v>44230</v>
      </c>
      <c r="B802" s="25" t="s">
        <v>8</v>
      </c>
      <c r="C802" s="25" t="s">
        <v>10</v>
      </c>
      <c r="D802" s="25" t="s">
        <v>37</v>
      </c>
      <c r="E802" s="25">
        <v>882</v>
      </c>
      <c r="F802" s="26">
        <v>1.3299999999999998</v>
      </c>
      <c r="G802" s="26">
        <v>1173.06</v>
      </c>
      <c r="H802" s="25" t="s">
        <v>34</v>
      </c>
      <c r="I802" s="25">
        <v>9</v>
      </c>
      <c r="J802" s="28"/>
      <c r="K802" s="28">
        <f>IF(数据源[[#This Row],[销售/采购]]="采购",数据源[[#This Row],[数量]],-数据源[[#This Row],[数量]])</f>
        <v>882</v>
      </c>
      <c r="L802" s="29">
        <f>IF(数据源[[#This Row],[销售/采购]]="采购",-数据源[[#This Row],[总价]],数据源[[#This Row],[总价]])</f>
        <v>-1173.06</v>
      </c>
      <c r="N802" s="1"/>
    </row>
    <row r="803" spans="1:14" x14ac:dyDescent="0.3">
      <c r="A803" s="27">
        <v>44230</v>
      </c>
      <c r="B803" s="28" t="s">
        <v>8</v>
      </c>
      <c r="C803" s="28" t="s">
        <v>7</v>
      </c>
      <c r="D803" s="28" t="s">
        <v>38</v>
      </c>
      <c r="E803" s="28">
        <v>2753</v>
      </c>
      <c r="F803" s="29">
        <v>6</v>
      </c>
      <c r="G803" s="29">
        <v>16518</v>
      </c>
      <c r="H803" s="28"/>
      <c r="I803" s="28"/>
      <c r="J803" s="29">
        <v>1</v>
      </c>
      <c r="K803" s="29">
        <f>IF(数据源[[#This Row],[销售/采购]]="采购",数据源[[#This Row],[数量]],-数据源[[#This Row],[数量]])</f>
        <v>-2753</v>
      </c>
      <c r="L803" s="29">
        <f>IF(数据源[[#This Row],[销售/采购]]="采购",-数据源[[#This Row],[总价]],数据源[[#This Row],[总价]])</f>
        <v>16518</v>
      </c>
      <c r="N803" s="1"/>
    </row>
    <row r="804" spans="1:14" x14ac:dyDescent="0.3">
      <c r="A804" s="24">
        <v>44231</v>
      </c>
      <c r="B804" s="25" t="s">
        <v>11</v>
      </c>
      <c r="C804" s="25" t="s">
        <v>13</v>
      </c>
      <c r="D804" s="25" t="s">
        <v>37</v>
      </c>
      <c r="E804" s="25">
        <v>3326</v>
      </c>
      <c r="F804" s="26">
        <v>2.04</v>
      </c>
      <c r="G804" s="26">
        <v>6785.04</v>
      </c>
      <c r="H804" s="25" t="s">
        <v>34</v>
      </c>
      <c r="I804" s="25">
        <v>3</v>
      </c>
      <c r="J804" s="28"/>
      <c r="K804" s="28">
        <f>IF(数据源[[#This Row],[销售/采购]]="采购",数据源[[#This Row],[数量]],-数据源[[#This Row],[数量]])</f>
        <v>3326</v>
      </c>
      <c r="L804" s="29">
        <f>IF(数据源[[#This Row],[销售/采购]]="采购",-数据源[[#This Row],[总价]],数据源[[#This Row],[总价]])</f>
        <v>-6785.04</v>
      </c>
      <c r="N804" s="1"/>
    </row>
    <row r="805" spans="1:14" x14ac:dyDescent="0.3">
      <c r="A805" s="27">
        <v>44231</v>
      </c>
      <c r="B805" s="28" t="s">
        <v>11</v>
      </c>
      <c r="C805" s="28" t="s">
        <v>13</v>
      </c>
      <c r="D805" s="28" t="s">
        <v>38</v>
      </c>
      <c r="E805" s="28">
        <v>2169</v>
      </c>
      <c r="F805" s="29">
        <v>4</v>
      </c>
      <c r="G805" s="29">
        <v>8676</v>
      </c>
      <c r="H805" s="28"/>
      <c r="I805" s="28"/>
      <c r="J805" s="29">
        <v>19</v>
      </c>
      <c r="K805" s="29">
        <f>IF(数据源[[#This Row],[销售/采购]]="采购",数据源[[#This Row],[数量]],-数据源[[#This Row],[数量]])</f>
        <v>-2169</v>
      </c>
      <c r="L805" s="29">
        <f>IF(数据源[[#This Row],[销售/采购]]="采购",-数据源[[#This Row],[总价]],数据源[[#This Row],[总价]])</f>
        <v>8676</v>
      </c>
      <c r="N805" s="1"/>
    </row>
    <row r="806" spans="1:14" x14ac:dyDescent="0.3">
      <c r="A806" s="24">
        <v>44232</v>
      </c>
      <c r="B806" s="25" t="s">
        <v>15</v>
      </c>
      <c r="C806" s="25" t="s">
        <v>9</v>
      </c>
      <c r="D806" s="25" t="s">
        <v>37</v>
      </c>
      <c r="E806" s="25">
        <v>1108</v>
      </c>
      <c r="F806" s="26">
        <v>2.64</v>
      </c>
      <c r="G806" s="26">
        <v>2925.1200000000003</v>
      </c>
      <c r="H806" s="25" t="s">
        <v>34</v>
      </c>
      <c r="I806" s="25">
        <v>11</v>
      </c>
      <c r="J806" s="28"/>
      <c r="K806" s="28">
        <f>IF(数据源[[#This Row],[销售/采购]]="采购",数据源[[#This Row],[数量]],-数据源[[#This Row],[数量]])</f>
        <v>1108</v>
      </c>
      <c r="L806" s="29">
        <f>IF(数据源[[#This Row],[销售/采购]]="采购",-数据源[[#This Row],[总价]],数据源[[#This Row],[总价]])</f>
        <v>-2925.1200000000003</v>
      </c>
      <c r="N806" s="1"/>
    </row>
    <row r="807" spans="1:14" x14ac:dyDescent="0.3">
      <c r="A807" s="27">
        <v>44232</v>
      </c>
      <c r="B807" s="28" t="s">
        <v>14</v>
      </c>
      <c r="C807" s="28" t="s">
        <v>9</v>
      </c>
      <c r="D807" s="28" t="s">
        <v>38</v>
      </c>
      <c r="E807" s="28">
        <v>665</v>
      </c>
      <c r="F807" s="29">
        <v>3.5</v>
      </c>
      <c r="G807" s="29">
        <v>2327.5</v>
      </c>
      <c r="H807" s="28"/>
      <c r="I807" s="28"/>
      <c r="J807" s="29">
        <v>8</v>
      </c>
      <c r="K807" s="29">
        <f>IF(数据源[[#This Row],[销售/采购]]="采购",数据源[[#This Row],[数量]],-数据源[[#This Row],[数量]])</f>
        <v>-665</v>
      </c>
      <c r="L807" s="29">
        <f>IF(数据源[[#This Row],[销售/采购]]="采购",-数据源[[#This Row],[总价]],数据源[[#This Row],[总价]])</f>
        <v>2327.5</v>
      </c>
      <c r="N807" s="1"/>
    </row>
    <row r="808" spans="1:14" x14ac:dyDescent="0.3">
      <c r="A808" s="24">
        <v>44233</v>
      </c>
      <c r="B808" s="25" t="s">
        <v>6</v>
      </c>
      <c r="C808" s="25" t="s">
        <v>7</v>
      </c>
      <c r="D808" s="25" t="s">
        <v>37</v>
      </c>
      <c r="E808" s="25">
        <v>1286</v>
      </c>
      <c r="F808" s="26">
        <v>3.24</v>
      </c>
      <c r="G808" s="26">
        <v>4166.6400000000003</v>
      </c>
      <c r="H808" s="25" t="s">
        <v>34</v>
      </c>
      <c r="I808" s="25">
        <v>4</v>
      </c>
      <c r="J808" s="28"/>
      <c r="K808" s="28">
        <f>IF(数据源[[#This Row],[销售/采购]]="采购",数据源[[#This Row],[数量]],-数据源[[#This Row],[数量]])</f>
        <v>1286</v>
      </c>
      <c r="L808" s="29">
        <f>IF(数据源[[#This Row],[销售/采购]]="采购",-数据源[[#This Row],[总价]],数据源[[#This Row],[总价]])</f>
        <v>-4166.6400000000003</v>
      </c>
      <c r="N808" s="1"/>
    </row>
    <row r="809" spans="1:14" x14ac:dyDescent="0.3">
      <c r="A809" s="27">
        <v>44233</v>
      </c>
      <c r="B809" s="28" t="s">
        <v>14</v>
      </c>
      <c r="C809" s="28" t="s">
        <v>9</v>
      </c>
      <c r="D809" s="28" t="s">
        <v>38</v>
      </c>
      <c r="E809" s="28">
        <v>2457</v>
      </c>
      <c r="F809" s="29">
        <v>3.5</v>
      </c>
      <c r="G809" s="29">
        <v>8599.5</v>
      </c>
      <c r="H809" s="28"/>
      <c r="I809" s="28"/>
      <c r="J809" s="29">
        <v>16</v>
      </c>
      <c r="K809" s="29">
        <f>IF(数据源[[#This Row],[销售/采购]]="采购",数据源[[#This Row],[数量]],-数据源[[#This Row],[数量]])</f>
        <v>-2457</v>
      </c>
      <c r="L809" s="29">
        <f>IF(数据源[[#This Row],[销售/采购]]="采购",-数据源[[#This Row],[总价]],数据源[[#This Row],[总价]])</f>
        <v>8599.5</v>
      </c>
      <c r="N809" s="1"/>
    </row>
    <row r="810" spans="1:14" x14ac:dyDescent="0.3">
      <c r="A810" s="24">
        <v>44234</v>
      </c>
      <c r="B810" s="25" t="s">
        <v>12</v>
      </c>
      <c r="C810" s="25" t="s">
        <v>9</v>
      </c>
      <c r="D810" s="25" t="s">
        <v>37</v>
      </c>
      <c r="E810" s="25">
        <v>1182</v>
      </c>
      <c r="F810" s="26">
        <v>1.74</v>
      </c>
      <c r="G810" s="26">
        <v>2056.6799999999998</v>
      </c>
      <c r="H810" s="25" t="s">
        <v>34</v>
      </c>
      <c r="I810" s="25">
        <v>4</v>
      </c>
      <c r="J810" s="28"/>
      <c r="K810" s="28">
        <f>IF(数据源[[#This Row],[销售/采购]]="采购",数据源[[#This Row],[数量]],-数据源[[#This Row],[数量]])</f>
        <v>1182</v>
      </c>
      <c r="L810" s="29">
        <f>IF(数据源[[#This Row],[销售/采购]]="采购",-数据源[[#This Row],[总价]],数据源[[#This Row],[总价]])</f>
        <v>-2056.6799999999998</v>
      </c>
      <c r="N810" s="1"/>
    </row>
    <row r="811" spans="1:14" x14ac:dyDescent="0.3">
      <c r="A811" s="27">
        <v>44234</v>
      </c>
      <c r="B811" s="28" t="s">
        <v>8</v>
      </c>
      <c r="C811" s="28" t="s">
        <v>9</v>
      </c>
      <c r="D811" s="28" t="s">
        <v>38</v>
      </c>
      <c r="E811" s="28">
        <v>1721</v>
      </c>
      <c r="F811" s="29">
        <v>3</v>
      </c>
      <c r="G811" s="29">
        <v>5163</v>
      </c>
      <c r="H811" s="28"/>
      <c r="I811" s="28"/>
      <c r="J811" s="29">
        <v>3</v>
      </c>
      <c r="K811" s="29">
        <f>IF(数据源[[#This Row],[销售/采购]]="采购",数据源[[#This Row],[数量]],-数据源[[#This Row],[数量]])</f>
        <v>-1721</v>
      </c>
      <c r="L811" s="29">
        <f>IF(数据源[[#This Row],[销售/采购]]="采购",-数据源[[#This Row],[总价]],数据源[[#This Row],[总价]])</f>
        <v>5163</v>
      </c>
      <c r="N811" s="1"/>
    </row>
    <row r="812" spans="1:14" x14ac:dyDescent="0.3">
      <c r="A812" s="24">
        <v>44235</v>
      </c>
      <c r="B812" s="25" t="s">
        <v>11</v>
      </c>
      <c r="C812" s="25" t="s">
        <v>13</v>
      </c>
      <c r="D812" s="25" t="s">
        <v>37</v>
      </c>
      <c r="E812" s="25">
        <v>2187</v>
      </c>
      <c r="F812" s="26">
        <v>2.04</v>
      </c>
      <c r="G812" s="26">
        <v>4461.4800000000005</v>
      </c>
      <c r="H812" s="25" t="s">
        <v>34</v>
      </c>
      <c r="I812" s="25">
        <v>12</v>
      </c>
      <c r="J812" s="28"/>
      <c r="K812" s="28">
        <f>IF(数据源[[#This Row],[销售/采购]]="采购",数据源[[#This Row],[数量]],-数据源[[#This Row],[数量]])</f>
        <v>2187</v>
      </c>
      <c r="L812" s="29">
        <f>IF(数据源[[#This Row],[销售/采购]]="采购",-数据源[[#This Row],[总价]],数据源[[#This Row],[总价]])</f>
        <v>-4461.4800000000005</v>
      </c>
      <c r="N812" s="1"/>
    </row>
    <row r="813" spans="1:14" x14ac:dyDescent="0.3">
      <c r="A813" s="27">
        <v>44235</v>
      </c>
      <c r="B813" s="28" t="s">
        <v>8</v>
      </c>
      <c r="C813" s="28" t="s">
        <v>9</v>
      </c>
      <c r="D813" s="28" t="s">
        <v>38</v>
      </c>
      <c r="E813" s="28">
        <v>2043</v>
      </c>
      <c r="F813" s="29">
        <v>3</v>
      </c>
      <c r="G813" s="29">
        <v>6129</v>
      </c>
      <c r="H813" s="28"/>
      <c r="I813" s="28"/>
      <c r="J813" s="29">
        <v>14</v>
      </c>
      <c r="K813" s="29">
        <f>IF(数据源[[#This Row],[销售/采购]]="采购",数据源[[#This Row],[数量]],-数据源[[#This Row],[数量]])</f>
        <v>-2043</v>
      </c>
      <c r="L813" s="29">
        <f>IF(数据源[[#This Row],[销售/采购]]="采购",-数据源[[#This Row],[总价]],数据源[[#This Row],[总价]])</f>
        <v>6129</v>
      </c>
      <c r="N813" s="1"/>
    </row>
    <row r="814" spans="1:14" x14ac:dyDescent="0.3">
      <c r="A814" s="24">
        <v>44236</v>
      </c>
      <c r="B814" s="25" t="s">
        <v>6</v>
      </c>
      <c r="C814" s="25" t="s">
        <v>9</v>
      </c>
      <c r="D814" s="25" t="s">
        <v>37</v>
      </c>
      <c r="E814" s="25">
        <v>2612</v>
      </c>
      <c r="F814" s="26">
        <v>1.44</v>
      </c>
      <c r="G814" s="26">
        <v>3761.2799999999997</v>
      </c>
      <c r="H814" s="25" t="s">
        <v>34</v>
      </c>
      <c r="I814" s="25">
        <v>3</v>
      </c>
      <c r="J814" s="28"/>
      <c r="K814" s="28">
        <f>IF(数据源[[#This Row],[销售/采购]]="采购",数据源[[#This Row],[数量]],-数据源[[#This Row],[数量]])</f>
        <v>2612</v>
      </c>
      <c r="L814" s="29">
        <f>IF(数据源[[#This Row],[销售/采购]]="采购",-数据源[[#This Row],[总价]],数据源[[#This Row],[总价]])</f>
        <v>-3761.2799999999997</v>
      </c>
      <c r="N814" s="1"/>
    </row>
    <row r="815" spans="1:14" x14ac:dyDescent="0.3">
      <c r="A815" s="27">
        <v>44236</v>
      </c>
      <c r="B815" s="28" t="s">
        <v>14</v>
      </c>
      <c r="C815" s="28" t="s">
        <v>9</v>
      </c>
      <c r="D815" s="28" t="s">
        <v>38</v>
      </c>
      <c r="E815" s="28">
        <v>1221</v>
      </c>
      <c r="F815" s="29">
        <v>3.5</v>
      </c>
      <c r="G815" s="29">
        <v>4273.5</v>
      </c>
      <c r="H815" s="28"/>
      <c r="I815" s="28"/>
      <c r="J815" s="29">
        <v>10</v>
      </c>
      <c r="K815" s="29">
        <f>IF(数据源[[#This Row],[销售/采购]]="采购",数据源[[#This Row],[数量]],-数据源[[#This Row],[数量]])</f>
        <v>-1221</v>
      </c>
      <c r="L815" s="29">
        <f>IF(数据源[[#This Row],[销售/采购]]="采购",-数据源[[#This Row],[总价]],数据源[[#This Row],[总价]])</f>
        <v>4273.5</v>
      </c>
      <c r="N815" s="1"/>
    </row>
    <row r="816" spans="1:14" x14ac:dyDescent="0.3">
      <c r="A816" s="24">
        <v>44237</v>
      </c>
      <c r="B816" s="25" t="s">
        <v>11</v>
      </c>
      <c r="C816" s="25" t="s">
        <v>13</v>
      </c>
      <c r="D816" s="25" t="s">
        <v>37</v>
      </c>
      <c r="E816" s="25">
        <v>1607</v>
      </c>
      <c r="F816" s="26">
        <v>2.04</v>
      </c>
      <c r="G816" s="26">
        <v>3278.28</v>
      </c>
      <c r="H816" s="25" t="s">
        <v>34</v>
      </c>
      <c r="I816" s="25">
        <v>7</v>
      </c>
      <c r="J816" s="28"/>
      <c r="K816" s="28">
        <f>IF(数据源[[#This Row],[销售/采购]]="采购",数据源[[#This Row],[数量]],-数据源[[#This Row],[数量]])</f>
        <v>1607</v>
      </c>
      <c r="L816" s="29">
        <f>IF(数据源[[#This Row],[销售/采购]]="采购",-数据源[[#This Row],[总价]],数据源[[#This Row],[总价]])</f>
        <v>-3278.28</v>
      </c>
      <c r="N816" s="1"/>
    </row>
    <row r="817" spans="1:14" x14ac:dyDescent="0.3">
      <c r="A817" s="27">
        <v>44237</v>
      </c>
      <c r="B817" s="28" t="s">
        <v>15</v>
      </c>
      <c r="C817" s="28" t="s">
        <v>10</v>
      </c>
      <c r="D817" s="28" t="s">
        <v>38</v>
      </c>
      <c r="E817" s="28">
        <v>1500</v>
      </c>
      <c r="F817" s="29">
        <v>4</v>
      </c>
      <c r="G817" s="29">
        <v>6000</v>
      </c>
      <c r="H817" s="28"/>
      <c r="I817" s="28"/>
      <c r="J817" s="29">
        <v>4</v>
      </c>
      <c r="K817" s="29">
        <f>IF(数据源[[#This Row],[销售/采购]]="采购",数据源[[#This Row],[数量]],-数据源[[#This Row],[数量]])</f>
        <v>-1500</v>
      </c>
      <c r="L817" s="29">
        <f>IF(数据源[[#This Row],[销售/采购]]="采购",-数据源[[#This Row],[总价]],数据源[[#This Row],[总价]])</f>
        <v>6000</v>
      </c>
      <c r="N817" s="1"/>
    </row>
    <row r="818" spans="1:14" x14ac:dyDescent="0.3">
      <c r="A818" s="24">
        <v>44238</v>
      </c>
      <c r="B818" s="25" t="s">
        <v>15</v>
      </c>
      <c r="C818" s="25" t="s">
        <v>21</v>
      </c>
      <c r="D818" s="25" t="s">
        <v>37</v>
      </c>
      <c r="E818" s="25">
        <v>2987</v>
      </c>
      <c r="F818" s="26">
        <v>3.24</v>
      </c>
      <c r="G818" s="26">
        <v>9677.880000000001</v>
      </c>
      <c r="H818" s="25" t="s">
        <v>34</v>
      </c>
      <c r="I818" s="25">
        <v>0</v>
      </c>
      <c r="J818" s="28"/>
      <c r="K818" s="28">
        <f>IF(数据源[[#This Row],[销售/采购]]="采购",数据源[[#This Row],[数量]],-数据源[[#This Row],[数量]])</f>
        <v>2987</v>
      </c>
      <c r="L818" s="29">
        <f>IF(数据源[[#This Row],[销售/采购]]="采购",-数据源[[#This Row],[总价]],数据源[[#This Row],[总价]])</f>
        <v>-9677.880000000001</v>
      </c>
      <c r="N818" s="1"/>
    </row>
    <row r="819" spans="1:14" x14ac:dyDescent="0.3">
      <c r="A819" s="27">
        <v>44238</v>
      </c>
      <c r="B819" s="28" t="s">
        <v>6</v>
      </c>
      <c r="C819" s="28" t="s">
        <v>10</v>
      </c>
      <c r="D819" s="28" t="s">
        <v>38</v>
      </c>
      <c r="E819" s="28">
        <v>435</v>
      </c>
      <c r="F819" s="29">
        <v>2.5</v>
      </c>
      <c r="G819" s="29">
        <v>1087.5</v>
      </c>
      <c r="H819" s="28"/>
      <c r="I819" s="28"/>
      <c r="J819" s="29">
        <v>1</v>
      </c>
      <c r="K819" s="29">
        <f>IF(数据源[[#This Row],[销售/采购]]="采购",数据源[[#This Row],[数量]],-数据源[[#This Row],[数量]])</f>
        <v>-435</v>
      </c>
      <c r="L819" s="29">
        <f>IF(数据源[[#This Row],[销售/采购]]="采购",-数据源[[#This Row],[总价]],数据源[[#This Row],[总价]])</f>
        <v>1087.5</v>
      </c>
      <c r="N819" s="1"/>
    </row>
    <row r="820" spans="1:14" x14ac:dyDescent="0.3">
      <c r="A820" s="24">
        <v>44239</v>
      </c>
      <c r="B820" s="25" t="s">
        <v>8</v>
      </c>
      <c r="C820" s="25" t="s">
        <v>7</v>
      </c>
      <c r="D820" s="25" t="s">
        <v>37</v>
      </c>
      <c r="E820" s="25">
        <v>3148</v>
      </c>
      <c r="F820" s="26">
        <v>3.24</v>
      </c>
      <c r="G820" s="26">
        <v>10199.52</v>
      </c>
      <c r="H820" s="25" t="s">
        <v>34</v>
      </c>
      <c r="I820" s="25">
        <v>9</v>
      </c>
      <c r="J820" s="28"/>
      <c r="K820" s="28">
        <f>IF(数据源[[#This Row],[销售/采购]]="采购",数据源[[#This Row],[数量]],-数据源[[#This Row],[数量]])</f>
        <v>3148</v>
      </c>
      <c r="L820" s="29">
        <f>IF(数据源[[#This Row],[销售/采购]]="采购",-数据源[[#This Row],[总价]],数据源[[#This Row],[总价]])</f>
        <v>-10199.52</v>
      </c>
      <c r="N820" s="1"/>
    </row>
    <row r="821" spans="1:14" x14ac:dyDescent="0.3">
      <c r="A821" s="27">
        <v>44239</v>
      </c>
      <c r="B821" s="28" t="s">
        <v>8</v>
      </c>
      <c r="C821" s="28" t="s">
        <v>9</v>
      </c>
      <c r="D821" s="28" t="s">
        <v>38</v>
      </c>
      <c r="E821" s="28">
        <v>2202</v>
      </c>
      <c r="F821" s="29">
        <v>3</v>
      </c>
      <c r="G821" s="29">
        <v>6606</v>
      </c>
      <c r="H821" s="28"/>
      <c r="I821" s="28"/>
      <c r="J821" s="29">
        <v>13</v>
      </c>
      <c r="K821" s="29">
        <f>IF(数据源[[#This Row],[销售/采购]]="采购",数据源[[#This Row],[数量]],-数据源[[#This Row],[数量]])</f>
        <v>-2202</v>
      </c>
      <c r="L821" s="29">
        <f>IF(数据源[[#This Row],[销售/采购]]="采购",-数据源[[#This Row],[总价]],数据源[[#This Row],[总价]])</f>
        <v>6606</v>
      </c>
      <c r="N821" s="1"/>
    </row>
    <row r="822" spans="1:14" x14ac:dyDescent="0.3">
      <c r="A822" s="24">
        <v>44240</v>
      </c>
      <c r="B822" s="25" t="s">
        <v>8</v>
      </c>
      <c r="C822" s="25" t="s">
        <v>9</v>
      </c>
      <c r="D822" s="25" t="s">
        <v>37</v>
      </c>
      <c r="E822" s="25">
        <v>1373</v>
      </c>
      <c r="F822" s="26">
        <v>1.44</v>
      </c>
      <c r="G822" s="26">
        <v>1977.12</v>
      </c>
      <c r="H822" s="25" t="s">
        <v>34</v>
      </c>
      <c r="I822" s="25">
        <v>12</v>
      </c>
      <c r="J822" s="28"/>
      <c r="K822" s="28">
        <f>IF(数据源[[#This Row],[销售/采购]]="采购",数据源[[#This Row],[数量]],-数据源[[#This Row],[数量]])</f>
        <v>1373</v>
      </c>
      <c r="L822" s="29">
        <f>IF(数据源[[#This Row],[销售/采购]]="采购",-数据源[[#This Row],[总价]],数据源[[#This Row],[总价]])</f>
        <v>-1977.12</v>
      </c>
      <c r="N822" s="1"/>
    </row>
    <row r="823" spans="1:14" x14ac:dyDescent="0.3">
      <c r="A823" s="27">
        <v>44240</v>
      </c>
      <c r="B823" s="28" t="s">
        <v>8</v>
      </c>
      <c r="C823" s="28" t="s">
        <v>10</v>
      </c>
      <c r="D823" s="28" t="s">
        <v>38</v>
      </c>
      <c r="E823" s="28">
        <v>656</v>
      </c>
      <c r="F823" s="29">
        <v>2.5</v>
      </c>
      <c r="G823" s="29">
        <v>1640</v>
      </c>
      <c r="H823" s="28"/>
      <c r="I823" s="28"/>
      <c r="J823" s="29">
        <v>1</v>
      </c>
      <c r="K823" s="29">
        <f>IF(数据源[[#This Row],[销售/采购]]="采购",数据源[[#This Row],[数量]],-数据源[[#This Row],[数量]])</f>
        <v>-656</v>
      </c>
      <c r="L823" s="29">
        <f>IF(数据源[[#This Row],[销售/采购]]="采购",-数据源[[#This Row],[总价]],数据源[[#This Row],[总价]])</f>
        <v>1640</v>
      </c>
      <c r="N823" s="1"/>
    </row>
    <row r="824" spans="1:14" x14ac:dyDescent="0.3">
      <c r="A824" s="24">
        <v>44241</v>
      </c>
      <c r="B824" s="25" t="s">
        <v>12</v>
      </c>
      <c r="C824" s="25" t="s">
        <v>10</v>
      </c>
      <c r="D824" s="25" t="s">
        <v>37</v>
      </c>
      <c r="E824" s="25">
        <v>2791</v>
      </c>
      <c r="F824" s="26">
        <v>1.44</v>
      </c>
      <c r="G824" s="26">
        <v>4019.04</v>
      </c>
      <c r="H824" s="25" t="s">
        <v>34</v>
      </c>
      <c r="I824" s="25">
        <v>9</v>
      </c>
      <c r="J824" s="28"/>
      <c r="K824" s="28">
        <f>IF(数据源[[#This Row],[销售/采购]]="采购",数据源[[#This Row],[数量]],-数据源[[#This Row],[数量]])</f>
        <v>2791</v>
      </c>
      <c r="L824" s="29">
        <f>IF(数据源[[#This Row],[销售/采购]]="采购",-数据源[[#This Row],[总价]],数据源[[#This Row],[总价]])</f>
        <v>-4019.04</v>
      </c>
      <c r="N824" s="1"/>
    </row>
    <row r="825" spans="1:14" x14ac:dyDescent="0.3">
      <c r="A825" s="27">
        <v>44241</v>
      </c>
      <c r="B825" s="28" t="s">
        <v>11</v>
      </c>
      <c r="C825" s="28" t="s">
        <v>13</v>
      </c>
      <c r="D825" s="28" t="s">
        <v>38</v>
      </c>
      <c r="E825" s="28">
        <v>2727</v>
      </c>
      <c r="F825" s="29">
        <v>4</v>
      </c>
      <c r="G825" s="29">
        <v>10908</v>
      </c>
      <c r="H825" s="28"/>
      <c r="I825" s="28"/>
      <c r="J825" s="29">
        <v>18</v>
      </c>
      <c r="K825" s="29">
        <f>IF(数据源[[#This Row],[销售/采购]]="采购",数据源[[#This Row],[数量]],-数据源[[#This Row],[数量]])</f>
        <v>-2727</v>
      </c>
      <c r="L825" s="29">
        <f>IF(数据源[[#This Row],[销售/采购]]="采购",-数据源[[#This Row],[总价]],数据源[[#This Row],[总价]])</f>
        <v>10908</v>
      </c>
      <c r="N825" s="1"/>
    </row>
    <row r="826" spans="1:14" x14ac:dyDescent="0.3">
      <c r="A826" s="24">
        <v>44242</v>
      </c>
      <c r="B826" s="25" t="s">
        <v>8</v>
      </c>
      <c r="C826" s="25" t="s">
        <v>7</v>
      </c>
      <c r="D826" s="25" t="s">
        <v>37</v>
      </c>
      <c r="E826" s="25">
        <v>3506</v>
      </c>
      <c r="F826" s="26">
        <v>3.24</v>
      </c>
      <c r="G826" s="26">
        <v>11359.44</v>
      </c>
      <c r="H826" s="25" t="s">
        <v>34</v>
      </c>
      <c r="I826" s="25">
        <v>1</v>
      </c>
      <c r="J826" s="28"/>
      <c r="K826" s="28">
        <f>IF(数据源[[#This Row],[销售/采购]]="采购",数据源[[#This Row],[数量]],-数据源[[#This Row],[数量]])</f>
        <v>3506</v>
      </c>
      <c r="L826" s="29">
        <f>IF(数据源[[#This Row],[销售/采购]]="采购",-数据源[[#This Row],[总价]],数据源[[#This Row],[总价]])</f>
        <v>-11359.44</v>
      </c>
      <c r="N826" s="1"/>
    </row>
    <row r="827" spans="1:14" x14ac:dyDescent="0.3">
      <c r="A827" s="27">
        <v>44242</v>
      </c>
      <c r="B827" s="28" t="s">
        <v>11</v>
      </c>
      <c r="C827" s="28" t="s">
        <v>18</v>
      </c>
      <c r="D827" s="28" t="s">
        <v>38</v>
      </c>
      <c r="E827" s="28">
        <v>368</v>
      </c>
      <c r="F827" s="29">
        <v>8</v>
      </c>
      <c r="G827" s="29">
        <v>2944</v>
      </c>
      <c r="H827" s="28"/>
      <c r="I827" s="28"/>
      <c r="J827" s="29">
        <v>19</v>
      </c>
      <c r="K827" s="29">
        <f>IF(数据源[[#This Row],[销售/采购]]="采购",数据源[[#This Row],[数量]],-数据源[[#This Row],[数量]])</f>
        <v>-368</v>
      </c>
      <c r="L827" s="29">
        <f>IF(数据源[[#This Row],[销售/采购]]="采购",-数据源[[#This Row],[总价]],数据源[[#This Row],[总价]])</f>
        <v>2944</v>
      </c>
      <c r="N827" s="1"/>
    </row>
    <row r="828" spans="1:14" x14ac:dyDescent="0.3">
      <c r="A828" s="24">
        <v>44243</v>
      </c>
      <c r="B828" s="25" t="s">
        <v>15</v>
      </c>
      <c r="C828" s="25" t="s">
        <v>21</v>
      </c>
      <c r="D828" s="25" t="s">
        <v>37</v>
      </c>
      <c r="E828" s="25">
        <v>2193</v>
      </c>
      <c r="F828" s="26">
        <v>3.24</v>
      </c>
      <c r="G828" s="26">
        <v>7105.3200000000006</v>
      </c>
      <c r="H828" s="25" t="s">
        <v>34</v>
      </c>
      <c r="I828" s="25">
        <v>8</v>
      </c>
      <c r="J828" s="28"/>
      <c r="K828" s="28">
        <f>IF(数据源[[#This Row],[销售/采购]]="采购",数据源[[#This Row],[数量]],-数据源[[#This Row],[数量]])</f>
        <v>2193</v>
      </c>
      <c r="L828" s="29">
        <f>IF(数据源[[#This Row],[销售/采购]]="采购",-数据源[[#This Row],[总价]],数据源[[#This Row],[总价]])</f>
        <v>-7105.3200000000006</v>
      </c>
      <c r="N828" s="1"/>
    </row>
    <row r="829" spans="1:14" x14ac:dyDescent="0.3">
      <c r="A829" s="27">
        <v>44243</v>
      </c>
      <c r="B829" s="28" t="s">
        <v>8</v>
      </c>
      <c r="C829" s="28" t="s">
        <v>9</v>
      </c>
      <c r="D829" s="28" t="s">
        <v>38</v>
      </c>
      <c r="E829" s="28">
        <v>1998</v>
      </c>
      <c r="F829" s="29">
        <v>3</v>
      </c>
      <c r="G829" s="29">
        <v>5994</v>
      </c>
      <c r="H829" s="28"/>
      <c r="I829" s="28"/>
      <c r="J829" s="29">
        <v>15</v>
      </c>
      <c r="K829" s="29">
        <f>IF(数据源[[#This Row],[销售/采购]]="采购",数据源[[#This Row],[数量]],-数据源[[#This Row],[数量]])</f>
        <v>-1998</v>
      </c>
      <c r="L829" s="29">
        <f>IF(数据源[[#This Row],[销售/采购]]="采购",-数据源[[#This Row],[总价]],数据源[[#This Row],[总价]])</f>
        <v>5994</v>
      </c>
      <c r="N829" s="1"/>
    </row>
    <row r="830" spans="1:14" x14ac:dyDescent="0.3">
      <c r="A830" s="24">
        <v>44244</v>
      </c>
      <c r="B830" s="25" t="s">
        <v>14</v>
      </c>
      <c r="C830" s="25" t="s">
        <v>9</v>
      </c>
      <c r="D830" s="25" t="s">
        <v>37</v>
      </c>
      <c r="E830" s="25">
        <v>2423</v>
      </c>
      <c r="F830" s="26">
        <v>1.74</v>
      </c>
      <c r="G830" s="26">
        <v>4216.0199999999995</v>
      </c>
      <c r="H830" s="25" t="s">
        <v>34</v>
      </c>
      <c r="I830" s="25">
        <v>14</v>
      </c>
      <c r="J830" s="28"/>
      <c r="K830" s="28">
        <f>IF(数据源[[#This Row],[销售/采购]]="采购",数据源[[#This Row],[数量]],-数据源[[#This Row],[数量]])</f>
        <v>2423</v>
      </c>
      <c r="L830" s="29">
        <f>IF(数据源[[#This Row],[销售/采购]]="采购",-数据源[[#This Row],[总价]],数据源[[#This Row],[总价]])</f>
        <v>-4216.0199999999995</v>
      </c>
      <c r="N830" s="1"/>
    </row>
    <row r="831" spans="1:14" x14ac:dyDescent="0.3">
      <c r="A831" s="27">
        <v>44244</v>
      </c>
      <c r="B831" s="28" t="s">
        <v>12</v>
      </c>
      <c r="C831" s="28" t="s">
        <v>10</v>
      </c>
      <c r="D831" s="28" t="s">
        <v>38</v>
      </c>
      <c r="E831" s="28">
        <v>2412</v>
      </c>
      <c r="F831" s="29">
        <v>3</v>
      </c>
      <c r="G831" s="29">
        <v>7236</v>
      </c>
      <c r="H831" s="28"/>
      <c r="I831" s="28"/>
      <c r="J831" s="29">
        <v>19</v>
      </c>
      <c r="K831" s="29">
        <f>IF(数据源[[#This Row],[销售/采购]]="采购",数据源[[#This Row],[数量]],-数据源[[#This Row],[数量]])</f>
        <v>-2412</v>
      </c>
      <c r="L831" s="29">
        <f>IF(数据源[[#This Row],[销售/采购]]="采购",-数据源[[#This Row],[总价]],数据源[[#This Row],[总价]])</f>
        <v>7236</v>
      </c>
      <c r="N831" s="1"/>
    </row>
    <row r="832" spans="1:14" x14ac:dyDescent="0.3">
      <c r="A832" s="24">
        <v>44245</v>
      </c>
      <c r="B832" s="25" t="s">
        <v>6</v>
      </c>
      <c r="C832" s="25" t="s">
        <v>7</v>
      </c>
      <c r="D832" s="25" t="s">
        <v>37</v>
      </c>
      <c r="E832" s="25">
        <v>2335</v>
      </c>
      <c r="F832" s="26">
        <v>3.24</v>
      </c>
      <c r="G832" s="26">
        <v>7565.4000000000005</v>
      </c>
      <c r="H832" s="25" t="s">
        <v>34</v>
      </c>
      <c r="I832" s="25">
        <v>13</v>
      </c>
      <c r="J832" s="28"/>
      <c r="K832" s="28">
        <f>IF(数据源[[#This Row],[销售/采购]]="采购",数据源[[#This Row],[数量]],-数据源[[#This Row],[数量]])</f>
        <v>2335</v>
      </c>
      <c r="L832" s="29">
        <f>IF(数据源[[#This Row],[销售/采购]]="采购",-数据源[[#This Row],[总价]],数据源[[#This Row],[总价]])</f>
        <v>-7565.4000000000005</v>
      </c>
      <c r="N832" s="1"/>
    </row>
    <row r="833" spans="1:14" x14ac:dyDescent="0.3">
      <c r="A833" s="27">
        <v>44245</v>
      </c>
      <c r="B833" s="28" t="s">
        <v>6</v>
      </c>
      <c r="C833" s="28" t="s">
        <v>7</v>
      </c>
      <c r="D833" s="28" t="s">
        <v>38</v>
      </c>
      <c r="E833" s="28">
        <v>630</v>
      </c>
      <c r="F833" s="29">
        <v>6</v>
      </c>
      <c r="G833" s="29">
        <v>3780</v>
      </c>
      <c r="H833" s="28"/>
      <c r="I833" s="28"/>
      <c r="J833" s="29">
        <v>5</v>
      </c>
      <c r="K833" s="29">
        <f>IF(数据源[[#This Row],[销售/采购]]="采购",数据源[[#This Row],[数量]],-数据源[[#This Row],[数量]])</f>
        <v>-630</v>
      </c>
      <c r="L833" s="29">
        <f>IF(数据源[[#This Row],[销售/采购]]="采购",-数据源[[#This Row],[总价]],数据源[[#This Row],[总价]])</f>
        <v>3780</v>
      </c>
      <c r="N833" s="1"/>
    </row>
    <row r="834" spans="1:14" x14ac:dyDescent="0.3">
      <c r="A834" s="24">
        <v>44246</v>
      </c>
      <c r="B834" s="25" t="s">
        <v>8</v>
      </c>
      <c r="C834" s="25" t="s">
        <v>10</v>
      </c>
      <c r="D834" s="25" t="s">
        <v>37</v>
      </c>
      <c r="E834" s="25">
        <v>767</v>
      </c>
      <c r="F834" s="26">
        <v>1.3299999999999998</v>
      </c>
      <c r="G834" s="26">
        <v>1020.1099999999999</v>
      </c>
      <c r="H834" s="25" t="s">
        <v>34</v>
      </c>
      <c r="I834" s="25">
        <v>8</v>
      </c>
      <c r="J834" s="28"/>
      <c r="K834" s="28">
        <f>IF(数据源[[#This Row],[销售/采购]]="采购",数据源[[#This Row],[数量]],-数据源[[#This Row],[数量]])</f>
        <v>767</v>
      </c>
      <c r="L834" s="29">
        <f>IF(数据源[[#This Row],[销售/采购]]="采购",-数据源[[#This Row],[总价]],数据源[[#This Row],[总价]])</f>
        <v>-1020.1099999999999</v>
      </c>
      <c r="N834" s="1"/>
    </row>
    <row r="835" spans="1:14" x14ac:dyDescent="0.3">
      <c r="A835" s="27">
        <v>44246</v>
      </c>
      <c r="B835" s="28" t="s">
        <v>11</v>
      </c>
      <c r="C835" s="28" t="s">
        <v>13</v>
      </c>
      <c r="D835" s="28" t="s">
        <v>38</v>
      </c>
      <c r="E835" s="28">
        <v>2188</v>
      </c>
      <c r="F835" s="29">
        <v>4</v>
      </c>
      <c r="G835" s="29">
        <v>8752</v>
      </c>
      <c r="H835" s="28"/>
      <c r="I835" s="28"/>
      <c r="J835" s="29">
        <v>19</v>
      </c>
      <c r="K835" s="29">
        <f>IF(数据源[[#This Row],[销售/采购]]="采购",数据源[[#This Row],[数量]],-数据源[[#This Row],[数量]])</f>
        <v>-2188</v>
      </c>
      <c r="L835" s="29">
        <f>IF(数据源[[#This Row],[销售/采购]]="采购",-数据源[[#This Row],[总价]],数据源[[#This Row],[总价]])</f>
        <v>8752</v>
      </c>
      <c r="N835" s="1"/>
    </row>
    <row r="836" spans="1:14" x14ac:dyDescent="0.3">
      <c r="A836" s="24">
        <v>44247</v>
      </c>
      <c r="B836" s="25" t="s">
        <v>15</v>
      </c>
      <c r="C836" s="25" t="s">
        <v>10</v>
      </c>
      <c r="D836" s="25" t="s">
        <v>37</v>
      </c>
      <c r="E836" s="25">
        <v>612</v>
      </c>
      <c r="F836" s="26">
        <v>2.38</v>
      </c>
      <c r="G836" s="26">
        <v>1456.56</v>
      </c>
      <c r="H836" s="25" t="s">
        <v>34</v>
      </c>
      <c r="I836" s="25">
        <v>6</v>
      </c>
      <c r="J836" s="28"/>
      <c r="K836" s="28">
        <f>IF(数据源[[#This Row],[销售/采购]]="采购",数据源[[#This Row],[数量]],-数据源[[#This Row],[数量]])</f>
        <v>612</v>
      </c>
      <c r="L836" s="29">
        <f>IF(数据源[[#This Row],[销售/采购]]="采购",-数据源[[#This Row],[总价]],数据源[[#This Row],[总价]])</f>
        <v>-1456.56</v>
      </c>
      <c r="N836" s="1"/>
    </row>
    <row r="837" spans="1:14" x14ac:dyDescent="0.3">
      <c r="A837" s="27">
        <v>44247</v>
      </c>
      <c r="B837" s="28" t="s">
        <v>6</v>
      </c>
      <c r="C837" s="28" t="s">
        <v>10</v>
      </c>
      <c r="D837" s="28" t="s">
        <v>38</v>
      </c>
      <c r="E837" s="28">
        <v>1703</v>
      </c>
      <c r="F837" s="29">
        <v>2.5</v>
      </c>
      <c r="G837" s="29">
        <v>4257.5</v>
      </c>
      <c r="H837" s="28"/>
      <c r="I837" s="28"/>
      <c r="J837" s="29">
        <v>0</v>
      </c>
      <c r="K837" s="29">
        <f>IF(数据源[[#This Row],[销售/采购]]="采购",数据源[[#This Row],[数量]],-数据源[[#This Row],[数量]])</f>
        <v>-1703</v>
      </c>
      <c r="L837" s="29">
        <f>IF(数据源[[#This Row],[销售/采购]]="采购",-数据源[[#This Row],[总价]],数据源[[#This Row],[总价]])</f>
        <v>4257.5</v>
      </c>
      <c r="N837" s="1"/>
    </row>
    <row r="838" spans="1:14" x14ac:dyDescent="0.3">
      <c r="A838" s="24">
        <v>44248</v>
      </c>
      <c r="B838" s="25" t="s">
        <v>8</v>
      </c>
      <c r="C838" s="25" t="s">
        <v>10</v>
      </c>
      <c r="D838" s="25" t="s">
        <v>37</v>
      </c>
      <c r="E838" s="25">
        <v>808</v>
      </c>
      <c r="F838" s="26">
        <v>1.3299999999999998</v>
      </c>
      <c r="G838" s="26">
        <v>1074.6399999999999</v>
      </c>
      <c r="H838" s="25" t="s">
        <v>34</v>
      </c>
      <c r="I838" s="25">
        <v>5</v>
      </c>
      <c r="J838" s="28"/>
      <c r="K838" s="28">
        <f>IF(数据源[[#This Row],[销售/采购]]="采购",数据源[[#This Row],[数量]],-数据源[[#This Row],[数量]])</f>
        <v>808</v>
      </c>
      <c r="L838" s="29">
        <f>IF(数据源[[#This Row],[销售/采购]]="采购",-数据源[[#This Row],[总价]],数据源[[#This Row],[总价]])</f>
        <v>-1074.6399999999999</v>
      </c>
      <c r="N838" s="1"/>
    </row>
    <row r="839" spans="1:14" x14ac:dyDescent="0.3">
      <c r="A839" s="27">
        <v>44248</v>
      </c>
      <c r="B839" s="28" t="s">
        <v>8</v>
      </c>
      <c r="C839" s="28" t="s">
        <v>10</v>
      </c>
      <c r="D839" s="28" t="s">
        <v>38</v>
      </c>
      <c r="E839" s="28">
        <v>1101</v>
      </c>
      <c r="F839" s="29">
        <v>2.5</v>
      </c>
      <c r="G839" s="29">
        <v>2752.5</v>
      </c>
      <c r="H839" s="28"/>
      <c r="I839" s="28"/>
      <c r="J839" s="29">
        <v>17</v>
      </c>
      <c r="K839" s="29">
        <f>IF(数据源[[#This Row],[销售/采购]]="采购",数据源[[#This Row],[数量]],-数据源[[#This Row],[数量]])</f>
        <v>-1101</v>
      </c>
      <c r="L839" s="29">
        <f>IF(数据源[[#This Row],[销售/采购]]="采购",-数据源[[#This Row],[总价]],数据源[[#This Row],[总价]])</f>
        <v>2752.5</v>
      </c>
      <c r="N839" s="1"/>
    </row>
    <row r="840" spans="1:14" x14ac:dyDescent="0.3">
      <c r="A840" s="24">
        <v>44249</v>
      </c>
      <c r="B840" s="25" t="s">
        <v>14</v>
      </c>
      <c r="C840" s="25" t="s">
        <v>7</v>
      </c>
      <c r="D840" s="25" t="s">
        <v>37</v>
      </c>
      <c r="E840" s="25">
        <v>1075</v>
      </c>
      <c r="F840" s="26">
        <v>4.4400000000000004</v>
      </c>
      <c r="G840" s="26">
        <v>4773</v>
      </c>
      <c r="H840" s="25" t="s">
        <v>34</v>
      </c>
      <c r="I840" s="25">
        <v>0</v>
      </c>
      <c r="J840" s="28"/>
      <c r="K840" s="28">
        <f>IF(数据源[[#This Row],[销售/采购]]="采购",数据源[[#This Row],[数量]],-数据源[[#This Row],[数量]])</f>
        <v>1075</v>
      </c>
      <c r="L840" s="29">
        <f>IF(数据源[[#This Row],[销售/采购]]="采购",-数据源[[#This Row],[总价]],数据源[[#This Row],[总价]])</f>
        <v>-4773</v>
      </c>
      <c r="N840" s="1"/>
    </row>
    <row r="841" spans="1:14" x14ac:dyDescent="0.3">
      <c r="A841" s="27">
        <v>44249</v>
      </c>
      <c r="B841" s="28" t="s">
        <v>11</v>
      </c>
      <c r="C841" s="28" t="s">
        <v>18</v>
      </c>
      <c r="D841" s="28" t="s">
        <v>38</v>
      </c>
      <c r="E841" s="28">
        <v>2224</v>
      </c>
      <c r="F841" s="29">
        <v>8</v>
      </c>
      <c r="G841" s="29">
        <v>17792</v>
      </c>
      <c r="H841" s="28"/>
      <c r="I841" s="28"/>
      <c r="J841" s="29">
        <v>0</v>
      </c>
      <c r="K841" s="29">
        <f>IF(数据源[[#This Row],[销售/采购]]="采购",数据源[[#This Row],[数量]],-数据源[[#This Row],[数量]])</f>
        <v>-2224</v>
      </c>
      <c r="L841" s="29">
        <f>IF(数据源[[#This Row],[销售/采购]]="采购",-数据源[[#This Row],[总价]],数据源[[#This Row],[总价]])</f>
        <v>17792</v>
      </c>
      <c r="N841" s="1"/>
    </row>
    <row r="842" spans="1:14" x14ac:dyDescent="0.3">
      <c r="A842" s="24">
        <v>44250</v>
      </c>
      <c r="B842" s="25" t="s">
        <v>14</v>
      </c>
      <c r="C842" s="25" t="s">
        <v>9</v>
      </c>
      <c r="D842" s="25" t="s">
        <v>37</v>
      </c>
      <c r="E842" s="25">
        <v>1154</v>
      </c>
      <c r="F842" s="26">
        <v>1.74</v>
      </c>
      <c r="G842" s="26">
        <v>2007.96</v>
      </c>
      <c r="H842" s="25" t="s">
        <v>34</v>
      </c>
      <c r="I842" s="25">
        <v>0</v>
      </c>
      <c r="J842" s="28"/>
      <c r="K842" s="28">
        <f>IF(数据源[[#This Row],[销售/采购]]="采购",数据源[[#This Row],[数量]],-数据源[[#This Row],[数量]])</f>
        <v>1154</v>
      </c>
      <c r="L842" s="29">
        <f>IF(数据源[[#This Row],[销售/采购]]="采购",-数据源[[#This Row],[总价]],数据源[[#This Row],[总价]])</f>
        <v>-2007.96</v>
      </c>
      <c r="N842" s="1"/>
    </row>
    <row r="843" spans="1:14" x14ac:dyDescent="0.3">
      <c r="A843" s="27">
        <v>44250</v>
      </c>
      <c r="B843" s="28" t="s">
        <v>8</v>
      </c>
      <c r="C843" s="28" t="s">
        <v>7</v>
      </c>
      <c r="D843" s="28" t="s">
        <v>38</v>
      </c>
      <c r="E843" s="28">
        <v>2824</v>
      </c>
      <c r="F843" s="29">
        <v>6</v>
      </c>
      <c r="G843" s="29">
        <v>16944</v>
      </c>
      <c r="H843" s="28"/>
      <c r="I843" s="28"/>
      <c r="J843" s="29">
        <v>19</v>
      </c>
      <c r="K843" s="29">
        <f>IF(数据源[[#This Row],[销售/采购]]="采购",数据源[[#This Row],[数量]],-数据源[[#This Row],[数量]])</f>
        <v>-2824</v>
      </c>
      <c r="L843" s="29">
        <f>IF(数据源[[#This Row],[销售/采购]]="采购",-数据源[[#This Row],[总价]],数据源[[#This Row],[总价]])</f>
        <v>16944</v>
      </c>
      <c r="N843" s="1"/>
    </row>
    <row r="844" spans="1:14" x14ac:dyDescent="0.3">
      <c r="A844" s="24">
        <v>44251</v>
      </c>
      <c r="B844" s="25" t="s">
        <v>15</v>
      </c>
      <c r="C844" s="25" t="s">
        <v>21</v>
      </c>
      <c r="D844" s="25" t="s">
        <v>37</v>
      </c>
      <c r="E844" s="25">
        <v>2176</v>
      </c>
      <c r="F844" s="26">
        <v>3.24</v>
      </c>
      <c r="G844" s="26">
        <v>7050.2400000000007</v>
      </c>
      <c r="H844" s="25" t="s">
        <v>34</v>
      </c>
      <c r="I844" s="25">
        <v>0</v>
      </c>
      <c r="J844" s="28"/>
      <c r="K844" s="28">
        <f>IF(数据源[[#This Row],[销售/采购]]="采购",数据源[[#This Row],[数量]],-数据源[[#This Row],[数量]])</f>
        <v>2176</v>
      </c>
      <c r="L844" s="29">
        <f>IF(数据源[[#This Row],[销售/采购]]="采购",-数据源[[#This Row],[总价]],数据源[[#This Row],[总价]])</f>
        <v>-7050.2400000000007</v>
      </c>
      <c r="N844" s="1"/>
    </row>
    <row r="845" spans="1:14" x14ac:dyDescent="0.3">
      <c r="A845" s="27">
        <v>44251</v>
      </c>
      <c r="B845" s="28" t="s">
        <v>11</v>
      </c>
      <c r="C845" s="28" t="s">
        <v>13</v>
      </c>
      <c r="D845" s="28" t="s">
        <v>38</v>
      </c>
      <c r="E845" s="28">
        <v>2070</v>
      </c>
      <c r="F845" s="29">
        <v>4</v>
      </c>
      <c r="G845" s="29">
        <v>8280</v>
      </c>
      <c r="H845" s="28"/>
      <c r="I845" s="28"/>
      <c r="J845" s="29">
        <v>2</v>
      </c>
      <c r="K845" s="29">
        <f>IF(数据源[[#This Row],[销售/采购]]="采购",数据源[[#This Row],[数量]],-数据源[[#This Row],[数量]])</f>
        <v>-2070</v>
      </c>
      <c r="L845" s="29">
        <f>IF(数据源[[#This Row],[销售/采购]]="采购",-数据源[[#This Row],[总价]],数据源[[#This Row],[总价]])</f>
        <v>8280</v>
      </c>
      <c r="N845" s="1"/>
    </row>
    <row r="846" spans="1:14" x14ac:dyDescent="0.3">
      <c r="A846" s="24">
        <v>44252</v>
      </c>
      <c r="B846" s="25" t="s">
        <v>8</v>
      </c>
      <c r="C846" s="25" t="s">
        <v>9</v>
      </c>
      <c r="D846" s="25" t="s">
        <v>37</v>
      </c>
      <c r="E846" s="25">
        <v>819</v>
      </c>
      <c r="F846" s="26">
        <v>1.68</v>
      </c>
      <c r="G846" s="26">
        <v>1375.9199999999998</v>
      </c>
      <c r="H846" s="25" t="s">
        <v>34</v>
      </c>
      <c r="I846" s="25">
        <v>2</v>
      </c>
      <c r="J846" s="28"/>
      <c r="K846" s="28">
        <f>IF(数据源[[#This Row],[销售/采购]]="采购",数据源[[#This Row],[数量]],-数据源[[#This Row],[数量]])</f>
        <v>819</v>
      </c>
      <c r="L846" s="29">
        <f>IF(数据源[[#This Row],[销售/采购]]="采购",-数据源[[#This Row],[总价]],数据源[[#This Row],[总价]])</f>
        <v>-1375.9199999999998</v>
      </c>
      <c r="N846" s="1"/>
    </row>
    <row r="847" spans="1:14" x14ac:dyDescent="0.3">
      <c r="A847" s="27">
        <v>44252</v>
      </c>
      <c r="B847" s="28" t="s">
        <v>11</v>
      </c>
      <c r="C847" s="28" t="s">
        <v>13</v>
      </c>
      <c r="D847" s="28" t="s">
        <v>38</v>
      </c>
      <c r="E847" s="28">
        <v>2163</v>
      </c>
      <c r="F847" s="29">
        <v>4</v>
      </c>
      <c r="G847" s="29">
        <v>8652</v>
      </c>
      <c r="H847" s="28"/>
      <c r="I847" s="28"/>
      <c r="J847" s="29">
        <v>2</v>
      </c>
      <c r="K847" s="29">
        <f>IF(数据源[[#This Row],[销售/采购]]="采购",数据源[[#This Row],[数量]],-数据源[[#This Row],[数量]])</f>
        <v>-2163</v>
      </c>
      <c r="L847" s="29">
        <f>IF(数据源[[#This Row],[销售/采购]]="采购",-数据源[[#This Row],[总价]],数据源[[#This Row],[总价]])</f>
        <v>8652</v>
      </c>
      <c r="N847" s="1"/>
    </row>
    <row r="848" spans="1:14" x14ac:dyDescent="0.3">
      <c r="A848" s="24">
        <v>44253</v>
      </c>
      <c r="B848" s="25" t="s">
        <v>11</v>
      </c>
      <c r="C848" s="25" t="s">
        <v>10</v>
      </c>
      <c r="D848" s="25" t="s">
        <v>37</v>
      </c>
      <c r="E848" s="25">
        <v>1263</v>
      </c>
      <c r="F848" s="26">
        <v>3.24</v>
      </c>
      <c r="G848" s="26">
        <v>4092.1200000000003</v>
      </c>
      <c r="H848" s="25" t="s">
        <v>34</v>
      </c>
      <c r="I848" s="25">
        <v>8</v>
      </c>
      <c r="J848" s="28"/>
      <c r="K848" s="28">
        <f>IF(数据源[[#This Row],[销售/采购]]="采购",数据源[[#This Row],[数量]],-数据源[[#This Row],[数量]])</f>
        <v>1263</v>
      </c>
      <c r="L848" s="29">
        <f>IF(数据源[[#This Row],[销售/采购]]="采购",-数据源[[#This Row],[总价]],数据源[[#This Row],[总价]])</f>
        <v>-4092.1200000000003</v>
      </c>
      <c r="N848" s="1"/>
    </row>
    <row r="849" spans="1:14" x14ac:dyDescent="0.3">
      <c r="A849" s="27">
        <v>44253</v>
      </c>
      <c r="B849" s="28" t="s">
        <v>8</v>
      </c>
      <c r="C849" s="28" t="s">
        <v>7</v>
      </c>
      <c r="D849" s="28" t="s">
        <v>38</v>
      </c>
      <c r="E849" s="28">
        <v>846</v>
      </c>
      <c r="F849" s="29">
        <v>6</v>
      </c>
      <c r="G849" s="29">
        <v>5076</v>
      </c>
      <c r="H849" s="28"/>
      <c r="I849" s="28"/>
      <c r="J849" s="29">
        <v>0</v>
      </c>
      <c r="K849" s="29">
        <f>IF(数据源[[#This Row],[销售/采购]]="采购",数据源[[#This Row],[数量]],-数据源[[#This Row],[数量]])</f>
        <v>-846</v>
      </c>
      <c r="L849" s="29">
        <f>IF(数据源[[#This Row],[销售/采购]]="采购",-数据源[[#This Row],[总价]],数据源[[#This Row],[总价]])</f>
        <v>5076</v>
      </c>
      <c r="N849" s="1"/>
    </row>
    <row r="850" spans="1:14" x14ac:dyDescent="0.3">
      <c r="A850" s="24">
        <v>44254</v>
      </c>
      <c r="B850" s="25" t="s">
        <v>8</v>
      </c>
      <c r="C850" s="25" t="s">
        <v>7</v>
      </c>
      <c r="D850" s="25" t="s">
        <v>37</v>
      </c>
      <c r="E850" s="25">
        <v>3196</v>
      </c>
      <c r="F850" s="26">
        <v>3.24</v>
      </c>
      <c r="G850" s="26">
        <v>10355.040000000001</v>
      </c>
      <c r="H850" s="25" t="s">
        <v>34</v>
      </c>
      <c r="I850" s="25">
        <v>1</v>
      </c>
      <c r="J850" s="28"/>
      <c r="K850" s="28">
        <f>IF(数据源[[#This Row],[销售/采购]]="采购",数据源[[#This Row],[数量]],-数据源[[#This Row],[数量]])</f>
        <v>3196</v>
      </c>
      <c r="L850" s="29">
        <f>IF(数据源[[#This Row],[销售/采购]]="采购",-数据源[[#This Row],[总价]],数据源[[#This Row],[总价]])</f>
        <v>-10355.040000000001</v>
      </c>
      <c r="N850" s="1"/>
    </row>
    <row r="851" spans="1:14" x14ac:dyDescent="0.3">
      <c r="A851" s="27">
        <v>44254</v>
      </c>
      <c r="B851" s="28" t="s">
        <v>8</v>
      </c>
      <c r="C851" s="28" t="s">
        <v>9</v>
      </c>
      <c r="D851" s="28" t="s">
        <v>38</v>
      </c>
      <c r="E851" s="28">
        <v>512</v>
      </c>
      <c r="F851" s="29">
        <v>3</v>
      </c>
      <c r="G851" s="29">
        <v>1536</v>
      </c>
      <c r="H851" s="28"/>
      <c r="I851" s="28"/>
      <c r="J851" s="29">
        <v>15</v>
      </c>
      <c r="K851" s="29">
        <f>IF(数据源[[#This Row],[销售/采购]]="采购",数据源[[#This Row],[数量]],-数据源[[#This Row],[数量]])</f>
        <v>-512</v>
      </c>
      <c r="L851" s="29">
        <f>IF(数据源[[#This Row],[销售/采购]]="采购",-数据源[[#This Row],[总价]],数据源[[#This Row],[总价]])</f>
        <v>1536</v>
      </c>
      <c r="N851" s="1"/>
    </row>
    <row r="852" spans="1:14" x14ac:dyDescent="0.3">
      <c r="A852" s="24">
        <v>44255</v>
      </c>
      <c r="B852" s="25" t="s">
        <v>15</v>
      </c>
      <c r="C852" s="25" t="s">
        <v>9</v>
      </c>
      <c r="D852" s="25" t="s">
        <v>37</v>
      </c>
      <c r="E852" s="25">
        <v>834</v>
      </c>
      <c r="F852" s="26">
        <v>3.08</v>
      </c>
      <c r="G852" s="26">
        <v>2568.7200000000003</v>
      </c>
      <c r="H852" s="25" t="s">
        <v>34</v>
      </c>
      <c r="I852" s="25">
        <v>9</v>
      </c>
      <c r="J852" s="28"/>
      <c r="K852" s="28">
        <f>IF(数据源[[#This Row],[销售/采购]]="采购",数据源[[#This Row],[数量]],-数据源[[#This Row],[数量]])</f>
        <v>834</v>
      </c>
      <c r="L852" s="29">
        <f>IF(数据源[[#This Row],[销售/采购]]="采购",-数据源[[#This Row],[总价]],数据源[[#This Row],[总价]])</f>
        <v>-2568.7200000000003</v>
      </c>
      <c r="N852" s="1"/>
    </row>
    <row r="853" spans="1:14" x14ac:dyDescent="0.3">
      <c r="A853" s="27">
        <v>44255</v>
      </c>
      <c r="B853" s="28" t="s">
        <v>6</v>
      </c>
      <c r="C853" s="28" t="s">
        <v>7</v>
      </c>
      <c r="D853" s="28" t="s">
        <v>38</v>
      </c>
      <c r="E853" s="28">
        <v>734</v>
      </c>
      <c r="F853" s="29">
        <v>6</v>
      </c>
      <c r="G853" s="29">
        <v>4404</v>
      </c>
      <c r="H853" s="28"/>
      <c r="I853" s="28"/>
      <c r="J853" s="29">
        <v>6</v>
      </c>
      <c r="K853" s="29">
        <f>IF(数据源[[#This Row],[销售/采购]]="采购",数据源[[#This Row],[数量]],-数据源[[#This Row],[数量]])</f>
        <v>-734</v>
      </c>
      <c r="L853" s="29">
        <f>IF(数据源[[#This Row],[销售/采购]]="采购",-数据源[[#This Row],[总价]],数据源[[#This Row],[总价]])</f>
        <v>4404</v>
      </c>
      <c r="N853" s="1"/>
    </row>
    <row r="854" spans="1:14" x14ac:dyDescent="0.3">
      <c r="A854" s="24">
        <v>44256</v>
      </c>
      <c r="B854" s="25" t="s">
        <v>11</v>
      </c>
      <c r="C854" s="25" t="s">
        <v>18</v>
      </c>
      <c r="D854" s="25" t="s">
        <v>37</v>
      </c>
      <c r="E854" s="25">
        <v>832</v>
      </c>
      <c r="F854" s="26">
        <v>5.18</v>
      </c>
      <c r="G854" s="26">
        <v>4309.76</v>
      </c>
      <c r="H854" s="25" t="s">
        <v>34</v>
      </c>
      <c r="I854" s="25">
        <v>6</v>
      </c>
      <c r="J854" s="28"/>
      <c r="K854" s="28">
        <f>IF(数据源[[#This Row],[销售/采购]]="采购",数据源[[#This Row],[数量]],-数据源[[#This Row],[数量]])</f>
        <v>832</v>
      </c>
      <c r="L854" s="29">
        <f>IF(数据源[[#This Row],[销售/采购]]="采购",-数据源[[#This Row],[总价]],数据源[[#This Row],[总价]])</f>
        <v>-4309.76</v>
      </c>
      <c r="N854" s="1"/>
    </row>
    <row r="855" spans="1:14" x14ac:dyDescent="0.3">
      <c r="A855" s="27">
        <v>44256</v>
      </c>
      <c r="B855" s="28" t="s">
        <v>8</v>
      </c>
      <c r="C855" s="28" t="s">
        <v>7</v>
      </c>
      <c r="D855" s="28" t="s">
        <v>38</v>
      </c>
      <c r="E855" s="28">
        <v>949</v>
      </c>
      <c r="F855" s="29">
        <v>6</v>
      </c>
      <c r="G855" s="29">
        <v>5694</v>
      </c>
      <c r="H855" s="28"/>
      <c r="I855" s="28"/>
      <c r="J855" s="29">
        <v>4</v>
      </c>
      <c r="K855" s="29">
        <f>IF(数据源[[#This Row],[销售/采购]]="采购",数据源[[#This Row],[数量]],-数据源[[#This Row],[数量]])</f>
        <v>-949</v>
      </c>
      <c r="L855" s="29">
        <f>IF(数据源[[#This Row],[销售/采购]]="采购",-数据源[[#This Row],[总价]],数据源[[#This Row],[总价]])</f>
        <v>5694</v>
      </c>
      <c r="N855" s="1"/>
    </row>
    <row r="856" spans="1:14" x14ac:dyDescent="0.3">
      <c r="A856" s="24">
        <v>44257</v>
      </c>
      <c r="B856" s="25" t="s">
        <v>11</v>
      </c>
      <c r="C856" s="25" t="s">
        <v>18</v>
      </c>
      <c r="D856" s="25" t="s">
        <v>37</v>
      </c>
      <c r="E856" s="25">
        <v>819</v>
      </c>
      <c r="F856" s="26">
        <v>5.18</v>
      </c>
      <c r="G856" s="26">
        <v>4242.42</v>
      </c>
      <c r="H856" s="25" t="s">
        <v>34</v>
      </c>
      <c r="I856" s="25">
        <v>13</v>
      </c>
      <c r="J856" s="28"/>
      <c r="K856" s="28">
        <f>IF(数据源[[#This Row],[销售/采购]]="采购",数据源[[#This Row],[数量]],-数据源[[#This Row],[数量]])</f>
        <v>819</v>
      </c>
      <c r="L856" s="29">
        <f>IF(数据源[[#This Row],[销售/采购]]="采购",-数据源[[#This Row],[总价]],数据源[[#This Row],[总价]])</f>
        <v>-4242.42</v>
      </c>
      <c r="N856" s="1"/>
    </row>
    <row r="857" spans="1:14" x14ac:dyDescent="0.3">
      <c r="A857" s="27">
        <v>44257</v>
      </c>
      <c r="B857" s="28" t="s">
        <v>15</v>
      </c>
      <c r="C857" s="28" t="s">
        <v>9</v>
      </c>
      <c r="D857" s="28" t="s">
        <v>38</v>
      </c>
      <c r="E857" s="28">
        <v>1674</v>
      </c>
      <c r="F857" s="29">
        <v>5</v>
      </c>
      <c r="G857" s="29">
        <v>8370</v>
      </c>
      <c r="H857" s="28"/>
      <c r="I857" s="28"/>
      <c r="J857" s="29">
        <v>13</v>
      </c>
      <c r="K857" s="29">
        <f>IF(数据源[[#This Row],[销售/采购]]="采购",数据源[[#This Row],[数量]],-数据源[[#This Row],[数量]])</f>
        <v>-1674</v>
      </c>
      <c r="L857" s="29">
        <f>IF(数据源[[#This Row],[销售/采购]]="采购",-数据源[[#This Row],[总价]],数据源[[#This Row],[总价]])</f>
        <v>8370</v>
      </c>
      <c r="N857" s="1"/>
    </row>
    <row r="858" spans="1:14" x14ac:dyDescent="0.3">
      <c r="A858" s="24">
        <v>44258</v>
      </c>
      <c r="B858" s="25" t="s">
        <v>12</v>
      </c>
      <c r="C858" s="25" t="s">
        <v>9</v>
      </c>
      <c r="D858" s="25" t="s">
        <v>37</v>
      </c>
      <c r="E858" s="25">
        <v>2119</v>
      </c>
      <c r="F858" s="26">
        <v>1.74</v>
      </c>
      <c r="G858" s="26">
        <v>3687.06</v>
      </c>
      <c r="H858" s="25" t="s">
        <v>34</v>
      </c>
      <c r="I858" s="25">
        <v>10</v>
      </c>
      <c r="J858" s="28"/>
      <c r="K858" s="28">
        <f>IF(数据源[[#This Row],[销售/采购]]="采购",数据源[[#This Row],[数量]],-数据源[[#This Row],[数量]])</f>
        <v>2119</v>
      </c>
      <c r="L858" s="29">
        <f>IF(数据源[[#This Row],[销售/采购]]="采购",-数据源[[#This Row],[总价]],数据源[[#This Row],[总价]])</f>
        <v>-3687.06</v>
      </c>
      <c r="N858" s="1"/>
    </row>
    <row r="859" spans="1:14" x14ac:dyDescent="0.3">
      <c r="A859" s="27">
        <v>44258</v>
      </c>
      <c r="B859" s="28" t="s">
        <v>15</v>
      </c>
      <c r="C859" s="28" t="s">
        <v>10</v>
      </c>
      <c r="D859" s="28" t="s">
        <v>38</v>
      </c>
      <c r="E859" s="28">
        <v>556</v>
      </c>
      <c r="F859" s="29">
        <v>4</v>
      </c>
      <c r="G859" s="29">
        <v>2224</v>
      </c>
      <c r="H859" s="28"/>
      <c r="I859" s="28"/>
      <c r="J859" s="29">
        <v>7</v>
      </c>
      <c r="K859" s="29">
        <f>IF(数据源[[#This Row],[销售/采购]]="采购",数据源[[#This Row],[数量]],-数据源[[#This Row],[数量]])</f>
        <v>-556</v>
      </c>
      <c r="L859" s="29">
        <f>IF(数据源[[#This Row],[销售/采购]]="采购",-数据源[[#This Row],[总价]],数据源[[#This Row],[总价]])</f>
        <v>2224</v>
      </c>
      <c r="N859" s="1"/>
    </row>
    <row r="860" spans="1:14" x14ac:dyDescent="0.3">
      <c r="A860" s="24">
        <v>44259</v>
      </c>
      <c r="B860" s="25" t="s">
        <v>12</v>
      </c>
      <c r="C860" s="25" t="s">
        <v>10</v>
      </c>
      <c r="D860" s="25" t="s">
        <v>37</v>
      </c>
      <c r="E860" s="25">
        <v>2471</v>
      </c>
      <c r="F860" s="26">
        <v>1.44</v>
      </c>
      <c r="G860" s="26">
        <v>3558.24</v>
      </c>
      <c r="H860" s="25" t="s">
        <v>34</v>
      </c>
      <c r="I860" s="25">
        <v>11</v>
      </c>
      <c r="J860" s="28"/>
      <c r="K860" s="28">
        <f>IF(数据源[[#This Row],[销售/采购]]="采购",数据源[[#This Row],[数量]],-数据源[[#This Row],[数量]])</f>
        <v>2471</v>
      </c>
      <c r="L860" s="29">
        <f>IF(数据源[[#This Row],[销售/采购]]="采购",-数据源[[#This Row],[总价]],数据源[[#This Row],[总价]])</f>
        <v>-3558.24</v>
      </c>
      <c r="N860" s="1"/>
    </row>
    <row r="861" spans="1:14" x14ac:dyDescent="0.3">
      <c r="A861" s="27">
        <v>44259</v>
      </c>
      <c r="B861" s="28" t="s">
        <v>8</v>
      </c>
      <c r="C861" s="28" t="s">
        <v>7</v>
      </c>
      <c r="D861" s="28" t="s">
        <v>38</v>
      </c>
      <c r="E861" s="28">
        <v>2418</v>
      </c>
      <c r="F861" s="29">
        <v>6</v>
      </c>
      <c r="G861" s="29">
        <v>14508</v>
      </c>
      <c r="H861" s="28"/>
      <c r="I861" s="28"/>
      <c r="J861" s="29">
        <v>2</v>
      </c>
      <c r="K861" s="29">
        <f>IF(数据源[[#This Row],[销售/采购]]="采购",数据源[[#This Row],[数量]],-数据源[[#This Row],[数量]])</f>
        <v>-2418</v>
      </c>
      <c r="L861" s="29">
        <f>IF(数据源[[#This Row],[销售/采购]]="采购",-数据源[[#This Row],[总价]],数据源[[#This Row],[总价]])</f>
        <v>14508</v>
      </c>
      <c r="N861" s="1"/>
    </row>
    <row r="862" spans="1:14" x14ac:dyDescent="0.3">
      <c r="A862" s="24">
        <v>44260</v>
      </c>
      <c r="B862" s="25" t="s">
        <v>6</v>
      </c>
      <c r="C862" s="25" t="s">
        <v>7</v>
      </c>
      <c r="D862" s="25" t="s">
        <v>37</v>
      </c>
      <c r="E862" s="25">
        <v>2009</v>
      </c>
      <c r="F862" s="26">
        <v>3.24</v>
      </c>
      <c r="G862" s="26">
        <v>6509.1600000000008</v>
      </c>
      <c r="H862" s="25" t="s">
        <v>34</v>
      </c>
      <c r="I862" s="25">
        <v>13</v>
      </c>
      <c r="J862" s="28"/>
      <c r="K862" s="28">
        <f>IF(数据源[[#This Row],[销售/采购]]="采购",数据源[[#This Row],[数量]],-数据源[[#This Row],[数量]])</f>
        <v>2009</v>
      </c>
      <c r="L862" s="29">
        <f>IF(数据源[[#This Row],[销售/采购]]="采购",-数据源[[#This Row],[总价]],数据源[[#This Row],[总价]])</f>
        <v>-6509.1600000000008</v>
      </c>
      <c r="N862" s="1"/>
    </row>
    <row r="863" spans="1:14" x14ac:dyDescent="0.3">
      <c r="A863" s="27">
        <v>44260</v>
      </c>
      <c r="B863" s="28" t="s">
        <v>12</v>
      </c>
      <c r="C863" s="28" t="s">
        <v>10</v>
      </c>
      <c r="D863" s="28" t="s">
        <v>38</v>
      </c>
      <c r="E863" s="28">
        <v>1508</v>
      </c>
      <c r="F863" s="29">
        <v>3</v>
      </c>
      <c r="G863" s="29">
        <v>4524</v>
      </c>
      <c r="H863" s="28"/>
      <c r="I863" s="28"/>
      <c r="J863" s="29">
        <v>3</v>
      </c>
      <c r="K863" s="29">
        <f>IF(数据源[[#This Row],[销售/采购]]="采购",数据源[[#This Row],[数量]],-数据源[[#This Row],[数量]])</f>
        <v>-1508</v>
      </c>
      <c r="L863" s="29">
        <f>IF(数据源[[#This Row],[销售/采购]]="采购",-数据源[[#This Row],[总价]],数据源[[#This Row],[总价]])</f>
        <v>4524</v>
      </c>
      <c r="N863" s="1"/>
    </row>
    <row r="864" spans="1:14" x14ac:dyDescent="0.3">
      <c r="A864" s="24">
        <v>44261</v>
      </c>
      <c r="B864" s="25" t="s">
        <v>15</v>
      </c>
      <c r="C864" s="25" t="s">
        <v>21</v>
      </c>
      <c r="D864" s="25" t="s">
        <v>37</v>
      </c>
      <c r="E864" s="25">
        <v>2362</v>
      </c>
      <c r="F864" s="26">
        <v>3.24</v>
      </c>
      <c r="G864" s="26">
        <v>7652.88</v>
      </c>
      <c r="H864" s="25" t="s">
        <v>34</v>
      </c>
      <c r="I864" s="25">
        <v>6</v>
      </c>
      <c r="J864" s="28"/>
      <c r="K864" s="28">
        <f>IF(数据源[[#This Row],[销售/采购]]="采购",数据源[[#This Row],[数量]],-数据源[[#This Row],[数量]])</f>
        <v>2362</v>
      </c>
      <c r="L864" s="29">
        <f>IF(数据源[[#This Row],[销售/采购]]="采购",-数据源[[#This Row],[总价]],数据源[[#This Row],[总价]])</f>
        <v>-7652.88</v>
      </c>
      <c r="N864" s="1"/>
    </row>
    <row r="865" spans="1:14" x14ac:dyDescent="0.3">
      <c r="A865" s="27">
        <v>44261</v>
      </c>
      <c r="B865" s="28" t="s">
        <v>11</v>
      </c>
      <c r="C865" s="28" t="s">
        <v>10</v>
      </c>
      <c r="D865" s="28" t="s">
        <v>38</v>
      </c>
      <c r="E865" s="28">
        <v>2737</v>
      </c>
      <c r="F865" s="29">
        <v>6</v>
      </c>
      <c r="G865" s="29">
        <v>16422</v>
      </c>
      <c r="H865" s="28"/>
      <c r="I865" s="28"/>
      <c r="J865" s="29">
        <v>0</v>
      </c>
      <c r="K865" s="29">
        <f>IF(数据源[[#This Row],[销售/采购]]="采购",数据源[[#This Row],[数量]],-数据源[[#This Row],[数量]])</f>
        <v>-2737</v>
      </c>
      <c r="L865" s="29">
        <f>IF(数据源[[#This Row],[销售/采购]]="采购",-数据源[[#This Row],[总价]],数据源[[#This Row],[总价]])</f>
        <v>16422</v>
      </c>
      <c r="N865" s="1"/>
    </row>
    <row r="866" spans="1:14" x14ac:dyDescent="0.3">
      <c r="A866" s="24">
        <v>44262</v>
      </c>
      <c r="B866" s="25" t="s">
        <v>8</v>
      </c>
      <c r="C866" s="25" t="s">
        <v>9</v>
      </c>
      <c r="D866" s="25" t="s">
        <v>37</v>
      </c>
      <c r="E866" s="25">
        <v>2522</v>
      </c>
      <c r="F866" s="26">
        <v>1.44</v>
      </c>
      <c r="G866" s="26">
        <v>3631.68</v>
      </c>
      <c r="H866" s="25" t="s">
        <v>34</v>
      </c>
      <c r="I866" s="25">
        <v>9</v>
      </c>
      <c r="J866" s="28"/>
      <c r="K866" s="28">
        <f>IF(数据源[[#This Row],[销售/采购]]="采购",数据源[[#This Row],[数量]],-数据源[[#This Row],[数量]])</f>
        <v>2522</v>
      </c>
      <c r="L866" s="29">
        <f>IF(数据源[[#This Row],[销售/采购]]="采购",-数据源[[#This Row],[总价]],数据源[[#This Row],[总价]])</f>
        <v>-3631.68</v>
      </c>
      <c r="N866" s="1"/>
    </row>
    <row r="867" spans="1:14" x14ac:dyDescent="0.3">
      <c r="A867" s="27">
        <v>44262</v>
      </c>
      <c r="B867" s="28" t="s">
        <v>6</v>
      </c>
      <c r="C867" s="28" t="s">
        <v>10</v>
      </c>
      <c r="D867" s="28" t="s">
        <v>38</v>
      </c>
      <c r="E867" s="28">
        <v>1309</v>
      </c>
      <c r="F867" s="29">
        <v>2.5</v>
      </c>
      <c r="G867" s="29">
        <v>3272.5</v>
      </c>
      <c r="H867" s="28"/>
      <c r="I867" s="28"/>
      <c r="J867" s="29">
        <v>17</v>
      </c>
      <c r="K867" s="29">
        <f>IF(数据源[[#This Row],[销售/采购]]="采购",数据源[[#This Row],[数量]],-数据源[[#This Row],[数量]])</f>
        <v>-1309</v>
      </c>
      <c r="L867" s="29">
        <f>IF(数据源[[#This Row],[销售/采购]]="采购",-数据源[[#This Row],[总价]],数据源[[#This Row],[总价]])</f>
        <v>3272.5</v>
      </c>
      <c r="N867" s="1"/>
    </row>
    <row r="868" spans="1:14" x14ac:dyDescent="0.3">
      <c r="A868" s="24">
        <v>44263</v>
      </c>
      <c r="B868" s="25" t="s">
        <v>6</v>
      </c>
      <c r="C868" s="25" t="s">
        <v>7</v>
      </c>
      <c r="D868" s="25" t="s">
        <v>37</v>
      </c>
      <c r="E868" s="25">
        <v>2500</v>
      </c>
      <c r="F868" s="26">
        <v>3.24</v>
      </c>
      <c r="G868" s="26">
        <v>8100.0000000000009</v>
      </c>
      <c r="H868" s="25" t="s">
        <v>34</v>
      </c>
      <c r="I868" s="25">
        <v>7</v>
      </c>
      <c r="J868" s="28"/>
      <c r="K868" s="28">
        <f>IF(数据源[[#This Row],[销售/采购]]="采购",数据源[[#This Row],[数量]],-数据源[[#This Row],[数量]])</f>
        <v>2500</v>
      </c>
      <c r="L868" s="29">
        <f>IF(数据源[[#This Row],[销售/采购]]="采购",-数据源[[#This Row],[总价]],数据源[[#This Row],[总价]])</f>
        <v>-8100.0000000000009</v>
      </c>
      <c r="N868" s="1"/>
    </row>
    <row r="869" spans="1:14" x14ac:dyDescent="0.3">
      <c r="A869" s="27">
        <v>44263</v>
      </c>
      <c r="B869" s="28" t="s">
        <v>15</v>
      </c>
      <c r="C869" s="28" t="s">
        <v>21</v>
      </c>
      <c r="D869" s="28" t="s">
        <v>38</v>
      </c>
      <c r="E869" s="28">
        <v>1312</v>
      </c>
      <c r="F869" s="29">
        <v>6</v>
      </c>
      <c r="G869" s="29">
        <v>7872</v>
      </c>
      <c r="H869" s="28"/>
      <c r="I869" s="28"/>
      <c r="J869" s="29">
        <v>0</v>
      </c>
      <c r="K869" s="29">
        <f>IF(数据源[[#This Row],[销售/采购]]="采购",数据源[[#This Row],[数量]],-数据源[[#This Row],[数量]])</f>
        <v>-1312</v>
      </c>
      <c r="L869" s="29">
        <f>IF(数据源[[#This Row],[销售/采购]]="采购",-数据源[[#This Row],[总价]],数据源[[#This Row],[总价]])</f>
        <v>7872</v>
      </c>
      <c r="N869" s="1"/>
    </row>
    <row r="870" spans="1:14" x14ac:dyDescent="0.3">
      <c r="A870" s="24">
        <v>44264</v>
      </c>
      <c r="B870" s="25" t="s">
        <v>11</v>
      </c>
      <c r="C870" s="25" t="s">
        <v>10</v>
      </c>
      <c r="D870" s="25" t="s">
        <v>37</v>
      </c>
      <c r="E870" s="25">
        <v>1466</v>
      </c>
      <c r="F870" s="26">
        <v>3.24</v>
      </c>
      <c r="G870" s="26">
        <v>4749.84</v>
      </c>
      <c r="H870" s="25" t="s">
        <v>34</v>
      </c>
      <c r="I870" s="25">
        <v>3</v>
      </c>
      <c r="J870" s="28"/>
      <c r="K870" s="28">
        <f>IF(数据源[[#This Row],[销售/采购]]="采购",数据源[[#This Row],[数量]],-数据源[[#This Row],[数量]])</f>
        <v>1466</v>
      </c>
      <c r="L870" s="29">
        <f>IF(数据源[[#This Row],[销售/采购]]="采购",-数据源[[#This Row],[总价]],数据源[[#This Row],[总价]])</f>
        <v>-4749.84</v>
      </c>
      <c r="N870" s="1"/>
    </row>
    <row r="871" spans="1:14" x14ac:dyDescent="0.3">
      <c r="A871" s="27">
        <v>44264</v>
      </c>
      <c r="B871" s="28" t="s">
        <v>11</v>
      </c>
      <c r="C871" s="28" t="s">
        <v>13</v>
      </c>
      <c r="D871" s="28" t="s">
        <v>38</v>
      </c>
      <c r="E871" s="28">
        <v>2845</v>
      </c>
      <c r="F871" s="29">
        <v>4</v>
      </c>
      <c r="G871" s="29">
        <v>11380</v>
      </c>
      <c r="H871" s="28"/>
      <c r="I871" s="28"/>
      <c r="J871" s="29">
        <v>10</v>
      </c>
      <c r="K871" s="29">
        <f>IF(数据源[[#This Row],[销售/采购]]="采购",数据源[[#This Row],[数量]],-数据源[[#This Row],[数量]])</f>
        <v>-2845</v>
      </c>
      <c r="L871" s="29">
        <f>IF(数据源[[#This Row],[销售/采购]]="采购",-数据源[[#This Row],[总价]],数据源[[#This Row],[总价]])</f>
        <v>11380</v>
      </c>
      <c r="N871" s="1"/>
    </row>
    <row r="872" spans="1:14" x14ac:dyDescent="0.3">
      <c r="A872" s="24">
        <v>44265</v>
      </c>
      <c r="B872" s="25" t="s">
        <v>15</v>
      </c>
      <c r="C872" s="25" t="s">
        <v>9</v>
      </c>
      <c r="D872" s="25" t="s">
        <v>37</v>
      </c>
      <c r="E872" s="25">
        <v>2780</v>
      </c>
      <c r="F872" s="26">
        <v>2.64</v>
      </c>
      <c r="G872" s="26">
        <v>7339.2000000000007</v>
      </c>
      <c r="H872" s="25" t="s">
        <v>34</v>
      </c>
      <c r="I872" s="25">
        <v>10</v>
      </c>
      <c r="J872" s="28"/>
      <c r="K872" s="28">
        <f>IF(数据源[[#This Row],[销售/采购]]="采购",数据源[[#This Row],[数量]],-数据源[[#This Row],[数量]])</f>
        <v>2780</v>
      </c>
      <c r="L872" s="29">
        <f>IF(数据源[[#This Row],[销售/采购]]="采购",-数据源[[#This Row],[总价]],数据源[[#This Row],[总价]])</f>
        <v>-7339.2000000000007</v>
      </c>
      <c r="N872" s="1"/>
    </row>
    <row r="873" spans="1:14" x14ac:dyDescent="0.3">
      <c r="A873" s="27">
        <v>44265</v>
      </c>
      <c r="B873" s="28" t="s">
        <v>11</v>
      </c>
      <c r="C873" s="28" t="s">
        <v>10</v>
      </c>
      <c r="D873" s="28" t="s">
        <v>38</v>
      </c>
      <c r="E873" s="28">
        <v>2843</v>
      </c>
      <c r="F873" s="29">
        <v>6</v>
      </c>
      <c r="G873" s="29">
        <v>17058</v>
      </c>
      <c r="H873" s="28"/>
      <c r="I873" s="28"/>
      <c r="J873" s="29">
        <v>15</v>
      </c>
      <c r="K873" s="29">
        <f>IF(数据源[[#This Row],[销售/采购]]="采购",数据源[[#This Row],[数量]],-数据源[[#This Row],[数量]])</f>
        <v>-2843</v>
      </c>
      <c r="L873" s="29">
        <f>IF(数据源[[#This Row],[销售/采购]]="采购",-数据源[[#This Row],[总价]],数据源[[#This Row],[总价]])</f>
        <v>17058</v>
      </c>
      <c r="N873" s="1"/>
    </row>
    <row r="874" spans="1:14" x14ac:dyDescent="0.3">
      <c r="A874" s="24">
        <v>44266</v>
      </c>
      <c r="B874" s="25" t="s">
        <v>8</v>
      </c>
      <c r="C874" s="25" t="s">
        <v>7</v>
      </c>
      <c r="D874" s="25" t="s">
        <v>37</v>
      </c>
      <c r="E874" s="25">
        <v>4194</v>
      </c>
      <c r="F874" s="26">
        <v>3.24</v>
      </c>
      <c r="G874" s="26">
        <v>13588.560000000001</v>
      </c>
      <c r="H874" s="25" t="s">
        <v>34</v>
      </c>
      <c r="I874" s="25">
        <v>13</v>
      </c>
      <c r="J874" s="28"/>
      <c r="K874" s="28">
        <f>IF(数据源[[#This Row],[销售/采购]]="采购",数据源[[#This Row],[数量]],-数据源[[#This Row],[数量]])</f>
        <v>4194</v>
      </c>
      <c r="L874" s="29">
        <f>IF(数据源[[#This Row],[销售/采购]]="采购",-数据源[[#This Row],[总价]],数据源[[#This Row],[总价]])</f>
        <v>-13588.560000000001</v>
      </c>
      <c r="N874" s="1"/>
    </row>
    <row r="875" spans="1:14" x14ac:dyDescent="0.3">
      <c r="A875" s="27">
        <v>44266</v>
      </c>
      <c r="B875" s="28" t="s">
        <v>11</v>
      </c>
      <c r="C875" s="28" t="s">
        <v>10</v>
      </c>
      <c r="D875" s="28" t="s">
        <v>38</v>
      </c>
      <c r="E875" s="28">
        <v>994</v>
      </c>
      <c r="F875" s="29">
        <v>6</v>
      </c>
      <c r="G875" s="29">
        <v>5964</v>
      </c>
      <c r="H875" s="28"/>
      <c r="I875" s="28"/>
      <c r="J875" s="29">
        <v>5</v>
      </c>
      <c r="K875" s="29">
        <f>IF(数据源[[#This Row],[销售/采购]]="采购",数据源[[#This Row],[数量]],-数据源[[#This Row],[数量]])</f>
        <v>-994</v>
      </c>
      <c r="L875" s="29">
        <f>IF(数据源[[#This Row],[销售/采购]]="采购",-数据源[[#This Row],[总价]],数据源[[#This Row],[总价]])</f>
        <v>5964</v>
      </c>
      <c r="N875" s="1"/>
    </row>
    <row r="876" spans="1:14" x14ac:dyDescent="0.3">
      <c r="A876" s="24">
        <v>44267</v>
      </c>
      <c r="B876" s="25" t="s">
        <v>11</v>
      </c>
      <c r="C876" s="25" t="s">
        <v>10</v>
      </c>
      <c r="D876" s="25" t="s">
        <v>37</v>
      </c>
      <c r="E876" s="25">
        <v>1514</v>
      </c>
      <c r="F876" s="26">
        <v>3.24</v>
      </c>
      <c r="G876" s="26">
        <v>4905.3600000000006</v>
      </c>
      <c r="H876" s="25" t="s">
        <v>34</v>
      </c>
      <c r="I876" s="25">
        <v>4</v>
      </c>
      <c r="J876" s="28"/>
      <c r="K876" s="28">
        <f>IF(数据源[[#This Row],[销售/采购]]="采购",数据源[[#This Row],[数量]],-数据源[[#This Row],[数量]])</f>
        <v>1514</v>
      </c>
      <c r="L876" s="29">
        <f>IF(数据源[[#This Row],[销售/采购]]="采购",-数据源[[#This Row],[总价]],数据源[[#This Row],[总价]])</f>
        <v>-4905.3600000000006</v>
      </c>
      <c r="N876" s="1"/>
    </row>
    <row r="877" spans="1:14" x14ac:dyDescent="0.3">
      <c r="A877" s="27">
        <v>44267</v>
      </c>
      <c r="B877" s="28" t="s">
        <v>8</v>
      </c>
      <c r="C877" s="28" t="s">
        <v>7</v>
      </c>
      <c r="D877" s="28" t="s">
        <v>38</v>
      </c>
      <c r="E877" s="28">
        <v>629</v>
      </c>
      <c r="F877" s="29">
        <v>6</v>
      </c>
      <c r="G877" s="29">
        <v>3774</v>
      </c>
      <c r="H877" s="28"/>
      <c r="I877" s="28"/>
      <c r="J877" s="29">
        <v>8</v>
      </c>
      <c r="K877" s="29">
        <f>IF(数据源[[#This Row],[销售/采购]]="采购",数据源[[#This Row],[数量]],-数据源[[#This Row],[数量]])</f>
        <v>-629</v>
      </c>
      <c r="L877" s="29">
        <f>IF(数据源[[#This Row],[销售/采购]]="采购",-数据源[[#This Row],[总价]],数据源[[#This Row],[总价]])</f>
        <v>3774</v>
      </c>
      <c r="N877" s="1"/>
    </row>
    <row r="878" spans="1:14" x14ac:dyDescent="0.3">
      <c r="A878" s="24">
        <v>44268</v>
      </c>
      <c r="B878" s="25" t="s">
        <v>6</v>
      </c>
      <c r="C878" s="25" t="s">
        <v>10</v>
      </c>
      <c r="D878" s="25" t="s">
        <v>37</v>
      </c>
      <c r="E878" s="25">
        <v>2233</v>
      </c>
      <c r="F878" s="26">
        <v>1.1399999999999999</v>
      </c>
      <c r="G878" s="26">
        <v>2545.62</v>
      </c>
      <c r="H878" s="25" t="s">
        <v>34</v>
      </c>
      <c r="I878" s="25">
        <v>12</v>
      </c>
      <c r="J878" s="28"/>
      <c r="K878" s="28">
        <f>IF(数据源[[#This Row],[销售/采购]]="采购",数据源[[#This Row],[数量]],-数据源[[#This Row],[数量]])</f>
        <v>2233</v>
      </c>
      <c r="L878" s="29">
        <f>IF(数据源[[#This Row],[销售/采购]]="采购",-数据源[[#This Row],[总价]],数据源[[#This Row],[总价]])</f>
        <v>-2545.62</v>
      </c>
      <c r="N878" s="1"/>
    </row>
    <row r="879" spans="1:14" x14ac:dyDescent="0.3">
      <c r="A879" s="27">
        <v>44268</v>
      </c>
      <c r="B879" s="28" t="s">
        <v>15</v>
      </c>
      <c r="C879" s="28" t="s">
        <v>10</v>
      </c>
      <c r="D879" s="28" t="s">
        <v>38</v>
      </c>
      <c r="E879" s="28">
        <v>1053</v>
      </c>
      <c r="F879" s="29">
        <v>4</v>
      </c>
      <c r="G879" s="29">
        <v>4212</v>
      </c>
      <c r="H879" s="28"/>
      <c r="I879" s="28"/>
      <c r="J879" s="29">
        <v>20</v>
      </c>
      <c r="K879" s="29">
        <f>IF(数据源[[#This Row],[销售/采购]]="采购",数据源[[#This Row],[数量]],-数据源[[#This Row],[数量]])</f>
        <v>-1053</v>
      </c>
      <c r="L879" s="29">
        <f>IF(数据源[[#This Row],[销售/采购]]="采购",-数据源[[#This Row],[总价]],数据源[[#This Row],[总价]])</f>
        <v>4212</v>
      </c>
      <c r="N879" s="1"/>
    </row>
    <row r="880" spans="1:14" x14ac:dyDescent="0.3">
      <c r="A880" s="24">
        <v>44269</v>
      </c>
      <c r="B880" s="25" t="s">
        <v>15</v>
      </c>
      <c r="C880" s="25" t="s">
        <v>9</v>
      </c>
      <c r="D880" s="25" t="s">
        <v>37</v>
      </c>
      <c r="E880" s="25">
        <v>1994</v>
      </c>
      <c r="F880" s="26">
        <v>2.64</v>
      </c>
      <c r="G880" s="26">
        <v>5264.16</v>
      </c>
      <c r="H880" s="25" t="s">
        <v>34</v>
      </c>
      <c r="I880" s="25">
        <v>11</v>
      </c>
      <c r="J880" s="28"/>
      <c r="K880" s="28">
        <f>IF(数据源[[#This Row],[销售/采购]]="采购",数据源[[#This Row],[数量]],-数据源[[#This Row],[数量]])</f>
        <v>1994</v>
      </c>
      <c r="L880" s="29">
        <f>IF(数据源[[#This Row],[销售/采购]]="采购",-数据源[[#This Row],[总价]],数据源[[#This Row],[总价]])</f>
        <v>-5264.16</v>
      </c>
      <c r="N880" s="1"/>
    </row>
    <row r="881" spans="1:14" x14ac:dyDescent="0.3">
      <c r="A881" s="27">
        <v>44269</v>
      </c>
      <c r="B881" s="28" t="s">
        <v>15</v>
      </c>
      <c r="C881" s="28" t="s">
        <v>21</v>
      </c>
      <c r="D881" s="28" t="s">
        <v>38</v>
      </c>
      <c r="E881" s="28">
        <v>2372</v>
      </c>
      <c r="F881" s="29">
        <v>6</v>
      </c>
      <c r="G881" s="29">
        <v>14232</v>
      </c>
      <c r="H881" s="28"/>
      <c r="I881" s="28"/>
      <c r="J881" s="29">
        <v>3</v>
      </c>
      <c r="K881" s="29">
        <f>IF(数据源[[#This Row],[销售/采购]]="采购",数据源[[#This Row],[数量]],-数据源[[#This Row],[数量]])</f>
        <v>-2372</v>
      </c>
      <c r="L881" s="29">
        <f>IF(数据源[[#This Row],[销售/采购]]="采购",-数据源[[#This Row],[总价]],数据源[[#This Row],[总价]])</f>
        <v>14232</v>
      </c>
      <c r="N881" s="1"/>
    </row>
    <row r="882" spans="1:14" x14ac:dyDescent="0.3">
      <c r="A882" s="24">
        <v>44270</v>
      </c>
      <c r="B882" s="25" t="s">
        <v>6</v>
      </c>
      <c r="C882" s="25" t="s">
        <v>10</v>
      </c>
      <c r="D882" s="25" t="s">
        <v>37</v>
      </c>
      <c r="E882" s="25">
        <v>2713</v>
      </c>
      <c r="F882" s="26">
        <v>1.1399999999999999</v>
      </c>
      <c r="G882" s="26">
        <v>3092.8199999999997</v>
      </c>
      <c r="H882" s="25" t="s">
        <v>34</v>
      </c>
      <c r="I882" s="25">
        <v>1</v>
      </c>
      <c r="J882" s="28"/>
      <c r="K882" s="28">
        <f>IF(数据源[[#This Row],[销售/采购]]="采购",数据源[[#This Row],[数量]],-数据源[[#This Row],[数量]])</f>
        <v>2713</v>
      </c>
      <c r="L882" s="29">
        <f>IF(数据源[[#This Row],[销售/采购]]="采购",-数据源[[#This Row],[总价]],数据源[[#This Row],[总价]])</f>
        <v>-3092.8199999999997</v>
      </c>
      <c r="N882" s="1"/>
    </row>
    <row r="883" spans="1:14" x14ac:dyDescent="0.3">
      <c r="A883" s="27">
        <v>44270</v>
      </c>
      <c r="B883" s="28" t="s">
        <v>11</v>
      </c>
      <c r="C883" s="28" t="s">
        <v>13</v>
      </c>
      <c r="D883" s="28" t="s">
        <v>38</v>
      </c>
      <c r="E883" s="28">
        <v>967</v>
      </c>
      <c r="F883" s="29">
        <v>4</v>
      </c>
      <c r="G883" s="29">
        <v>3868</v>
      </c>
      <c r="H883" s="28"/>
      <c r="I883" s="28"/>
      <c r="J883" s="29">
        <v>8</v>
      </c>
      <c r="K883" s="29">
        <f>IF(数据源[[#This Row],[销售/采购]]="采购",数据源[[#This Row],[数量]],-数据源[[#This Row],[数量]])</f>
        <v>-967</v>
      </c>
      <c r="L883" s="29">
        <f>IF(数据源[[#This Row],[销售/采购]]="采购",-数据源[[#This Row],[总价]],数据源[[#This Row],[总价]])</f>
        <v>3868</v>
      </c>
      <c r="N883" s="1"/>
    </row>
    <row r="884" spans="1:14" x14ac:dyDescent="0.3">
      <c r="A884" s="24">
        <v>44271</v>
      </c>
      <c r="B884" s="25" t="s">
        <v>6</v>
      </c>
      <c r="C884" s="25" t="s">
        <v>10</v>
      </c>
      <c r="D884" s="25" t="s">
        <v>37</v>
      </c>
      <c r="E884" s="25">
        <v>1115</v>
      </c>
      <c r="F884" s="26">
        <v>1.1399999999999999</v>
      </c>
      <c r="G884" s="26">
        <v>1271.0999999999999</v>
      </c>
      <c r="H884" s="25" t="s">
        <v>34</v>
      </c>
      <c r="I884" s="25">
        <v>15</v>
      </c>
      <c r="J884" s="28"/>
      <c r="K884" s="28">
        <f>IF(数据源[[#This Row],[销售/采购]]="采购",数据源[[#This Row],[数量]],-数据源[[#This Row],[数量]])</f>
        <v>1115</v>
      </c>
      <c r="L884" s="29">
        <f>IF(数据源[[#This Row],[销售/采购]]="采购",-数据源[[#This Row],[总价]],数据源[[#This Row],[总价]])</f>
        <v>-1271.0999999999999</v>
      </c>
      <c r="N884" s="1"/>
    </row>
    <row r="885" spans="1:14" x14ac:dyDescent="0.3">
      <c r="A885" s="27">
        <v>44271</v>
      </c>
      <c r="B885" s="28" t="s">
        <v>15</v>
      </c>
      <c r="C885" s="28" t="s">
        <v>21</v>
      </c>
      <c r="D885" s="28" t="s">
        <v>38</v>
      </c>
      <c r="E885" s="28">
        <v>373</v>
      </c>
      <c r="F885" s="29">
        <v>6</v>
      </c>
      <c r="G885" s="29">
        <v>2238</v>
      </c>
      <c r="H885" s="28"/>
      <c r="I885" s="28"/>
      <c r="J885" s="29">
        <v>10</v>
      </c>
      <c r="K885" s="29">
        <f>IF(数据源[[#This Row],[销售/采购]]="采购",数据源[[#This Row],[数量]],-数据源[[#This Row],[数量]])</f>
        <v>-373</v>
      </c>
      <c r="L885" s="29">
        <f>IF(数据源[[#This Row],[销售/采购]]="采购",-数据源[[#This Row],[总价]],数据源[[#This Row],[总价]])</f>
        <v>2238</v>
      </c>
      <c r="N885" s="1"/>
    </row>
    <row r="886" spans="1:14" x14ac:dyDescent="0.3">
      <c r="A886" s="24">
        <v>44272</v>
      </c>
      <c r="B886" s="25" t="s">
        <v>15</v>
      </c>
      <c r="C886" s="25" t="s">
        <v>10</v>
      </c>
      <c r="D886" s="25" t="s">
        <v>37</v>
      </c>
      <c r="E886" s="25">
        <v>2876</v>
      </c>
      <c r="F886" s="26">
        <v>2.04</v>
      </c>
      <c r="G886" s="26">
        <v>5867.04</v>
      </c>
      <c r="H886" s="25" t="s">
        <v>34</v>
      </c>
      <c r="I886" s="25">
        <v>9</v>
      </c>
      <c r="J886" s="28"/>
      <c r="K886" s="28">
        <f>IF(数据源[[#This Row],[销售/采购]]="采购",数据源[[#This Row],[数量]],-数据源[[#This Row],[数量]])</f>
        <v>2876</v>
      </c>
      <c r="L886" s="29">
        <f>IF(数据源[[#This Row],[销售/采购]]="采购",-数据源[[#This Row],[总价]],数据源[[#This Row],[总价]])</f>
        <v>-5867.04</v>
      </c>
      <c r="N886" s="1"/>
    </row>
    <row r="887" spans="1:14" x14ac:dyDescent="0.3">
      <c r="A887" s="27">
        <v>44272</v>
      </c>
      <c r="B887" s="28" t="s">
        <v>11</v>
      </c>
      <c r="C887" s="28" t="s">
        <v>10</v>
      </c>
      <c r="D887" s="28" t="s">
        <v>38</v>
      </c>
      <c r="E887" s="28">
        <v>312</v>
      </c>
      <c r="F887" s="29">
        <v>6</v>
      </c>
      <c r="G887" s="29">
        <v>1872</v>
      </c>
      <c r="H887" s="28"/>
      <c r="I887" s="28"/>
      <c r="J887" s="29">
        <v>13</v>
      </c>
      <c r="K887" s="29">
        <f>IF(数据源[[#This Row],[销售/采购]]="采购",数据源[[#This Row],[数量]],-数据源[[#This Row],[数量]])</f>
        <v>-312</v>
      </c>
      <c r="L887" s="29">
        <f>IF(数据源[[#This Row],[销售/采购]]="采购",-数据源[[#This Row],[总价]],数据源[[#This Row],[总价]])</f>
        <v>1872</v>
      </c>
      <c r="N887" s="1"/>
    </row>
    <row r="888" spans="1:14" x14ac:dyDescent="0.3">
      <c r="A888" s="24">
        <v>44273</v>
      </c>
      <c r="B888" s="25" t="s">
        <v>12</v>
      </c>
      <c r="C888" s="25" t="s">
        <v>9</v>
      </c>
      <c r="D888" s="25" t="s">
        <v>37</v>
      </c>
      <c r="E888" s="25">
        <v>814</v>
      </c>
      <c r="F888" s="26">
        <v>2.0299999999999998</v>
      </c>
      <c r="G888" s="26">
        <v>1652.4199999999998</v>
      </c>
      <c r="H888" s="25" t="s">
        <v>34</v>
      </c>
      <c r="I888" s="25">
        <v>2</v>
      </c>
      <c r="J888" s="28"/>
      <c r="K888" s="28">
        <f>IF(数据源[[#This Row],[销售/采购]]="采购",数据源[[#This Row],[数量]],-数据源[[#This Row],[数量]])</f>
        <v>814</v>
      </c>
      <c r="L888" s="29">
        <f>IF(数据源[[#This Row],[销售/采购]]="采购",-数据源[[#This Row],[总价]],数据源[[#This Row],[总价]])</f>
        <v>-1652.4199999999998</v>
      </c>
      <c r="N888" s="1"/>
    </row>
    <row r="889" spans="1:14" x14ac:dyDescent="0.3">
      <c r="A889" s="27">
        <v>44273</v>
      </c>
      <c r="B889" s="28" t="s">
        <v>11</v>
      </c>
      <c r="C889" s="28" t="s">
        <v>13</v>
      </c>
      <c r="D889" s="28" t="s">
        <v>38</v>
      </c>
      <c r="E889" s="28">
        <v>908</v>
      </c>
      <c r="F889" s="29">
        <v>4</v>
      </c>
      <c r="G889" s="29">
        <v>3632</v>
      </c>
      <c r="H889" s="28"/>
      <c r="I889" s="28"/>
      <c r="J889" s="29">
        <v>8</v>
      </c>
      <c r="K889" s="29">
        <f>IF(数据源[[#This Row],[销售/采购]]="采购",数据源[[#This Row],[数量]],-数据源[[#This Row],[数量]])</f>
        <v>-908</v>
      </c>
      <c r="L889" s="29">
        <f>IF(数据源[[#This Row],[销售/采购]]="采购",-数据源[[#This Row],[总价]],数据源[[#This Row],[总价]])</f>
        <v>3632</v>
      </c>
      <c r="N889" s="1"/>
    </row>
    <row r="890" spans="1:14" x14ac:dyDescent="0.3">
      <c r="A890" s="24">
        <v>44274</v>
      </c>
      <c r="B890" s="25" t="s">
        <v>11</v>
      </c>
      <c r="C890" s="25" t="s">
        <v>10</v>
      </c>
      <c r="D890" s="25" t="s">
        <v>37</v>
      </c>
      <c r="E890" s="25">
        <v>2517</v>
      </c>
      <c r="F890" s="26">
        <v>3.24</v>
      </c>
      <c r="G890" s="26">
        <v>8155.0800000000008</v>
      </c>
      <c r="H890" s="25" t="s">
        <v>34</v>
      </c>
      <c r="I890" s="25">
        <v>0</v>
      </c>
      <c r="J890" s="28"/>
      <c r="K890" s="28">
        <f>IF(数据源[[#This Row],[销售/采购]]="采购",数据源[[#This Row],[数量]],-数据源[[#This Row],[数量]])</f>
        <v>2517</v>
      </c>
      <c r="L890" s="29">
        <f>IF(数据源[[#This Row],[销售/采购]]="采购",-数据源[[#This Row],[总价]],数据源[[#This Row],[总价]])</f>
        <v>-8155.0800000000008</v>
      </c>
      <c r="N890" s="1"/>
    </row>
    <row r="891" spans="1:14" x14ac:dyDescent="0.3">
      <c r="A891" s="27">
        <v>44274</v>
      </c>
      <c r="B891" s="28" t="s">
        <v>12</v>
      </c>
      <c r="C891" s="28" t="s">
        <v>10</v>
      </c>
      <c r="D891" s="28" t="s">
        <v>38</v>
      </c>
      <c r="E891" s="28">
        <v>1197</v>
      </c>
      <c r="F891" s="29">
        <v>3</v>
      </c>
      <c r="G891" s="29">
        <v>3591</v>
      </c>
      <c r="H891" s="28"/>
      <c r="I891" s="28"/>
      <c r="J891" s="29">
        <v>1</v>
      </c>
      <c r="K891" s="29">
        <f>IF(数据源[[#This Row],[销售/采购]]="采购",数据源[[#This Row],[数量]],-数据源[[#This Row],[数量]])</f>
        <v>-1197</v>
      </c>
      <c r="L891" s="29">
        <f>IF(数据源[[#This Row],[销售/采购]]="采购",-数据源[[#This Row],[总价]],数据源[[#This Row],[总价]])</f>
        <v>3591</v>
      </c>
      <c r="N891" s="1"/>
    </row>
    <row r="892" spans="1:14" x14ac:dyDescent="0.3">
      <c r="A892" s="24">
        <v>44275</v>
      </c>
      <c r="B892" s="25" t="s">
        <v>14</v>
      </c>
      <c r="C892" s="25" t="s">
        <v>9</v>
      </c>
      <c r="D892" s="25" t="s">
        <v>37</v>
      </c>
      <c r="E892" s="25">
        <v>2715</v>
      </c>
      <c r="F892" s="26">
        <v>1.74</v>
      </c>
      <c r="G892" s="26">
        <v>4724.1000000000004</v>
      </c>
      <c r="H892" s="25" t="s">
        <v>34</v>
      </c>
      <c r="I892" s="25">
        <v>0</v>
      </c>
      <c r="J892" s="28"/>
      <c r="K892" s="28">
        <f>IF(数据源[[#This Row],[销售/采购]]="采购",数据源[[#This Row],[数量]],-数据源[[#This Row],[数量]])</f>
        <v>2715</v>
      </c>
      <c r="L892" s="29">
        <f>IF(数据源[[#This Row],[销售/采购]]="采购",-数据源[[#This Row],[总价]],数据源[[#This Row],[总价]])</f>
        <v>-4724.1000000000004</v>
      </c>
      <c r="N892" s="1"/>
    </row>
    <row r="893" spans="1:14" x14ac:dyDescent="0.3">
      <c r="A893" s="27">
        <v>44275</v>
      </c>
      <c r="B893" s="28" t="s">
        <v>8</v>
      </c>
      <c r="C893" s="28" t="s">
        <v>9</v>
      </c>
      <c r="D893" s="28" t="s">
        <v>38</v>
      </c>
      <c r="E893" s="28">
        <v>225</v>
      </c>
      <c r="F893" s="29">
        <v>3</v>
      </c>
      <c r="G893" s="29">
        <v>675</v>
      </c>
      <c r="H893" s="28"/>
      <c r="I893" s="28"/>
      <c r="J893" s="29">
        <v>1</v>
      </c>
      <c r="K893" s="29">
        <f>IF(数据源[[#This Row],[销售/采购]]="采购",数据源[[#This Row],[数量]],-数据源[[#This Row],[数量]])</f>
        <v>-225</v>
      </c>
      <c r="L893" s="29">
        <f>IF(数据源[[#This Row],[销售/采购]]="采购",-数据源[[#This Row],[总价]],数据源[[#This Row],[总价]])</f>
        <v>675</v>
      </c>
      <c r="N893" s="1"/>
    </row>
    <row r="894" spans="1:14" x14ac:dyDescent="0.3">
      <c r="A894" s="24">
        <v>44276</v>
      </c>
      <c r="B894" s="25" t="s">
        <v>14</v>
      </c>
      <c r="C894" s="25" t="s">
        <v>9</v>
      </c>
      <c r="D894" s="25" t="s">
        <v>37</v>
      </c>
      <c r="E894" s="25">
        <v>963</v>
      </c>
      <c r="F894" s="26">
        <v>2.0299999999999998</v>
      </c>
      <c r="G894" s="26">
        <v>1954.8899999999999</v>
      </c>
      <c r="H894" s="25" t="s">
        <v>34</v>
      </c>
      <c r="I894" s="25">
        <v>6</v>
      </c>
      <c r="J894" s="28"/>
      <c r="K894" s="28">
        <f>IF(数据源[[#This Row],[销售/采购]]="采购",数据源[[#This Row],[数量]],-数据源[[#This Row],[数量]])</f>
        <v>963</v>
      </c>
      <c r="L894" s="29">
        <f>IF(数据源[[#This Row],[销售/采购]]="采购",-数据源[[#This Row],[总价]],数据源[[#This Row],[总价]])</f>
        <v>-1954.8899999999999</v>
      </c>
      <c r="N894" s="1"/>
    </row>
    <row r="895" spans="1:14" x14ac:dyDescent="0.3">
      <c r="A895" s="27">
        <v>44276</v>
      </c>
      <c r="B895" s="28" t="s">
        <v>12</v>
      </c>
      <c r="C895" s="28" t="s">
        <v>9</v>
      </c>
      <c r="D895" s="28" t="s">
        <v>38</v>
      </c>
      <c r="E895" s="28">
        <v>547</v>
      </c>
      <c r="F895" s="29">
        <v>3.5</v>
      </c>
      <c r="G895" s="29">
        <v>1914.5</v>
      </c>
      <c r="H895" s="28"/>
      <c r="I895" s="28"/>
      <c r="J895" s="29">
        <v>18</v>
      </c>
      <c r="K895" s="29">
        <f>IF(数据源[[#This Row],[销售/采购]]="采购",数据源[[#This Row],[数量]],-数据源[[#This Row],[数量]])</f>
        <v>-547</v>
      </c>
      <c r="L895" s="29">
        <f>IF(数据源[[#This Row],[销售/采购]]="采购",-数据源[[#This Row],[总价]],数据源[[#This Row],[总价]])</f>
        <v>1914.5</v>
      </c>
      <c r="N895" s="1"/>
    </row>
    <row r="896" spans="1:14" x14ac:dyDescent="0.3">
      <c r="A896" s="24">
        <v>44277</v>
      </c>
      <c r="B896" s="25" t="s">
        <v>8</v>
      </c>
      <c r="C896" s="25" t="s">
        <v>10</v>
      </c>
      <c r="D896" s="25" t="s">
        <v>37</v>
      </c>
      <c r="E896" s="25">
        <v>2656</v>
      </c>
      <c r="F896" s="26">
        <v>1.1399999999999999</v>
      </c>
      <c r="G896" s="26">
        <v>3027.8399999999997</v>
      </c>
      <c r="H896" s="25" t="s">
        <v>34</v>
      </c>
      <c r="I896" s="25">
        <v>11</v>
      </c>
      <c r="J896" s="28"/>
      <c r="K896" s="28">
        <f>IF(数据源[[#This Row],[销售/采购]]="采购",数据源[[#This Row],[数量]],-数据源[[#This Row],[数量]])</f>
        <v>2656</v>
      </c>
      <c r="L896" s="29">
        <f>IF(数据源[[#This Row],[销售/采购]]="采购",-数据源[[#This Row],[总价]],数据源[[#This Row],[总价]])</f>
        <v>-3027.8399999999997</v>
      </c>
      <c r="N896" s="1"/>
    </row>
    <row r="897" spans="1:14" x14ac:dyDescent="0.3">
      <c r="A897" s="27">
        <v>44277</v>
      </c>
      <c r="B897" s="28" t="s">
        <v>15</v>
      </c>
      <c r="C897" s="28" t="s">
        <v>9</v>
      </c>
      <c r="D897" s="28" t="s">
        <v>38</v>
      </c>
      <c r="E897" s="28">
        <v>559</v>
      </c>
      <c r="F897" s="29">
        <v>5</v>
      </c>
      <c r="G897" s="29">
        <v>2795</v>
      </c>
      <c r="H897" s="28"/>
      <c r="I897" s="28"/>
      <c r="J897" s="29">
        <v>8</v>
      </c>
      <c r="K897" s="29">
        <f>IF(数据源[[#This Row],[销售/采购]]="采购",数据源[[#This Row],[数量]],-数据源[[#This Row],[数量]])</f>
        <v>-559</v>
      </c>
      <c r="L897" s="29">
        <f>IF(数据源[[#This Row],[销售/采购]]="采购",-数据源[[#This Row],[总价]],数据源[[#This Row],[总价]])</f>
        <v>2795</v>
      </c>
      <c r="N897" s="1"/>
    </row>
    <row r="898" spans="1:14" x14ac:dyDescent="0.3">
      <c r="A898" s="24">
        <v>44278</v>
      </c>
      <c r="B898" s="25" t="s">
        <v>8</v>
      </c>
      <c r="C898" s="25" t="s">
        <v>10</v>
      </c>
      <c r="D898" s="25" t="s">
        <v>37</v>
      </c>
      <c r="E898" s="25">
        <v>2870</v>
      </c>
      <c r="F898" s="26">
        <v>1.1399999999999999</v>
      </c>
      <c r="G898" s="26">
        <v>3271.7999999999997</v>
      </c>
      <c r="H898" s="25" t="s">
        <v>34</v>
      </c>
      <c r="I898" s="25">
        <v>12</v>
      </c>
      <c r="J898" s="28"/>
      <c r="K898" s="28">
        <f>IF(数据源[[#This Row],[销售/采购]]="采购",数据源[[#This Row],[数量]],-数据源[[#This Row],[数量]])</f>
        <v>2870</v>
      </c>
      <c r="L898" s="29">
        <f>IF(数据源[[#This Row],[销售/采购]]="采购",-数据源[[#This Row],[总价]],数据源[[#This Row],[总价]])</f>
        <v>-3271.7999999999997</v>
      </c>
      <c r="N898" s="1"/>
    </row>
    <row r="899" spans="1:14" x14ac:dyDescent="0.3">
      <c r="A899" s="27">
        <v>44278</v>
      </c>
      <c r="B899" s="28" t="s">
        <v>12</v>
      </c>
      <c r="C899" s="28" t="s">
        <v>10</v>
      </c>
      <c r="D899" s="28" t="s">
        <v>38</v>
      </c>
      <c r="E899" s="28">
        <v>503</v>
      </c>
      <c r="F899" s="29">
        <v>3</v>
      </c>
      <c r="G899" s="29">
        <v>1509</v>
      </c>
      <c r="H899" s="28"/>
      <c r="I899" s="28"/>
      <c r="J899" s="29">
        <v>17</v>
      </c>
      <c r="K899" s="29">
        <f>IF(数据源[[#This Row],[销售/采购]]="采购",数据源[[#This Row],[数量]],-数据源[[#This Row],[数量]])</f>
        <v>-503</v>
      </c>
      <c r="L899" s="29">
        <f>IF(数据源[[#This Row],[销售/采购]]="采购",-数据源[[#This Row],[总价]],数据源[[#This Row],[总价]])</f>
        <v>1509</v>
      </c>
      <c r="N899" s="1"/>
    </row>
    <row r="900" spans="1:14" x14ac:dyDescent="0.3">
      <c r="A900" s="24">
        <v>44279</v>
      </c>
      <c r="B900" s="25" t="s">
        <v>12</v>
      </c>
      <c r="C900" s="25" t="s">
        <v>10</v>
      </c>
      <c r="D900" s="25" t="s">
        <v>37</v>
      </c>
      <c r="E900" s="25">
        <v>3778</v>
      </c>
      <c r="F900" s="26">
        <v>1.44</v>
      </c>
      <c r="G900" s="26">
        <v>5440.32</v>
      </c>
      <c r="H900" s="25" t="s">
        <v>34</v>
      </c>
      <c r="I900" s="25">
        <v>14</v>
      </c>
      <c r="J900" s="28"/>
      <c r="K900" s="28">
        <f>IF(数据源[[#This Row],[销售/采购]]="采购",数据源[[#This Row],[数量]],-数据源[[#This Row],[数量]])</f>
        <v>3778</v>
      </c>
      <c r="L900" s="29">
        <f>IF(数据源[[#This Row],[销售/采购]]="采购",-数据源[[#This Row],[总价]],数据源[[#This Row],[总价]])</f>
        <v>-5440.32</v>
      </c>
      <c r="N900" s="1"/>
    </row>
    <row r="901" spans="1:14" x14ac:dyDescent="0.3">
      <c r="A901" s="27">
        <v>44279</v>
      </c>
      <c r="B901" s="28" t="s">
        <v>8</v>
      </c>
      <c r="C901" s="28" t="s">
        <v>7</v>
      </c>
      <c r="D901" s="28" t="s">
        <v>38</v>
      </c>
      <c r="E901" s="28">
        <v>663</v>
      </c>
      <c r="F901" s="29">
        <v>6</v>
      </c>
      <c r="G901" s="29">
        <v>3978</v>
      </c>
      <c r="H901" s="28"/>
      <c r="I901" s="28"/>
      <c r="J901" s="29">
        <v>3</v>
      </c>
      <c r="K901" s="29">
        <f>IF(数据源[[#This Row],[销售/采购]]="采购",数据源[[#This Row],[数量]],-数据源[[#This Row],[数量]])</f>
        <v>-663</v>
      </c>
      <c r="L901" s="29">
        <f>IF(数据源[[#This Row],[销售/采购]]="采购",-数据源[[#This Row],[总价]],数据源[[#This Row],[总价]])</f>
        <v>3978</v>
      </c>
      <c r="N901" s="1"/>
    </row>
    <row r="902" spans="1:14" x14ac:dyDescent="0.3">
      <c r="A902" s="24">
        <v>44280</v>
      </c>
      <c r="B902" s="25" t="s">
        <v>12</v>
      </c>
      <c r="C902" s="25" t="s">
        <v>10</v>
      </c>
      <c r="D902" s="25" t="s">
        <v>37</v>
      </c>
      <c r="E902" s="25">
        <v>2230</v>
      </c>
      <c r="F902" s="26">
        <v>1.44</v>
      </c>
      <c r="G902" s="26">
        <v>3211.2</v>
      </c>
      <c r="H902" s="25" t="s">
        <v>34</v>
      </c>
      <c r="I902" s="25">
        <v>15</v>
      </c>
      <c r="J902" s="28"/>
      <c r="K902" s="28">
        <f>IF(数据源[[#This Row],[销售/采购]]="采购",数据源[[#This Row],[数量]],-数据源[[#This Row],[数量]])</f>
        <v>2230</v>
      </c>
      <c r="L902" s="29">
        <f>IF(数据源[[#This Row],[销售/采购]]="采购",-数据源[[#This Row],[总价]],数据源[[#This Row],[总价]])</f>
        <v>-3211.2</v>
      </c>
      <c r="N902" s="1"/>
    </row>
    <row r="903" spans="1:14" x14ac:dyDescent="0.3">
      <c r="A903" s="27">
        <v>44280</v>
      </c>
      <c r="B903" s="28" t="s">
        <v>14</v>
      </c>
      <c r="C903" s="28" t="s">
        <v>7</v>
      </c>
      <c r="D903" s="28" t="s">
        <v>38</v>
      </c>
      <c r="E903" s="28">
        <v>438</v>
      </c>
      <c r="F903" s="29">
        <v>8</v>
      </c>
      <c r="G903" s="29">
        <v>3504</v>
      </c>
      <c r="H903" s="28"/>
      <c r="I903" s="28"/>
      <c r="J903" s="29">
        <v>13</v>
      </c>
      <c r="K903" s="29">
        <f>IF(数据源[[#This Row],[销售/采购]]="采购",数据源[[#This Row],[数量]],-数据源[[#This Row],[数量]])</f>
        <v>-438</v>
      </c>
      <c r="L903" s="29">
        <f>IF(数据源[[#This Row],[销售/采购]]="采购",-数据源[[#This Row],[总价]],数据源[[#This Row],[总价]])</f>
        <v>3504</v>
      </c>
      <c r="N903" s="1"/>
    </row>
    <row r="904" spans="1:14" x14ac:dyDescent="0.3">
      <c r="A904" s="24">
        <v>44281</v>
      </c>
      <c r="B904" s="25" t="s">
        <v>11</v>
      </c>
      <c r="C904" s="25" t="s">
        <v>13</v>
      </c>
      <c r="D904" s="25" t="s">
        <v>37</v>
      </c>
      <c r="E904" s="25">
        <v>3232</v>
      </c>
      <c r="F904" s="26">
        <v>2.04</v>
      </c>
      <c r="G904" s="26">
        <v>6593.28</v>
      </c>
      <c r="H904" s="25" t="s">
        <v>34</v>
      </c>
      <c r="I904" s="25">
        <v>13</v>
      </c>
      <c r="J904" s="28"/>
      <c r="K904" s="28">
        <f>IF(数据源[[#This Row],[销售/采购]]="采购",数据源[[#This Row],[数量]],-数据源[[#This Row],[数量]])</f>
        <v>3232</v>
      </c>
      <c r="L904" s="29">
        <f>IF(数据源[[#This Row],[销售/采购]]="采购",-数据源[[#This Row],[总价]],数据源[[#This Row],[总价]])</f>
        <v>-6593.28</v>
      </c>
      <c r="N904" s="1"/>
    </row>
    <row r="905" spans="1:14" x14ac:dyDescent="0.3">
      <c r="A905" s="27">
        <v>44281</v>
      </c>
      <c r="B905" s="28" t="s">
        <v>12</v>
      </c>
      <c r="C905" s="28" t="s">
        <v>9</v>
      </c>
      <c r="D905" s="28" t="s">
        <v>38</v>
      </c>
      <c r="E905" s="28">
        <v>2927</v>
      </c>
      <c r="F905" s="29">
        <v>3.5</v>
      </c>
      <c r="G905" s="29">
        <v>10244.5</v>
      </c>
      <c r="H905" s="28"/>
      <c r="I905" s="28"/>
      <c r="J905" s="29">
        <v>20</v>
      </c>
      <c r="K905" s="29">
        <f>IF(数据源[[#This Row],[销售/采购]]="采购",数据源[[#This Row],[数量]],-数据源[[#This Row],[数量]])</f>
        <v>-2927</v>
      </c>
      <c r="L905" s="29">
        <f>IF(数据源[[#This Row],[销售/采购]]="采购",-数据源[[#This Row],[总价]],数据源[[#This Row],[总价]])</f>
        <v>10244.5</v>
      </c>
      <c r="N905" s="1"/>
    </row>
    <row r="906" spans="1:14" x14ac:dyDescent="0.3">
      <c r="A906" s="24">
        <v>44282</v>
      </c>
      <c r="B906" s="25" t="s">
        <v>12</v>
      </c>
      <c r="C906" s="25" t="s">
        <v>9</v>
      </c>
      <c r="D906" s="25" t="s">
        <v>37</v>
      </c>
      <c r="E906" s="25">
        <v>1039</v>
      </c>
      <c r="F906" s="26">
        <v>1.74</v>
      </c>
      <c r="G906" s="26">
        <v>1807.86</v>
      </c>
      <c r="H906" s="25" t="s">
        <v>34</v>
      </c>
      <c r="I906" s="25">
        <v>7</v>
      </c>
      <c r="J906" s="28"/>
      <c r="K906" s="28">
        <f>IF(数据源[[#This Row],[销售/采购]]="采购",数据源[[#This Row],[数量]],-数据源[[#This Row],[数量]])</f>
        <v>1039</v>
      </c>
      <c r="L906" s="29">
        <f>IF(数据源[[#This Row],[销售/采购]]="采购",-数据源[[#This Row],[总价]],数据源[[#This Row],[总价]])</f>
        <v>-1807.86</v>
      </c>
      <c r="N906" s="1"/>
    </row>
    <row r="907" spans="1:14" x14ac:dyDescent="0.3">
      <c r="A907" s="27">
        <v>44282</v>
      </c>
      <c r="B907" s="28" t="s">
        <v>14</v>
      </c>
      <c r="C907" s="28" t="s">
        <v>9</v>
      </c>
      <c r="D907" s="28" t="s">
        <v>38</v>
      </c>
      <c r="E907" s="28">
        <v>974</v>
      </c>
      <c r="F907" s="29">
        <v>3.5</v>
      </c>
      <c r="G907" s="29">
        <v>3409</v>
      </c>
      <c r="H907" s="28"/>
      <c r="I907" s="28"/>
      <c r="J907" s="29">
        <v>19</v>
      </c>
      <c r="K907" s="29">
        <f>IF(数据源[[#This Row],[销售/采购]]="采购",数据源[[#This Row],[数量]],-数据源[[#This Row],[数量]])</f>
        <v>-974</v>
      </c>
      <c r="L907" s="29">
        <f>IF(数据源[[#This Row],[销售/采购]]="采购",-数据源[[#This Row],[总价]],数据源[[#This Row],[总价]])</f>
        <v>3409</v>
      </c>
      <c r="N907" s="1"/>
    </row>
    <row r="908" spans="1:14" x14ac:dyDescent="0.3">
      <c r="A908" s="24">
        <v>44283</v>
      </c>
      <c r="B908" s="25" t="s">
        <v>15</v>
      </c>
      <c r="C908" s="25" t="s">
        <v>21</v>
      </c>
      <c r="D908" s="25" t="s">
        <v>37</v>
      </c>
      <c r="E908" s="25">
        <v>2489</v>
      </c>
      <c r="F908" s="26">
        <v>3.24</v>
      </c>
      <c r="G908" s="26">
        <v>8064.3600000000006</v>
      </c>
      <c r="H908" s="25" t="s">
        <v>34</v>
      </c>
      <c r="I908" s="25">
        <v>0</v>
      </c>
      <c r="J908" s="28"/>
      <c r="K908" s="28">
        <f>IF(数据源[[#This Row],[销售/采购]]="采购",数据源[[#This Row],[数量]],-数据源[[#This Row],[数量]])</f>
        <v>2489</v>
      </c>
      <c r="L908" s="29">
        <f>IF(数据源[[#This Row],[销售/采购]]="采购",-数据源[[#This Row],[总价]],数据源[[#This Row],[总价]])</f>
        <v>-8064.3600000000006</v>
      </c>
      <c r="N908" s="1"/>
    </row>
    <row r="909" spans="1:14" x14ac:dyDescent="0.3">
      <c r="A909" s="27">
        <v>44283</v>
      </c>
      <c r="B909" s="28" t="s">
        <v>8</v>
      </c>
      <c r="C909" s="28" t="s">
        <v>7</v>
      </c>
      <c r="D909" s="28" t="s">
        <v>38</v>
      </c>
      <c r="E909" s="28">
        <v>2832</v>
      </c>
      <c r="F909" s="29">
        <v>6</v>
      </c>
      <c r="G909" s="29">
        <v>16992</v>
      </c>
      <c r="H909" s="28"/>
      <c r="I909" s="28"/>
      <c r="J909" s="29">
        <v>20</v>
      </c>
      <c r="K909" s="29">
        <f>IF(数据源[[#This Row],[销售/采购]]="采购",数据源[[#This Row],[数量]],-数据源[[#This Row],[数量]])</f>
        <v>-2832</v>
      </c>
      <c r="L909" s="29">
        <f>IF(数据源[[#This Row],[销售/采购]]="采购",-数据源[[#This Row],[总价]],数据源[[#This Row],[总价]])</f>
        <v>16992</v>
      </c>
      <c r="N909" s="1"/>
    </row>
    <row r="910" spans="1:14" x14ac:dyDescent="0.3">
      <c r="A910" s="24">
        <v>44284</v>
      </c>
      <c r="B910" s="25" t="s">
        <v>8</v>
      </c>
      <c r="C910" s="25" t="s">
        <v>9</v>
      </c>
      <c r="D910" s="25" t="s">
        <v>37</v>
      </c>
      <c r="E910" s="25">
        <v>1169</v>
      </c>
      <c r="F910" s="26">
        <v>1.44</v>
      </c>
      <c r="G910" s="26">
        <v>1683.36</v>
      </c>
      <c r="H910" s="25" t="s">
        <v>34</v>
      </c>
      <c r="I910" s="25">
        <v>10</v>
      </c>
      <c r="J910" s="28"/>
      <c r="K910" s="28">
        <f>IF(数据源[[#This Row],[销售/采购]]="采购",数据源[[#This Row],[数量]],-数据源[[#This Row],[数量]])</f>
        <v>1169</v>
      </c>
      <c r="L910" s="29">
        <f>IF(数据源[[#This Row],[销售/采购]]="采购",-数据源[[#This Row],[总价]],数据源[[#This Row],[总价]])</f>
        <v>-1683.36</v>
      </c>
      <c r="N910" s="1"/>
    </row>
    <row r="911" spans="1:14" x14ac:dyDescent="0.3">
      <c r="A911" s="27">
        <v>44284</v>
      </c>
      <c r="B911" s="28" t="s">
        <v>6</v>
      </c>
      <c r="C911" s="28" t="s">
        <v>7</v>
      </c>
      <c r="D911" s="28" t="s">
        <v>38</v>
      </c>
      <c r="E911" s="28">
        <v>528</v>
      </c>
      <c r="F911" s="29">
        <v>6</v>
      </c>
      <c r="G911" s="29">
        <v>3168</v>
      </c>
      <c r="H911" s="28"/>
      <c r="I911" s="28"/>
      <c r="J911" s="29">
        <v>4</v>
      </c>
      <c r="K911" s="29">
        <f>IF(数据源[[#This Row],[销售/采购]]="采购",数据源[[#This Row],[数量]],-数据源[[#This Row],[数量]])</f>
        <v>-528</v>
      </c>
      <c r="L911" s="29">
        <f>IF(数据源[[#This Row],[销售/采购]]="采购",-数据源[[#This Row],[总价]],数据源[[#This Row],[总价]])</f>
        <v>3168</v>
      </c>
      <c r="N911" s="1"/>
    </row>
    <row r="912" spans="1:14" x14ac:dyDescent="0.3">
      <c r="A912" s="24">
        <v>44285</v>
      </c>
      <c r="B912" s="25" t="s">
        <v>8</v>
      </c>
      <c r="C912" s="25" t="s">
        <v>9</v>
      </c>
      <c r="D912" s="25" t="s">
        <v>37</v>
      </c>
      <c r="E912" s="25">
        <v>1469</v>
      </c>
      <c r="F912" s="26">
        <v>1.44</v>
      </c>
      <c r="G912" s="26">
        <v>2115.36</v>
      </c>
      <c r="H912" s="25" t="s">
        <v>34</v>
      </c>
      <c r="I912" s="25">
        <v>14</v>
      </c>
      <c r="J912" s="28"/>
      <c r="K912" s="28">
        <f>IF(数据源[[#This Row],[销售/采购]]="采购",数据源[[#This Row],[数量]],-数据源[[#This Row],[数量]])</f>
        <v>1469</v>
      </c>
      <c r="L912" s="29">
        <f>IF(数据源[[#This Row],[销售/采购]]="采购",-数据源[[#This Row],[总价]],数据源[[#This Row],[总价]])</f>
        <v>-2115.36</v>
      </c>
      <c r="N912" s="1"/>
    </row>
    <row r="913" spans="1:14" x14ac:dyDescent="0.3">
      <c r="A913" s="27">
        <v>44285</v>
      </c>
      <c r="B913" s="28" t="s">
        <v>12</v>
      </c>
      <c r="C913" s="28" t="s">
        <v>9</v>
      </c>
      <c r="D913" s="28" t="s">
        <v>38</v>
      </c>
      <c r="E913" s="28">
        <v>2217</v>
      </c>
      <c r="F913" s="29">
        <v>3.5</v>
      </c>
      <c r="G913" s="29">
        <v>7759.5</v>
      </c>
      <c r="H913" s="28"/>
      <c r="I913" s="28"/>
      <c r="J913" s="29">
        <v>17</v>
      </c>
      <c r="K913" s="29">
        <f>IF(数据源[[#This Row],[销售/采购]]="采购",数据源[[#This Row],[数量]],-数据源[[#This Row],[数量]])</f>
        <v>-2217</v>
      </c>
      <c r="L913" s="29">
        <f>IF(数据源[[#This Row],[销售/采购]]="采购",-数据源[[#This Row],[总价]],数据源[[#This Row],[总价]])</f>
        <v>7759.5</v>
      </c>
      <c r="N913" s="1"/>
    </row>
    <row r="914" spans="1:14" x14ac:dyDescent="0.3">
      <c r="A914" s="24">
        <v>44286</v>
      </c>
      <c r="B914" s="25" t="s">
        <v>12</v>
      </c>
      <c r="C914" s="25" t="s">
        <v>10</v>
      </c>
      <c r="D914" s="25" t="s">
        <v>37</v>
      </c>
      <c r="E914" s="25">
        <v>3646</v>
      </c>
      <c r="F914" s="26">
        <v>1.44</v>
      </c>
      <c r="G914" s="26">
        <v>5250.24</v>
      </c>
      <c r="H914" s="25" t="s">
        <v>34</v>
      </c>
      <c r="I914" s="25">
        <v>0</v>
      </c>
      <c r="J914" s="28"/>
      <c r="K914" s="28">
        <f>IF(数据源[[#This Row],[销售/采购]]="采购",数据源[[#This Row],[数量]],-数据源[[#This Row],[数量]])</f>
        <v>3646</v>
      </c>
      <c r="L914" s="29">
        <f>IF(数据源[[#This Row],[销售/采购]]="采购",-数据源[[#This Row],[总价]],数据源[[#This Row],[总价]])</f>
        <v>-5250.24</v>
      </c>
      <c r="N914" s="1"/>
    </row>
    <row r="915" spans="1:14" x14ac:dyDescent="0.3">
      <c r="A915" s="27">
        <v>44286</v>
      </c>
      <c r="B915" s="28" t="s">
        <v>6</v>
      </c>
      <c r="C915" s="28" t="s">
        <v>7</v>
      </c>
      <c r="D915" s="28" t="s">
        <v>38</v>
      </c>
      <c r="E915" s="28">
        <v>363</v>
      </c>
      <c r="F915" s="29">
        <v>6</v>
      </c>
      <c r="G915" s="29">
        <v>2178</v>
      </c>
      <c r="H915" s="28"/>
      <c r="I915" s="28"/>
      <c r="J915" s="29">
        <v>0</v>
      </c>
      <c r="K915" s="29">
        <f>IF(数据源[[#This Row],[销售/采购]]="采购",数据源[[#This Row],[数量]],-数据源[[#This Row],[数量]])</f>
        <v>-363</v>
      </c>
      <c r="L915" s="29">
        <f>IF(数据源[[#This Row],[销售/采购]]="采购",-数据源[[#This Row],[总价]],数据源[[#This Row],[总价]])</f>
        <v>2178</v>
      </c>
      <c r="N915" s="1"/>
    </row>
    <row r="916" spans="1:14" x14ac:dyDescent="0.3">
      <c r="A916" s="24">
        <v>44287</v>
      </c>
      <c r="B916" s="25" t="s">
        <v>11</v>
      </c>
      <c r="C916" s="25" t="s">
        <v>13</v>
      </c>
      <c r="D916" s="25" t="s">
        <v>37</v>
      </c>
      <c r="E916" s="25">
        <v>1699</v>
      </c>
      <c r="F916" s="26">
        <v>2.04</v>
      </c>
      <c r="G916" s="26">
        <v>3465.96</v>
      </c>
      <c r="H916" s="25" t="s">
        <v>34</v>
      </c>
      <c r="I916" s="25">
        <v>4</v>
      </c>
      <c r="J916" s="28"/>
      <c r="K916" s="28">
        <f>IF(数据源[[#This Row],[销售/采购]]="采购",数据源[[#This Row],[数量]],-数据源[[#This Row],[数量]])</f>
        <v>1699</v>
      </c>
      <c r="L916" s="29">
        <f>IF(数据源[[#This Row],[销售/采购]]="采购",-数据源[[#This Row],[总价]],数据源[[#This Row],[总价]])</f>
        <v>-3465.96</v>
      </c>
      <c r="N916" s="1"/>
    </row>
    <row r="917" spans="1:14" x14ac:dyDescent="0.3">
      <c r="A917" s="27">
        <v>44287</v>
      </c>
      <c r="B917" s="28" t="s">
        <v>8</v>
      </c>
      <c r="C917" s="28" t="s">
        <v>7</v>
      </c>
      <c r="D917" s="28" t="s">
        <v>38</v>
      </c>
      <c r="E917" s="28">
        <v>1593</v>
      </c>
      <c r="F917" s="29">
        <v>6</v>
      </c>
      <c r="G917" s="29">
        <v>9558</v>
      </c>
      <c r="H917" s="28"/>
      <c r="I917" s="28"/>
      <c r="J917" s="29">
        <v>7</v>
      </c>
      <c r="K917" s="29">
        <f>IF(数据源[[#This Row],[销售/采购]]="采购",数据源[[#This Row],[数量]],-数据源[[#This Row],[数量]])</f>
        <v>-1593</v>
      </c>
      <c r="L917" s="29">
        <f>IF(数据源[[#This Row],[销售/采购]]="采购",-数据源[[#This Row],[总价]],数据源[[#This Row],[总价]])</f>
        <v>9558</v>
      </c>
      <c r="N917" s="1"/>
    </row>
    <row r="918" spans="1:14" x14ac:dyDescent="0.3">
      <c r="A918" s="24">
        <v>44288</v>
      </c>
      <c r="B918" s="25" t="s">
        <v>12</v>
      </c>
      <c r="C918" s="25" t="s">
        <v>10</v>
      </c>
      <c r="D918" s="25" t="s">
        <v>37</v>
      </c>
      <c r="E918" s="25">
        <v>3755</v>
      </c>
      <c r="F918" s="26">
        <v>1.44</v>
      </c>
      <c r="G918" s="26">
        <v>5407.2</v>
      </c>
      <c r="H918" s="25" t="s">
        <v>34</v>
      </c>
      <c r="I918" s="25">
        <v>11</v>
      </c>
      <c r="J918" s="28"/>
      <c r="K918" s="28">
        <f>IF(数据源[[#This Row],[销售/采购]]="采购",数据源[[#This Row],[数量]],-数据源[[#This Row],[数量]])</f>
        <v>3755</v>
      </c>
      <c r="L918" s="29">
        <f>IF(数据源[[#This Row],[销售/采购]]="采购",-数据源[[#This Row],[总价]],数据源[[#This Row],[总价]])</f>
        <v>-5407.2</v>
      </c>
      <c r="N918" s="1"/>
    </row>
    <row r="919" spans="1:14" x14ac:dyDescent="0.3">
      <c r="A919" s="27">
        <v>44288</v>
      </c>
      <c r="B919" s="28" t="s">
        <v>14</v>
      </c>
      <c r="C919" s="28" t="s">
        <v>9</v>
      </c>
      <c r="D919" s="28" t="s">
        <v>38</v>
      </c>
      <c r="E919" s="28">
        <v>1938</v>
      </c>
      <c r="F919" s="29">
        <v>3.5</v>
      </c>
      <c r="G919" s="29">
        <v>6783</v>
      </c>
      <c r="H919" s="28"/>
      <c r="I919" s="28"/>
      <c r="J919" s="29">
        <v>9</v>
      </c>
      <c r="K919" s="29">
        <f>IF(数据源[[#This Row],[销售/采购]]="采购",数据源[[#This Row],[数量]],-数据源[[#This Row],[数量]])</f>
        <v>-1938</v>
      </c>
      <c r="L919" s="29">
        <f>IF(数据源[[#This Row],[销售/采购]]="采购",-数据源[[#This Row],[总价]],数据源[[#This Row],[总价]])</f>
        <v>6783</v>
      </c>
      <c r="N919" s="1"/>
    </row>
    <row r="920" spans="1:14" x14ac:dyDescent="0.3">
      <c r="A920" s="24">
        <v>44289</v>
      </c>
      <c r="B920" s="25" t="s">
        <v>15</v>
      </c>
      <c r="C920" s="25" t="s">
        <v>21</v>
      </c>
      <c r="D920" s="25" t="s">
        <v>37</v>
      </c>
      <c r="E920" s="25">
        <v>1403</v>
      </c>
      <c r="F920" s="26">
        <v>3.24</v>
      </c>
      <c r="G920" s="26">
        <v>4545.72</v>
      </c>
      <c r="H920" s="25" t="s">
        <v>34</v>
      </c>
      <c r="I920" s="25">
        <v>12</v>
      </c>
      <c r="J920" s="28"/>
      <c r="K920" s="28">
        <f>IF(数据源[[#This Row],[销售/采购]]="采购",数据源[[#This Row],[数量]],-数据源[[#This Row],[数量]])</f>
        <v>1403</v>
      </c>
      <c r="L920" s="29">
        <f>IF(数据源[[#This Row],[销售/采购]]="采购",-数据源[[#This Row],[总价]],数据源[[#This Row],[总价]])</f>
        <v>-4545.72</v>
      </c>
      <c r="N920" s="1"/>
    </row>
    <row r="921" spans="1:14" x14ac:dyDescent="0.3">
      <c r="A921" s="27">
        <v>44289</v>
      </c>
      <c r="B921" s="28" t="s">
        <v>6</v>
      </c>
      <c r="C921" s="28" t="s">
        <v>7</v>
      </c>
      <c r="D921" s="28" t="s">
        <v>38</v>
      </c>
      <c r="E921" s="28">
        <v>2449</v>
      </c>
      <c r="F921" s="29">
        <v>6</v>
      </c>
      <c r="G921" s="29">
        <v>14694</v>
      </c>
      <c r="H921" s="28"/>
      <c r="I921" s="28"/>
      <c r="J921" s="29">
        <v>13</v>
      </c>
      <c r="K921" s="29">
        <f>IF(数据源[[#This Row],[销售/采购]]="采购",数据源[[#This Row],[数量]],-数据源[[#This Row],[数量]])</f>
        <v>-2449</v>
      </c>
      <c r="L921" s="29">
        <f>IF(数据源[[#This Row],[销售/采购]]="采购",-数据源[[#This Row],[总价]],数据源[[#This Row],[总价]])</f>
        <v>14694</v>
      </c>
      <c r="N921" s="1"/>
    </row>
    <row r="922" spans="1:14" x14ac:dyDescent="0.3">
      <c r="A922" s="24">
        <v>44290</v>
      </c>
      <c r="B922" s="25" t="s">
        <v>15</v>
      </c>
      <c r="C922" s="25" t="s">
        <v>9</v>
      </c>
      <c r="D922" s="25" t="s">
        <v>37</v>
      </c>
      <c r="E922" s="25">
        <v>2312</v>
      </c>
      <c r="F922" s="26">
        <v>2.64</v>
      </c>
      <c r="G922" s="26">
        <v>6103.68</v>
      </c>
      <c r="H922" s="25" t="s">
        <v>34</v>
      </c>
      <c r="I922" s="25">
        <v>2</v>
      </c>
      <c r="J922" s="28"/>
      <c r="K922" s="28">
        <f>IF(数据源[[#This Row],[销售/采购]]="采购",数据源[[#This Row],[数量]],-数据源[[#This Row],[数量]])</f>
        <v>2312</v>
      </c>
      <c r="L922" s="29">
        <f>IF(数据源[[#This Row],[销售/采购]]="采购",-数据源[[#This Row],[总价]],数据源[[#This Row],[总价]])</f>
        <v>-6103.68</v>
      </c>
      <c r="N922" s="1"/>
    </row>
    <row r="923" spans="1:14" x14ac:dyDescent="0.3">
      <c r="A923" s="27">
        <v>44290</v>
      </c>
      <c r="B923" s="28" t="s">
        <v>14</v>
      </c>
      <c r="C923" s="28" t="s">
        <v>7</v>
      </c>
      <c r="D923" s="28" t="s">
        <v>38</v>
      </c>
      <c r="E923" s="28">
        <v>999</v>
      </c>
      <c r="F923" s="29">
        <v>8</v>
      </c>
      <c r="G923" s="29">
        <v>7992</v>
      </c>
      <c r="H923" s="28"/>
      <c r="I923" s="28"/>
      <c r="J923" s="29">
        <v>15</v>
      </c>
      <c r="K923" s="29">
        <f>IF(数据源[[#This Row],[销售/采购]]="采购",数据源[[#This Row],[数量]],-数据源[[#This Row],[数量]])</f>
        <v>-999</v>
      </c>
      <c r="L923" s="29">
        <f>IF(数据源[[#This Row],[销售/采购]]="采购",-数据源[[#This Row],[总价]],数据源[[#This Row],[总价]])</f>
        <v>7992</v>
      </c>
      <c r="N923" s="1"/>
    </row>
    <row r="924" spans="1:14" x14ac:dyDescent="0.3">
      <c r="A924" s="24">
        <v>44291</v>
      </c>
      <c r="B924" s="25" t="s">
        <v>6</v>
      </c>
      <c r="C924" s="25" t="s">
        <v>9</v>
      </c>
      <c r="D924" s="25" t="s">
        <v>37</v>
      </c>
      <c r="E924" s="25">
        <v>1432</v>
      </c>
      <c r="F924" s="26">
        <v>1.44</v>
      </c>
      <c r="G924" s="26">
        <v>2062.08</v>
      </c>
      <c r="H924" s="25" t="s">
        <v>34</v>
      </c>
      <c r="I924" s="25">
        <v>9</v>
      </c>
      <c r="J924" s="28"/>
      <c r="K924" s="28">
        <f>IF(数据源[[#This Row],[销售/采购]]="采购",数据源[[#This Row],[数量]],-数据源[[#This Row],[数量]])</f>
        <v>1432</v>
      </c>
      <c r="L924" s="29">
        <f>IF(数据源[[#This Row],[销售/采购]]="采购",-数据源[[#This Row],[总价]],数据源[[#This Row],[总价]])</f>
        <v>-2062.08</v>
      </c>
      <c r="N924" s="1"/>
    </row>
    <row r="925" spans="1:14" x14ac:dyDescent="0.3">
      <c r="A925" s="27">
        <v>44291</v>
      </c>
      <c r="B925" s="28" t="s">
        <v>11</v>
      </c>
      <c r="C925" s="28" t="s">
        <v>13</v>
      </c>
      <c r="D925" s="28" t="s">
        <v>38</v>
      </c>
      <c r="E925" s="28">
        <v>985</v>
      </c>
      <c r="F925" s="29">
        <v>4</v>
      </c>
      <c r="G925" s="29">
        <v>3940</v>
      </c>
      <c r="H925" s="28"/>
      <c r="I925" s="28"/>
      <c r="J925" s="29">
        <v>2</v>
      </c>
      <c r="K925" s="29">
        <f>IF(数据源[[#This Row],[销售/采购]]="采购",数据源[[#This Row],[数量]],-数据源[[#This Row],[数量]])</f>
        <v>-985</v>
      </c>
      <c r="L925" s="29">
        <f>IF(数据源[[#This Row],[销售/采购]]="采购",-数据源[[#This Row],[总价]],数据源[[#This Row],[总价]])</f>
        <v>3940</v>
      </c>
      <c r="N925" s="1"/>
    </row>
    <row r="926" spans="1:14" x14ac:dyDescent="0.3">
      <c r="A926" s="24">
        <v>44292</v>
      </c>
      <c r="B926" s="25" t="s">
        <v>6</v>
      </c>
      <c r="C926" s="25" t="s">
        <v>10</v>
      </c>
      <c r="D926" s="25" t="s">
        <v>37</v>
      </c>
      <c r="E926" s="25">
        <v>2018</v>
      </c>
      <c r="F926" s="26">
        <v>1.1399999999999999</v>
      </c>
      <c r="G926" s="26">
        <v>2300.52</v>
      </c>
      <c r="H926" s="25" t="s">
        <v>34</v>
      </c>
      <c r="I926" s="25">
        <v>12</v>
      </c>
      <c r="J926" s="28"/>
      <c r="K926" s="28">
        <f>IF(数据源[[#This Row],[销售/采购]]="采购",数据源[[#This Row],[数量]],-数据源[[#This Row],[数量]])</f>
        <v>2018</v>
      </c>
      <c r="L926" s="29">
        <f>IF(数据源[[#This Row],[销售/采购]]="采购",-数据源[[#This Row],[总价]],数据源[[#This Row],[总价]])</f>
        <v>-2300.52</v>
      </c>
      <c r="N926" s="1"/>
    </row>
    <row r="927" spans="1:14" x14ac:dyDescent="0.3">
      <c r="A927" s="27">
        <v>44292</v>
      </c>
      <c r="B927" s="28" t="s">
        <v>8</v>
      </c>
      <c r="C927" s="28" t="s">
        <v>10</v>
      </c>
      <c r="D927" s="28" t="s">
        <v>38</v>
      </c>
      <c r="E927" s="28">
        <v>1379</v>
      </c>
      <c r="F927" s="29">
        <v>2.5</v>
      </c>
      <c r="G927" s="29">
        <v>3447.5</v>
      </c>
      <c r="H927" s="28"/>
      <c r="I927" s="28"/>
      <c r="J927" s="29">
        <v>2</v>
      </c>
      <c r="K927" s="29">
        <f>IF(数据源[[#This Row],[销售/采购]]="采购",数据源[[#This Row],[数量]],-数据源[[#This Row],[数量]])</f>
        <v>-1379</v>
      </c>
      <c r="L927" s="29">
        <f>IF(数据源[[#This Row],[销售/采购]]="采购",-数据源[[#This Row],[总价]],数据源[[#This Row],[总价]])</f>
        <v>3447.5</v>
      </c>
      <c r="N927" s="1"/>
    </row>
    <row r="928" spans="1:14" x14ac:dyDescent="0.3">
      <c r="A928" s="24">
        <v>44293</v>
      </c>
      <c r="B928" s="25" t="s">
        <v>12</v>
      </c>
      <c r="C928" s="25" t="s">
        <v>9</v>
      </c>
      <c r="D928" s="25" t="s">
        <v>37</v>
      </c>
      <c r="E928" s="25">
        <v>1871</v>
      </c>
      <c r="F928" s="26">
        <v>1.74</v>
      </c>
      <c r="G928" s="26">
        <v>3255.54</v>
      </c>
      <c r="H928" s="25" t="s">
        <v>34</v>
      </c>
      <c r="I928" s="25">
        <v>13</v>
      </c>
      <c r="J928" s="28"/>
      <c r="K928" s="28">
        <f>IF(数据源[[#This Row],[销售/采购]]="采购",数据源[[#This Row],[数量]],-数据源[[#This Row],[数量]])</f>
        <v>1871</v>
      </c>
      <c r="L928" s="29">
        <f>IF(数据源[[#This Row],[销售/采购]]="采购",-数据源[[#This Row],[总价]],数据源[[#This Row],[总价]])</f>
        <v>-3255.54</v>
      </c>
      <c r="N928" s="1"/>
    </row>
    <row r="929" spans="1:14" x14ac:dyDescent="0.3">
      <c r="A929" s="27">
        <v>44293</v>
      </c>
      <c r="B929" s="28" t="s">
        <v>15</v>
      </c>
      <c r="C929" s="28" t="s">
        <v>10</v>
      </c>
      <c r="D929" s="28" t="s">
        <v>38</v>
      </c>
      <c r="E929" s="28">
        <v>2769</v>
      </c>
      <c r="F929" s="29">
        <v>4</v>
      </c>
      <c r="G929" s="29">
        <v>11076</v>
      </c>
      <c r="H929" s="28"/>
      <c r="I929" s="28"/>
      <c r="J929" s="29">
        <v>4</v>
      </c>
      <c r="K929" s="29">
        <f>IF(数据源[[#This Row],[销售/采购]]="采购",数据源[[#This Row],[数量]],-数据源[[#This Row],[数量]])</f>
        <v>-2769</v>
      </c>
      <c r="L929" s="29">
        <f>IF(数据源[[#This Row],[销售/采购]]="采购",-数据源[[#This Row],[总价]],数据源[[#This Row],[总价]])</f>
        <v>11076</v>
      </c>
      <c r="N929" s="1"/>
    </row>
    <row r="930" spans="1:14" x14ac:dyDescent="0.3">
      <c r="A930" s="24">
        <v>44294</v>
      </c>
      <c r="B930" s="25" t="s">
        <v>6</v>
      </c>
      <c r="C930" s="25" t="s">
        <v>9</v>
      </c>
      <c r="D930" s="25" t="s">
        <v>37</v>
      </c>
      <c r="E930" s="25">
        <v>1032</v>
      </c>
      <c r="F930" s="26">
        <v>1.44</v>
      </c>
      <c r="G930" s="26">
        <v>1486.08</v>
      </c>
      <c r="H930" s="25" t="s">
        <v>34</v>
      </c>
      <c r="I930" s="25">
        <v>10</v>
      </c>
      <c r="J930" s="28"/>
      <c r="K930" s="28">
        <f>IF(数据源[[#This Row],[销售/采购]]="采购",数据源[[#This Row],[数量]],-数据源[[#This Row],[数量]])</f>
        <v>1032</v>
      </c>
      <c r="L930" s="29">
        <f>IF(数据源[[#This Row],[销售/采购]]="采购",-数据源[[#This Row],[总价]],数据源[[#This Row],[总价]])</f>
        <v>-1486.08</v>
      </c>
      <c r="N930" s="1"/>
    </row>
    <row r="931" spans="1:14" x14ac:dyDescent="0.3">
      <c r="A931" s="27">
        <v>44294</v>
      </c>
      <c r="B931" s="28" t="s">
        <v>8</v>
      </c>
      <c r="C931" s="28" t="s">
        <v>10</v>
      </c>
      <c r="D931" s="28" t="s">
        <v>38</v>
      </c>
      <c r="E931" s="28">
        <v>1291</v>
      </c>
      <c r="F931" s="29">
        <v>2.5</v>
      </c>
      <c r="G931" s="29">
        <v>3227.5</v>
      </c>
      <c r="H931" s="28"/>
      <c r="I931" s="28"/>
      <c r="J931" s="29">
        <v>15</v>
      </c>
      <c r="K931" s="29">
        <f>IF(数据源[[#This Row],[销售/采购]]="采购",数据源[[#This Row],[数量]],-数据源[[#This Row],[数量]])</f>
        <v>-1291</v>
      </c>
      <c r="L931" s="29">
        <f>IF(数据源[[#This Row],[销售/采购]]="采购",-数据源[[#This Row],[总价]],数据源[[#This Row],[总价]])</f>
        <v>3227.5</v>
      </c>
      <c r="N931" s="1"/>
    </row>
    <row r="932" spans="1:14" x14ac:dyDescent="0.3">
      <c r="A932" s="24">
        <v>44295</v>
      </c>
      <c r="B932" s="25" t="s">
        <v>12</v>
      </c>
      <c r="C932" s="25" t="s">
        <v>10</v>
      </c>
      <c r="D932" s="25" t="s">
        <v>37</v>
      </c>
      <c r="E932" s="25">
        <v>2266</v>
      </c>
      <c r="F932" s="26">
        <v>1.44</v>
      </c>
      <c r="G932" s="26">
        <v>3263.04</v>
      </c>
      <c r="H932" s="25" t="s">
        <v>34</v>
      </c>
      <c r="I932" s="25">
        <v>5</v>
      </c>
      <c r="J932" s="28"/>
      <c r="K932" s="28">
        <f>IF(数据源[[#This Row],[销售/采购]]="采购",数据源[[#This Row],[数量]],-数据源[[#This Row],[数量]])</f>
        <v>2266</v>
      </c>
      <c r="L932" s="29">
        <f>IF(数据源[[#This Row],[销售/采购]]="采购",-数据源[[#This Row],[总价]],数据源[[#This Row],[总价]])</f>
        <v>-3263.04</v>
      </c>
      <c r="N932" s="1"/>
    </row>
    <row r="933" spans="1:14" x14ac:dyDescent="0.3">
      <c r="A933" s="27">
        <v>44295</v>
      </c>
      <c r="B933" s="28" t="s">
        <v>8</v>
      </c>
      <c r="C933" s="28" t="s">
        <v>10</v>
      </c>
      <c r="D933" s="28" t="s">
        <v>38</v>
      </c>
      <c r="E933" s="28">
        <v>2176</v>
      </c>
      <c r="F933" s="29">
        <v>2.5</v>
      </c>
      <c r="G933" s="29">
        <v>5440</v>
      </c>
      <c r="H933" s="28"/>
      <c r="I933" s="28"/>
      <c r="J933" s="29">
        <v>8</v>
      </c>
      <c r="K933" s="29">
        <f>IF(数据源[[#This Row],[销售/采购]]="采购",数据源[[#This Row],[数量]],-数据源[[#This Row],[数量]])</f>
        <v>-2176</v>
      </c>
      <c r="L933" s="29">
        <f>IF(数据源[[#This Row],[销售/采购]]="采购",-数据源[[#This Row],[总价]],数据源[[#This Row],[总价]])</f>
        <v>5440</v>
      </c>
      <c r="N933" s="1"/>
    </row>
    <row r="934" spans="1:14" x14ac:dyDescent="0.3">
      <c r="A934" s="24">
        <v>44296</v>
      </c>
      <c r="B934" s="25" t="s">
        <v>6</v>
      </c>
      <c r="C934" s="25" t="s">
        <v>7</v>
      </c>
      <c r="D934" s="25" t="s">
        <v>37</v>
      </c>
      <c r="E934" s="25">
        <v>701</v>
      </c>
      <c r="F934" s="26">
        <v>3.78</v>
      </c>
      <c r="G934" s="26">
        <v>2649.7799999999997</v>
      </c>
      <c r="H934" s="25" t="s">
        <v>34</v>
      </c>
      <c r="I934" s="25">
        <v>8</v>
      </c>
      <c r="J934" s="28"/>
      <c r="K934" s="28">
        <f>IF(数据源[[#This Row],[销售/采购]]="采购",数据源[[#This Row],[数量]],-数据源[[#This Row],[数量]])</f>
        <v>701</v>
      </c>
      <c r="L934" s="29">
        <f>IF(数据源[[#This Row],[销售/采购]]="采购",-数据源[[#This Row],[总价]],数据源[[#This Row],[总价]])</f>
        <v>-2649.7799999999997</v>
      </c>
      <c r="N934" s="1"/>
    </row>
    <row r="935" spans="1:14" x14ac:dyDescent="0.3">
      <c r="A935" s="27">
        <v>44296</v>
      </c>
      <c r="B935" s="28" t="s">
        <v>12</v>
      </c>
      <c r="C935" s="28" t="s">
        <v>10</v>
      </c>
      <c r="D935" s="28" t="s">
        <v>38</v>
      </c>
      <c r="E935" s="28">
        <v>2949</v>
      </c>
      <c r="F935" s="29">
        <v>3</v>
      </c>
      <c r="G935" s="29">
        <v>8847</v>
      </c>
      <c r="H935" s="28"/>
      <c r="I935" s="28"/>
      <c r="J935" s="29">
        <v>20</v>
      </c>
      <c r="K935" s="29">
        <f>IF(数据源[[#This Row],[销售/采购]]="采购",数据源[[#This Row],[数量]],-数据源[[#This Row],[数量]])</f>
        <v>-2949</v>
      </c>
      <c r="L935" s="29">
        <f>IF(数据源[[#This Row],[销售/采购]]="采购",-数据源[[#This Row],[总价]],数据源[[#This Row],[总价]])</f>
        <v>8847</v>
      </c>
      <c r="N935" s="1"/>
    </row>
    <row r="936" spans="1:14" x14ac:dyDescent="0.3">
      <c r="A936" s="24">
        <v>44297</v>
      </c>
      <c r="B936" s="25" t="s">
        <v>8</v>
      </c>
      <c r="C936" s="25" t="s">
        <v>9</v>
      </c>
      <c r="D936" s="25" t="s">
        <v>37</v>
      </c>
      <c r="E936" s="25">
        <v>660</v>
      </c>
      <c r="F936" s="26">
        <v>1.68</v>
      </c>
      <c r="G936" s="26">
        <v>1108.8</v>
      </c>
      <c r="H936" s="25" t="s">
        <v>34</v>
      </c>
      <c r="I936" s="25">
        <v>3</v>
      </c>
      <c r="J936" s="28"/>
      <c r="K936" s="28">
        <f>IF(数据源[[#This Row],[销售/采购]]="采购",数据源[[#This Row],[数量]],-数据源[[#This Row],[数量]])</f>
        <v>660</v>
      </c>
      <c r="L936" s="29">
        <f>IF(数据源[[#This Row],[销售/采购]]="采购",-数据源[[#This Row],[总价]],数据源[[#This Row],[总价]])</f>
        <v>-1108.8</v>
      </c>
      <c r="N936" s="1"/>
    </row>
    <row r="937" spans="1:14" x14ac:dyDescent="0.3">
      <c r="A937" s="27">
        <v>44297</v>
      </c>
      <c r="B937" s="28" t="s">
        <v>8</v>
      </c>
      <c r="C937" s="28" t="s">
        <v>7</v>
      </c>
      <c r="D937" s="28" t="s">
        <v>38</v>
      </c>
      <c r="E937" s="28">
        <v>641</v>
      </c>
      <c r="F937" s="29">
        <v>6</v>
      </c>
      <c r="G937" s="29">
        <v>3846</v>
      </c>
      <c r="H937" s="28"/>
      <c r="I937" s="28"/>
      <c r="J937" s="29">
        <v>15</v>
      </c>
      <c r="K937" s="29">
        <f>IF(数据源[[#This Row],[销售/采购]]="采购",数据源[[#This Row],[数量]],-数据源[[#This Row],[数量]])</f>
        <v>-641</v>
      </c>
      <c r="L937" s="29">
        <f>IF(数据源[[#This Row],[销售/采购]]="采购",-数据源[[#This Row],[总价]],数据源[[#This Row],[总价]])</f>
        <v>3846</v>
      </c>
      <c r="N937" s="1"/>
    </row>
    <row r="938" spans="1:14" x14ac:dyDescent="0.3">
      <c r="A938" s="24">
        <v>44298</v>
      </c>
      <c r="B938" s="25" t="s">
        <v>6</v>
      </c>
      <c r="C938" s="25" t="s">
        <v>9</v>
      </c>
      <c r="D938" s="25" t="s">
        <v>37</v>
      </c>
      <c r="E938" s="25">
        <v>2811</v>
      </c>
      <c r="F938" s="26">
        <v>1.44</v>
      </c>
      <c r="G938" s="26">
        <v>4047.8399999999997</v>
      </c>
      <c r="H938" s="25" t="s">
        <v>34</v>
      </c>
      <c r="I938" s="25">
        <v>13</v>
      </c>
      <c r="J938" s="28"/>
      <c r="K938" s="28">
        <f>IF(数据源[[#This Row],[销售/采购]]="采购",数据源[[#This Row],[数量]],-数据源[[#This Row],[数量]])</f>
        <v>2811</v>
      </c>
      <c r="L938" s="29">
        <f>IF(数据源[[#This Row],[销售/采购]]="采购",-数据源[[#This Row],[总价]],数据源[[#This Row],[总价]])</f>
        <v>-4047.8399999999997</v>
      </c>
      <c r="N938" s="1"/>
    </row>
    <row r="939" spans="1:14" x14ac:dyDescent="0.3">
      <c r="A939" s="27">
        <v>44298</v>
      </c>
      <c r="B939" s="28" t="s">
        <v>15</v>
      </c>
      <c r="C939" s="28" t="s">
        <v>21</v>
      </c>
      <c r="D939" s="28" t="s">
        <v>38</v>
      </c>
      <c r="E939" s="28">
        <v>2974</v>
      </c>
      <c r="F939" s="29">
        <v>6</v>
      </c>
      <c r="G939" s="29">
        <v>17844</v>
      </c>
      <c r="H939" s="28"/>
      <c r="I939" s="28"/>
      <c r="J939" s="29">
        <v>11</v>
      </c>
      <c r="K939" s="29">
        <f>IF(数据源[[#This Row],[销售/采购]]="采购",数据源[[#This Row],[数量]],-数据源[[#This Row],[数量]])</f>
        <v>-2974</v>
      </c>
      <c r="L939" s="29">
        <f>IF(数据源[[#This Row],[销售/采购]]="采购",-数据源[[#This Row],[总价]],数据源[[#This Row],[总价]])</f>
        <v>17844</v>
      </c>
      <c r="N939" s="1"/>
    </row>
    <row r="940" spans="1:14" x14ac:dyDescent="0.3">
      <c r="A940" s="24">
        <v>44299</v>
      </c>
      <c r="B940" s="25" t="s">
        <v>11</v>
      </c>
      <c r="C940" s="25" t="s">
        <v>13</v>
      </c>
      <c r="D940" s="25" t="s">
        <v>37</v>
      </c>
      <c r="E940" s="25">
        <v>1427</v>
      </c>
      <c r="F940" s="26">
        <v>2.04</v>
      </c>
      <c r="G940" s="26">
        <v>2911.08</v>
      </c>
      <c r="H940" s="25" t="s">
        <v>34</v>
      </c>
      <c r="I940" s="25">
        <v>7</v>
      </c>
      <c r="J940" s="28"/>
      <c r="K940" s="28">
        <f>IF(数据源[[#This Row],[销售/采购]]="采购",数据源[[#This Row],[数量]],-数据源[[#This Row],[数量]])</f>
        <v>1427</v>
      </c>
      <c r="L940" s="29">
        <f>IF(数据源[[#This Row],[销售/采购]]="采购",-数据源[[#This Row],[总价]],数据源[[#This Row],[总价]])</f>
        <v>-2911.08</v>
      </c>
      <c r="N940" s="1"/>
    </row>
    <row r="941" spans="1:14" x14ac:dyDescent="0.3">
      <c r="A941" s="27">
        <v>44299</v>
      </c>
      <c r="B941" s="28" t="s">
        <v>12</v>
      </c>
      <c r="C941" s="28" t="s">
        <v>9</v>
      </c>
      <c r="D941" s="28" t="s">
        <v>38</v>
      </c>
      <c r="E941" s="28">
        <v>2128</v>
      </c>
      <c r="F941" s="29">
        <v>3.5</v>
      </c>
      <c r="G941" s="29">
        <v>7448</v>
      </c>
      <c r="H941" s="28"/>
      <c r="I941" s="28"/>
      <c r="J941" s="29">
        <v>14</v>
      </c>
      <c r="K941" s="29">
        <f>IF(数据源[[#This Row],[销售/采购]]="采购",数据源[[#This Row],[数量]],-数据源[[#This Row],[数量]])</f>
        <v>-2128</v>
      </c>
      <c r="L941" s="29">
        <f>IF(数据源[[#This Row],[销售/采购]]="采购",-数据源[[#This Row],[总价]],数据源[[#This Row],[总价]])</f>
        <v>7448</v>
      </c>
      <c r="N941" s="1"/>
    </row>
    <row r="942" spans="1:14" x14ac:dyDescent="0.3">
      <c r="A942" s="24">
        <v>44300</v>
      </c>
      <c r="B942" s="25" t="s">
        <v>6</v>
      </c>
      <c r="C942" s="25" t="s">
        <v>10</v>
      </c>
      <c r="D942" s="25" t="s">
        <v>37</v>
      </c>
      <c r="E942" s="25">
        <v>2520</v>
      </c>
      <c r="F942" s="26">
        <v>1.1399999999999999</v>
      </c>
      <c r="G942" s="26">
        <v>2872.7999999999997</v>
      </c>
      <c r="H942" s="25" t="s">
        <v>34</v>
      </c>
      <c r="I942" s="25">
        <v>10</v>
      </c>
      <c r="J942" s="28"/>
      <c r="K942" s="28">
        <f>IF(数据源[[#This Row],[销售/采购]]="采购",数据源[[#This Row],[数量]],-数据源[[#This Row],[数量]])</f>
        <v>2520</v>
      </c>
      <c r="L942" s="29">
        <f>IF(数据源[[#This Row],[销售/采购]]="采购",-数据源[[#This Row],[总价]],数据源[[#This Row],[总价]])</f>
        <v>-2872.7999999999997</v>
      </c>
      <c r="N942" s="1"/>
    </row>
    <row r="943" spans="1:14" x14ac:dyDescent="0.3">
      <c r="A943" s="27">
        <v>44300</v>
      </c>
      <c r="B943" s="28" t="s">
        <v>8</v>
      </c>
      <c r="C943" s="28" t="s">
        <v>9</v>
      </c>
      <c r="D943" s="28" t="s">
        <v>38</v>
      </c>
      <c r="E943" s="28">
        <v>2995</v>
      </c>
      <c r="F943" s="29">
        <v>3</v>
      </c>
      <c r="G943" s="29">
        <v>8985</v>
      </c>
      <c r="H943" s="28"/>
      <c r="I943" s="28"/>
      <c r="J943" s="29">
        <v>15</v>
      </c>
      <c r="K943" s="29">
        <f>IF(数据源[[#This Row],[销售/采购]]="采购",数据源[[#This Row],[数量]],-数据源[[#This Row],[数量]])</f>
        <v>-2995</v>
      </c>
      <c r="L943" s="29">
        <f>IF(数据源[[#This Row],[销售/采购]]="采购",-数据源[[#This Row],[总价]],数据源[[#This Row],[总价]])</f>
        <v>8985</v>
      </c>
      <c r="N943" s="1"/>
    </row>
    <row r="944" spans="1:14" x14ac:dyDescent="0.3">
      <c r="A944" s="24">
        <v>44301</v>
      </c>
      <c r="B944" s="25" t="s">
        <v>8</v>
      </c>
      <c r="C944" s="25" t="s">
        <v>10</v>
      </c>
      <c r="D944" s="25" t="s">
        <v>37</v>
      </c>
      <c r="E944" s="25">
        <v>2008</v>
      </c>
      <c r="F944" s="26">
        <v>1.1399999999999999</v>
      </c>
      <c r="G944" s="26">
        <v>2289.12</v>
      </c>
      <c r="H944" s="25" t="s">
        <v>34</v>
      </c>
      <c r="I944" s="25">
        <v>1</v>
      </c>
      <c r="J944" s="28"/>
      <c r="K944" s="28">
        <f>IF(数据源[[#This Row],[销售/采购]]="采购",数据源[[#This Row],[数量]],-数据源[[#This Row],[数量]])</f>
        <v>2008</v>
      </c>
      <c r="L944" s="29">
        <f>IF(数据源[[#This Row],[销售/采购]]="采购",-数据源[[#This Row],[总价]],数据源[[#This Row],[总价]])</f>
        <v>-2289.12</v>
      </c>
      <c r="N944" s="1"/>
    </row>
    <row r="945" spans="1:14" x14ac:dyDescent="0.3">
      <c r="A945" s="27">
        <v>44301</v>
      </c>
      <c r="B945" s="28" t="s">
        <v>12</v>
      </c>
      <c r="C945" s="28" t="s">
        <v>10</v>
      </c>
      <c r="D945" s="28" t="s">
        <v>38</v>
      </c>
      <c r="E945" s="28">
        <v>2639</v>
      </c>
      <c r="F945" s="29">
        <v>3</v>
      </c>
      <c r="G945" s="29">
        <v>7917</v>
      </c>
      <c r="H945" s="28"/>
      <c r="I945" s="28"/>
      <c r="J945" s="29">
        <v>14</v>
      </c>
      <c r="K945" s="29">
        <f>IF(数据源[[#This Row],[销售/采购]]="采购",数据源[[#This Row],[数量]],-数据源[[#This Row],[数量]])</f>
        <v>-2639</v>
      </c>
      <c r="L945" s="29">
        <f>IF(数据源[[#This Row],[销售/采购]]="采购",-数据源[[#This Row],[总价]],数据源[[#This Row],[总价]])</f>
        <v>7917</v>
      </c>
      <c r="N945" s="1"/>
    </row>
    <row r="946" spans="1:14" x14ac:dyDescent="0.3">
      <c r="A946" s="24">
        <v>44302</v>
      </c>
      <c r="B946" s="25" t="s">
        <v>12</v>
      </c>
      <c r="C946" s="25" t="s">
        <v>9</v>
      </c>
      <c r="D946" s="25" t="s">
        <v>37</v>
      </c>
      <c r="E946" s="25">
        <v>1260</v>
      </c>
      <c r="F946" s="26">
        <v>1.74</v>
      </c>
      <c r="G946" s="26">
        <v>2192.4</v>
      </c>
      <c r="H946" s="25" t="s">
        <v>34</v>
      </c>
      <c r="I946" s="25">
        <v>13</v>
      </c>
      <c r="J946" s="28"/>
      <c r="K946" s="28">
        <f>IF(数据源[[#This Row],[销售/采购]]="采购",数据源[[#This Row],[数量]],-数据源[[#This Row],[数量]])</f>
        <v>1260</v>
      </c>
      <c r="L946" s="29">
        <f>IF(数据源[[#This Row],[销售/采购]]="采购",-数据源[[#This Row],[总价]],数据源[[#This Row],[总价]])</f>
        <v>-2192.4</v>
      </c>
      <c r="N946" s="1"/>
    </row>
    <row r="947" spans="1:14" x14ac:dyDescent="0.3">
      <c r="A947" s="27">
        <v>44302</v>
      </c>
      <c r="B947" s="28" t="s">
        <v>8</v>
      </c>
      <c r="C947" s="28" t="s">
        <v>10</v>
      </c>
      <c r="D947" s="28" t="s">
        <v>38</v>
      </c>
      <c r="E947" s="28">
        <v>1145</v>
      </c>
      <c r="F947" s="29">
        <v>2.5</v>
      </c>
      <c r="G947" s="29">
        <v>2862.5</v>
      </c>
      <c r="H947" s="28"/>
      <c r="I947" s="28"/>
      <c r="J947" s="29">
        <v>4</v>
      </c>
      <c r="K947" s="29">
        <f>IF(数据源[[#This Row],[销售/采购]]="采购",数据源[[#This Row],[数量]],-数据源[[#This Row],[数量]])</f>
        <v>-1145</v>
      </c>
      <c r="L947" s="29">
        <f>IF(数据源[[#This Row],[销售/采购]]="采购",-数据源[[#This Row],[总价]],数据源[[#This Row],[总价]])</f>
        <v>2862.5</v>
      </c>
      <c r="N947" s="1"/>
    </row>
    <row r="948" spans="1:14" x14ac:dyDescent="0.3">
      <c r="A948" s="24">
        <v>44303</v>
      </c>
      <c r="B948" s="25" t="s">
        <v>14</v>
      </c>
      <c r="C948" s="25" t="s">
        <v>9</v>
      </c>
      <c r="D948" s="25" t="s">
        <v>37</v>
      </c>
      <c r="E948" s="25">
        <v>1928</v>
      </c>
      <c r="F948" s="26">
        <v>1.74</v>
      </c>
      <c r="G948" s="26">
        <v>3354.72</v>
      </c>
      <c r="H948" s="25" t="s">
        <v>34</v>
      </c>
      <c r="I948" s="25">
        <v>6</v>
      </c>
      <c r="J948" s="28"/>
      <c r="K948" s="28">
        <f>IF(数据源[[#This Row],[销售/采购]]="采购",数据源[[#This Row],[数量]],-数据源[[#This Row],[数量]])</f>
        <v>1928</v>
      </c>
      <c r="L948" s="29">
        <f>IF(数据源[[#This Row],[销售/采购]]="采购",-数据源[[#This Row],[总价]],数据源[[#This Row],[总价]])</f>
        <v>-3354.72</v>
      </c>
      <c r="N948" s="1"/>
    </row>
    <row r="949" spans="1:14" x14ac:dyDescent="0.3">
      <c r="A949" s="27">
        <v>44303</v>
      </c>
      <c r="B949" s="28" t="s">
        <v>11</v>
      </c>
      <c r="C949" s="28" t="s">
        <v>10</v>
      </c>
      <c r="D949" s="28" t="s">
        <v>38</v>
      </c>
      <c r="E949" s="28">
        <v>2415</v>
      </c>
      <c r="F949" s="29">
        <v>6</v>
      </c>
      <c r="G949" s="29">
        <v>14490</v>
      </c>
      <c r="H949" s="28"/>
      <c r="I949" s="28"/>
      <c r="J949" s="29">
        <v>0</v>
      </c>
      <c r="K949" s="29">
        <f>IF(数据源[[#This Row],[销售/采购]]="采购",数据源[[#This Row],[数量]],-数据源[[#This Row],[数量]])</f>
        <v>-2415</v>
      </c>
      <c r="L949" s="29">
        <f>IF(数据源[[#This Row],[销售/采购]]="采购",-数据源[[#This Row],[总价]],数据源[[#This Row],[总价]])</f>
        <v>14490</v>
      </c>
      <c r="N949" s="1"/>
    </row>
    <row r="950" spans="1:14" x14ac:dyDescent="0.3">
      <c r="A950" s="24">
        <v>44304</v>
      </c>
      <c r="B950" s="25" t="s">
        <v>15</v>
      </c>
      <c r="C950" s="25" t="s">
        <v>9</v>
      </c>
      <c r="D950" s="25" t="s">
        <v>37</v>
      </c>
      <c r="E950" s="25">
        <v>2440</v>
      </c>
      <c r="F950" s="26">
        <v>2.64</v>
      </c>
      <c r="G950" s="26">
        <v>6441.6</v>
      </c>
      <c r="H950" s="25" t="s">
        <v>34</v>
      </c>
      <c r="I950" s="25">
        <v>0</v>
      </c>
      <c r="J950" s="28"/>
      <c r="K950" s="28">
        <f>IF(数据源[[#This Row],[销售/采购]]="采购",数据源[[#This Row],[数量]],-数据源[[#This Row],[数量]])</f>
        <v>2440</v>
      </c>
      <c r="L950" s="29">
        <f>IF(数据源[[#This Row],[销售/采购]]="采购",-数据源[[#This Row],[总价]],数据源[[#This Row],[总价]])</f>
        <v>-6441.6</v>
      </c>
      <c r="N950" s="1"/>
    </row>
    <row r="951" spans="1:14" x14ac:dyDescent="0.3">
      <c r="A951" s="27">
        <v>44304</v>
      </c>
      <c r="B951" s="28" t="s">
        <v>11</v>
      </c>
      <c r="C951" s="28" t="s">
        <v>13</v>
      </c>
      <c r="D951" s="28" t="s">
        <v>38</v>
      </c>
      <c r="E951" s="28">
        <v>395</v>
      </c>
      <c r="F951" s="29">
        <v>4</v>
      </c>
      <c r="G951" s="29">
        <v>1580</v>
      </c>
      <c r="H951" s="28"/>
      <c r="I951" s="28"/>
      <c r="J951" s="29">
        <v>6</v>
      </c>
      <c r="K951" s="29">
        <f>IF(数据源[[#This Row],[销售/采购]]="采购",数据源[[#This Row],[数量]],-数据源[[#This Row],[数量]])</f>
        <v>-395</v>
      </c>
      <c r="L951" s="29">
        <f>IF(数据源[[#This Row],[销售/采购]]="采购",-数据源[[#This Row],[总价]],数据源[[#This Row],[总价]])</f>
        <v>1580</v>
      </c>
      <c r="N951" s="1"/>
    </row>
    <row r="952" spans="1:14" x14ac:dyDescent="0.3">
      <c r="A952" s="24">
        <v>44305</v>
      </c>
      <c r="B952" s="25" t="s">
        <v>14</v>
      </c>
      <c r="C952" s="25" t="s">
        <v>7</v>
      </c>
      <c r="D952" s="25" t="s">
        <v>37</v>
      </c>
      <c r="E952" s="25">
        <v>2337</v>
      </c>
      <c r="F952" s="26">
        <v>4.4400000000000004</v>
      </c>
      <c r="G952" s="26">
        <v>10376.280000000001</v>
      </c>
      <c r="H952" s="25" t="s">
        <v>34</v>
      </c>
      <c r="I952" s="25">
        <v>14</v>
      </c>
      <c r="J952" s="28"/>
      <c r="K952" s="28">
        <f>IF(数据源[[#This Row],[销售/采购]]="采购",数据源[[#This Row],[数量]],-数据源[[#This Row],[数量]])</f>
        <v>2337</v>
      </c>
      <c r="L952" s="29">
        <f>IF(数据源[[#This Row],[销售/采购]]="采购",-数据源[[#This Row],[总价]],数据源[[#This Row],[总价]])</f>
        <v>-10376.280000000001</v>
      </c>
      <c r="N952" s="1"/>
    </row>
    <row r="953" spans="1:14" x14ac:dyDescent="0.3">
      <c r="A953" s="27">
        <v>44305</v>
      </c>
      <c r="B953" s="28" t="s">
        <v>11</v>
      </c>
      <c r="C953" s="28" t="s">
        <v>18</v>
      </c>
      <c r="D953" s="28" t="s">
        <v>38</v>
      </c>
      <c r="E953" s="28">
        <v>2642</v>
      </c>
      <c r="F953" s="29">
        <v>8</v>
      </c>
      <c r="G953" s="29">
        <v>21136</v>
      </c>
      <c r="H953" s="28"/>
      <c r="I953" s="28"/>
      <c r="J953" s="29">
        <v>12</v>
      </c>
      <c r="K953" s="29">
        <f>IF(数据源[[#This Row],[销售/采购]]="采购",数据源[[#This Row],[数量]],-数据源[[#This Row],[数量]])</f>
        <v>-2642</v>
      </c>
      <c r="L953" s="29">
        <f>IF(数据源[[#This Row],[销售/采购]]="采购",-数据源[[#This Row],[总价]],数据源[[#This Row],[总价]])</f>
        <v>21136</v>
      </c>
      <c r="N953" s="1"/>
    </row>
    <row r="954" spans="1:14" x14ac:dyDescent="0.3">
      <c r="A954" s="24">
        <v>44306</v>
      </c>
      <c r="B954" s="25" t="s">
        <v>11</v>
      </c>
      <c r="C954" s="25" t="s">
        <v>13</v>
      </c>
      <c r="D954" s="25" t="s">
        <v>37</v>
      </c>
      <c r="E954" s="25">
        <v>1977</v>
      </c>
      <c r="F954" s="26">
        <v>2.04</v>
      </c>
      <c r="G954" s="26">
        <v>4033.08</v>
      </c>
      <c r="H954" s="25" t="s">
        <v>34</v>
      </c>
      <c r="I954" s="25">
        <v>11</v>
      </c>
      <c r="J954" s="28"/>
      <c r="K954" s="28">
        <f>IF(数据源[[#This Row],[销售/采购]]="采购",数据源[[#This Row],[数量]],-数据源[[#This Row],[数量]])</f>
        <v>1977</v>
      </c>
      <c r="L954" s="29">
        <f>IF(数据源[[#This Row],[销售/采购]]="采购",-数据源[[#This Row],[总价]],数据源[[#This Row],[总价]])</f>
        <v>-4033.08</v>
      </c>
      <c r="N954" s="1"/>
    </row>
    <row r="955" spans="1:14" x14ac:dyDescent="0.3">
      <c r="A955" s="27">
        <v>44306</v>
      </c>
      <c r="B955" s="28" t="s">
        <v>15</v>
      </c>
      <c r="C955" s="28" t="s">
        <v>21</v>
      </c>
      <c r="D955" s="28" t="s">
        <v>38</v>
      </c>
      <c r="E955" s="28">
        <v>964</v>
      </c>
      <c r="F955" s="29">
        <v>6</v>
      </c>
      <c r="G955" s="29">
        <v>5784</v>
      </c>
      <c r="H955" s="28"/>
      <c r="I955" s="28"/>
      <c r="J955" s="29">
        <v>12</v>
      </c>
      <c r="K955" s="29">
        <f>IF(数据源[[#This Row],[销售/采购]]="采购",数据源[[#This Row],[数量]],-数据源[[#This Row],[数量]])</f>
        <v>-964</v>
      </c>
      <c r="L955" s="29">
        <f>IF(数据源[[#This Row],[销售/采购]]="采购",-数据源[[#This Row],[总价]],数据源[[#This Row],[总价]])</f>
        <v>5784</v>
      </c>
      <c r="N955" s="1"/>
    </row>
    <row r="956" spans="1:14" x14ac:dyDescent="0.3">
      <c r="A956" s="24">
        <v>44307</v>
      </c>
      <c r="B956" s="25" t="s">
        <v>11</v>
      </c>
      <c r="C956" s="25" t="s">
        <v>10</v>
      </c>
      <c r="D956" s="25" t="s">
        <v>37</v>
      </c>
      <c r="E956" s="25">
        <v>642</v>
      </c>
      <c r="F956" s="26">
        <v>3.78</v>
      </c>
      <c r="G956" s="26">
        <v>2426.7599999999998</v>
      </c>
      <c r="H956" s="25" t="s">
        <v>34</v>
      </c>
      <c r="I956" s="25">
        <v>7</v>
      </c>
      <c r="J956" s="28"/>
      <c r="K956" s="28">
        <f>IF(数据源[[#This Row],[销售/采购]]="采购",数据源[[#This Row],[数量]],-数据源[[#This Row],[数量]])</f>
        <v>642</v>
      </c>
      <c r="L956" s="29">
        <f>IF(数据源[[#This Row],[销售/采购]]="采购",-数据源[[#This Row],[总价]],数据源[[#This Row],[总价]])</f>
        <v>-2426.7599999999998</v>
      </c>
      <c r="N956" s="1"/>
    </row>
    <row r="957" spans="1:14" x14ac:dyDescent="0.3">
      <c r="A957" s="27">
        <v>44307</v>
      </c>
      <c r="B957" s="28" t="s">
        <v>12</v>
      </c>
      <c r="C957" s="28" t="s">
        <v>10</v>
      </c>
      <c r="D957" s="28" t="s">
        <v>38</v>
      </c>
      <c r="E957" s="28">
        <v>1849</v>
      </c>
      <c r="F957" s="29">
        <v>3</v>
      </c>
      <c r="G957" s="29">
        <v>5547</v>
      </c>
      <c r="H957" s="28"/>
      <c r="I957" s="28"/>
      <c r="J957" s="29">
        <v>19</v>
      </c>
      <c r="K957" s="29">
        <f>IF(数据源[[#This Row],[销售/采购]]="采购",数据源[[#This Row],[数量]],-数据源[[#This Row],[数量]])</f>
        <v>-1849</v>
      </c>
      <c r="L957" s="29">
        <f>IF(数据源[[#This Row],[销售/采购]]="采购",-数据源[[#This Row],[总价]],数据源[[#This Row],[总价]])</f>
        <v>5547</v>
      </c>
      <c r="N957" s="1"/>
    </row>
    <row r="958" spans="1:14" x14ac:dyDescent="0.3">
      <c r="A958" s="24">
        <v>44308</v>
      </c>
      <c r="B958" s="25" t="s">
        <v>12</v>
      </c>
      <c r="C958" s="25" t="s">
        <v>9</v>
      </c>
      <c r="D958" s="25" t="s">
        <v>37</v>
      </c>
      <c r="E958" s="25">
        <v>2451</v>
      </c>
      <c r="F958" s="26">
        <v>1.74</v>
      </c>
      <c r="G958" s="26">
        <v>4264.74</v>
      </c>
      <c r="H958" s="25" t="s">
        <v>34</v>
      </c>
      <c r="I958" s="25">
        <v>4</v>
      </c>
      <c r="J958" s="28"/>
      <c r="K958" s="28">
        <f>IF(数据源[[#This Row],[销售/采购]]="采购",数据源[[#This Row],[数量]],-数据源[[#This Row],[数量]])</f>
        <v>2451</v>
      </c>
      <c r="L958" s="29">
        <f>IF(数据源[[#This Row],[销售/采购]]="采购",-数据源[[#This Row],[总价]],数据源[[#This Row],[总价]])</f>
        <v>-4264.74</v>
      </c>
      <c r="N958" s="1"/>
    </row>
    <row r="959" spans="1:14" x14ac:dyDescent="0.3">
      <c r="A959" s="27">
        <v>44308</v>
      </c>
      <c r="B959" s="28" t="s">
        <v>8</v>
      </c>
      <c r="C959" s="28" t="s">
        <v>7</v>
      </c>
      <c r="D959" s="28" t="s">
        <v>38</v>
      </c>
      <c r="E959" s="28">
        <v>382</v>
      </c>
      <c r="F959" s="29">
        <v>6</v>
      </c>
      <c r="G959" s="29">
        <v>2292</v>
      </c>
      <c r="H959" s="28"/>
      <c r="I959" s="28"/>
      <c r="J959" s="29">
        <v>13</v>
      </c>
      <c r="K959" s="29">
        <f>IF(数据源[[#This Row],[销售/采购]]="采购",数据源[[#This Row],[数量]],-数据源[[#This Row],[数量]])</f>
        <v>-382</v>
      </c>
      <c r="L959" s="29">
        <f>IF(数据源[[#This Row],[销售/采购]]="采购",-数据源[[#This Row],[总价]],数据源[[#This Row],[总价]])</f>
        <v>2292</v>
      </c>
      <c r="N959" s="1"/>
    </row>
    <row r="960" spans="1:14" x14ac:dyDescent="0.3">
      <c r="A960" s="24">
        <v>44309</v>
      </c>
      <c r="B960" s="25" t="s">
        <v>8</v>
      </c>
      <c r="C960" s="25" t="s">
        <v>9</v>
      </c>
      <c r="D960" s="25" t="s">
        <v>37</v>
      </c>
      <c r="E960" s="25">
        <v>2307</v>
      </c>
      <c r="F960" s="26">
        <v>1.44</v>
      </c>
      <c r="G960" s="26">
        <v>3322.08</v>
      </c>
      <c r="H960" s="25" t="s">
        <v>34</v>
      </c>
      <c r="I960" s="25">
        <v>1</v>
      </c>
      <c r="J960" s="28"/>
      <c r="K960" s="28">
        <f>IF(数据源[[#This Row],[销售/采购]]="采购",数据源[[#This Row],[数量]],-数据源[[#This Row],[数量]])</f>
        <v>2307</v>
      </c>
      <c r="L960" s="29">
        <f>IF(数据源[[#This Row],[销售/采购]]="采购",-数据源[[#This Row],[总价]],数据源[[#This Row],[总价]])</f>
        <v>-3322.08</v>
      </c>
      <c r="N960" s="1"/>
    </row>
    <row r="961" spans="1:14" x14ac:dyDescent="0.3">
      <c r="A961" s="27">
        <v>44309</v>
      </c>
      <c r="B961" s="28" t="s">
        <v>8</v>
      </c>
      <c r="C961" s="28" t="s">
        <v>9</v>
      </c>
      <c r="D961" s="28" t="s">
        <v>38</v>
      </c>
      <c r="E961" s="28">
        <v>464</v>
      </c>
      <c r="F961" s="29">
        <v>3</v>
      </c>
      <c r="G961" s="29">
        <v>1392</v>
      </c>
      <c r="H961" s="28"/>
      <c r="I961" s="28"/>
      <c r="J961" s="29">
        <v>16</v>
      </c>
      <c r="K961" s="29">
        <f>IF(数据源[[#This Row],[销售/采购]]="采购",数据源[[#This Row],[数量]],-数据源[[#This Row],[数量]])</f>
        <v>-464</v>
      </c>
      <c r="L961" s="29">
        <f>IF(数据源[[#This Row],[销售/采购]]="采购",-数据源[[#This Row],[总价]],数据源[[#This Row],[总价]])</f>
        <v>1392</v>
      </c>
      <c r="N961" s="1"/>
    </row>
    <row r="962" spans="1:14" x14ac:dyDescent="0.3">
      <c r="A962" s="24">
        <v>44310</v>
      </c>
      <c r="B962" s="25" t="s">
        <v>8</v>
      </c>
      <c r="C962" s="25" t="s">
        <v>9</v>
      </c>
      <c r="D962" s="25" t="s">
        <v>37</v>
      </c>
      <c r="E962" s="25">
        <v>2778</v>
      </c>
      <c r="F962" s="26">
        <v>1.44</v>
      </c>
      <c r="G962" s="26">
        <v>4000.3199999999997</v>
      </c>
      <c r="H962" s="25" t="s">
        <v>34</v>
      </c>
      <c r="I962" s="25">
        <v>8</v>
      </c>
      <c r="J962" s="28"/>
      <c r="K962" s="28">
        <f>IF(数据源[[#This Row],[销售/采购]]="采购",数据源[[#This Row],[数量]],-数据源[[#This Row],[数量]])</f>
        <v>2778</v>
      </c>
      <c r="L962" s="29">
        <f>IF(数据源[[#This Row],[销售/采购]]="采购",-数据源[[#This Row],[总价]],数据源[[#This Row],[总价]])</f>
        <v>-4000.3199999999997</v>
      </c>
      <c r="N962" s="1"/>
    </row>
    <row r="963" spans="1:14" x14ac:dyDescent="0.3">
      <c r="A963" s="27">
        <v>44310</v>
      </c>
      <c r="B963" s="28" t="s">
        <v>6</v>
      </c>
      <c r="C963" s="28" t="s">
        <v>9</v>
      </c>
      <c r="D963" s="28" t="s">
        <v>38</v>
      </c>
      <c r="E963" s="28">
        <v>936</v>
      </c>
      <c r="F963" s="29">
        <v>3</v>
      </c>
      <c r="G963" s="29">
        <v>2808</v>
      </c>
      <c r="H963" s="28"/>
      <c r="I963" s="28"/>
      <c r="J963" s="29">
        <v>19</v>
      </c>
      <c r="K963" s="29">
        <f>IF(数据源[[#This Row],[销售/采购]]="采购",数据源[[#This Row],[数量]],-数据源[[#This Row],[数量]])</f>
        <v>-936</v>
      </c>
      <c r="L963" s="29">
        <f>IF(数据源[[#This Row],[销售/采购]]="采购",-数据源[[#This Row],[总价]],数据源[[#This Row],[总价]])</f>
        <v>2808</v>
      </c>
      <c r="N963" s="1"/>
    </row>
    <row r="964" spans="1:14" x14ac:dyDescent="0.3">
      <c r="A964" s="24">
        <v>44311</v>
      </c>
      <c r="B964" s="25" t="s">
        <v>15</v>
      </c>
      <c r="C964" s="25" t="s">
        <v>10</v>
      </c>
      <c r="D964" s="25" t="s">
        <v>37</v>
      </c>
      <c r="E964" s="25">
        <v>2146</v>
      </c>
      <c r="F964" s="26">
        <v>2.04</v>
      </c>
      <c r="G964" s="26">
        <v>4377.84</v>
      </c>
      <c r="H964" s="25" t="s">
        <v>34</v>
      </c>
      <c r="I964" s="25">
        <v>4</v>
      </c>
      <c r="J964" s="28"/>
      <c r="K964" s="28">
        <f>IF(数据源[[#This Row],[销售/采购]]="采购",数据源[[#This Row],[数量]],-数据源[[#This Row],[数量]])</f>
        <v>2146</v>
      </c>
      <c r="L964" s="29">
        <f>IF(数据源[[#This Row],[销售/采购]]="采购",-数据源[[#This Row],[总价]],数据源[[#This Row],[总价]])</f>
        <v>-4377.84</v>
      </c>
      <c r="N964" s="1"/>
    </row>
    <row r="965" spans="1:14" x14ac:dyDescent="0.3">
      <c r="A965" s="27">
        <v>44311</v>
      </c>
      <c r="B965" s="28" t="s">
        <v>8</v>
      </c>
      <c r="C965" s="28" t="s">
        <v>7</v>
      </c>
      <c r="D965" s="28" t="s">
        <v>38</v>
      </c>
      <c r="E965" s="28">
        <v>1394</v>
      </c>
      <c r="F965" s="29">
        <v>6</v>
      </c>
      <c r="G965" s="29">
        <v>8364</v>
      </c>
      <c r="H965" s="28"/>
      <c r="I965" s="28"/>
      <c r="J965" s="29">
        <v>7</v>
      </c>
      <c r="K965" s="29">
        <f>IF(数据源[[#This Row],[销售/采购]]="采购",数据源[[#This Row],[数量]],-数据源[[#This Row],[数量]])</f>
        <v>-1394</v>
      </c>
      <c r="L965" s="29">
        <f>IF(数据源[[#This Row],[销售/采购]]="采购",-数据源[[#This Row],[总价]],数据源[[#This Row],[总价]])</f>
        <v>8364</v>
      </c>
      <c r="N965" s="1"/>
    </row>
    <row r="966" spans="1:14" x14ac:dyDescent="0.3">
      <c r="A966" s="24">
        <v>44312</v>
      </c>
      <c r="B966" s="25" t="s">
        <v>14</v>
      </c>
      <c r="C966" s="25" t="s">
        <v>9</v>
      </c>
      <c r="D966" s="25" t="s">
        <v>37</v>
      </c>
      <c r="E966" s="25">
        <v>934</v>
      </c>
      <c r="F966" s="26">
        <v>2.0299999999999998</v>
      </c>
      <c r="G966" s="26">
        <v>1896.0199999999998</v>
      </c>
      <c r="H966" s="25" t="s">
        <v>34</v>
      </c>
      <c r="I966" s="25">
        <v>1</v>
      </c>
      <c r="J966" s="28"/>
      <c r="K966" s="28">
        <f>IF(数据源[[#This Row],[销售/采购]]="采购",数据源[[#This Row],[数量]],-数据源[[#This Row],[数量]])</f>
        <v>934</v>
      </c>
      <c r="L966" s="29">
        <f>IF(数据源[[#This Row],[销售/采购]]="采购",-数据源[[#This Row],[总价]],数据源[[#This Row],[总价]])</f>
        <v>-1896.0199999999998</v>
      </c>
      <c r="N966" s="1"/>
    </row>
    <row r="967" spans="1:14" x14ac:dyDescent="0.3">
      <c r="A967" s="27">
        <v>44312</v>
      </c>
      <c r="B967" s="28" t="s">
        <v>14</v>
      </c>
      <c r="C967" s="28" t="s">
        <v>9</v>
      </c>
      <c r="D967" s="28" t="s">
        <v>38</v>
      </c>
      <c r="E967" s="28">
        <v>788</v>
      </c>
      <c r="F967" s="29">
        <v>3.5</v>
      </c>
      <c r="G967" s="29">
        <v>2758</v>
      </c>
      <c r="H967" s="28"/>
      <c r="I967" s="28"/>
      <c r="J967" s="29">
        <v>20</v>
      </c>
      <c r="K967" s="29">
        <f>IF(数据源[[#This Row],[销售/采购]]="采购",数据源[[#This Row],[数量]],-数据源[[#This Row],[数量]])</f>
        <v>-788</v>
      </c>
      <c r="L967" s="29">
        <f>IF(数据源[[#This Row],[销售/采购]]="采购",-数据源[[#This Row],[总价]],数据源[[#This Row],[总价]])</f>
        <v>2758</v>
      </c>
      <c r="N967" s="1"/>
    </row>
    <row r="968" spans="1:14" x14ac:dyDescent="0.3">
      <c r="A968" s="24">
        <v>44313</v>
      </c>
      <c r="B968" s="25" t="s">
        <v>11</v>
      </c>
      <c r="C968" s="25" t="s">
        <v>18</v>
      </c>
      <c r="D968" s="25" t="s">
        <v>37</v>
      </c>
      <c r="E968" s="25">
        <v>1856</v>
      </c>
      <c r="F968" s="26">
        <v>4.4400000000000004</v>
      </c>
      <c r="G968" s="26">
        <v>8240.6400000000012</v>
      </c>
      <c r="H968" s="25" t="s">
        <v>34</v>
      </c>
      <c r="I968" s="25">
        <v>9</v>
      </c>
      <c r="J968" s="28"/>
      <c r="K968" s="28">
        <f>IF(数据源[[#This Row],[销售/采购]]="采购",数据源[[#This Row],[数量]],-数据源[[#This Row],[数量]])</f>
        <v>1856</v>
      </c>
      <c r="L968" s="29">
        <f>IF(数据源[[#This Row],[销售/采购]]="采购",-数据源[[#This Row],[总价]],数据源[[#This Row],[总价]])</f>
        <v>-8240.6400000000012</v>
      </c>
      <c r="N968" s="1"/>
    </row>
    <row r="969" spans="1:14" x14ac:dyDescent="0.3">
      <c r="A969" s="27">
        <v>44313</v>
      </c>
      <c r="B969" s="28" t="s">
        <v>6</v>
      </c>
      <c r="C969" s="28" t="s">
        <v>7</v>
      </c>
      <c r="D969" s="28" t="s">
        <v>38</v>
      </c>
      <c r="E969" s="28">
        <v>832</v>
      </c>
      <c r="F969" s="29">
        <v>6</v>
      </c>
      <c r="G969" s="29">
        <v>4992</v>
      </c>
      <c r="H969" s="28"/>
      <c r="I969" s="28"/>
      <c r="J969" s="29">
        <v>5</v>
      </c>
      <c r="K969" s="29">
        <f>IF(数据源[[#This Row],[销售/采购]]="采购",数据源[[#This Row],[数量]],-数据源[[#This Row],[数量]])</f>
        <v>-832</v>
      </c>
      <c r="L969" s="29">
        <f>IF(数据源[[#This Row],[销售/采购]]="采购",-数据源[[#This Row],[总价]],数据源[[#This Row],[总价]])</f>
        <v>4992</v>
      </c>
      <c r="N969" s="1"/>
    </row>
    <row r="970" spans="1:14" x14ac:dyDescent="0.3">
      <c r="A970" s="24">
        <v>44314</v>
      </c>
      <c r="B970" s="25" t="s">
        <v>11</v>
      </c>
      <c r="C970" s="25" t="s">
        <v>13</v>
      </c>
      <c r="D970" s="25" t="s">
        <v>37</v>
      </c>
      <c r="E970" s="25">
        <v>2359</v>
      </c>
      <c r="F970" s="26">
        <v>2.04</v>
      </c>
      <c r="G970" s="26">
        <v>4812.3599999999997</v>
      </c>
      <c r="H970" s="25" t="s">
        <v>34</v>
      </c>
      <c r="I970" s="25">
        <v>0</v>
      </c>
      <c r="J970" s="28"/>
      <c r="K970" s="28">
        <f>IF(数据源[[#This Row],[销售/采购]]="采购",数据源[[#This Row],[数量]],-数据源[[#This Row],[数量]])</f>
        <v>2359</v>
      </c>
      <c r="L970" s="29">
        <f>IF(数据源[[#This Row],[销售/采购]]="采购",-数据源[[#This Row],[总价]],数据源[[#This Row],[总价]])</f>
        <v>-4812.3599999999997</v>
      </c>
      <c r="N970" s="1"/>
    </row>
    <row r="971" spans="1:14" x14ac:dyDescent="0.3">
      <c r="A971" s="27">
        <v>44314</v>
      </c>
      <c r="B971" s="28" t="s">
        <v>11</v>
      </c>
      <c r="C971" s="28" t="s">
        <v>10</v>
      </c>
      <c r="D971" s="28" t="s">
        <v>38</v>
      </c>
      <c r="E971" s="28">
        <v>810</v>
      </c>
      <c r="F971" s="29">
        <v>6</v>
      </c>
      <c r="G971" s="29">
        <v>4860</v>
      </c>
      <c r="H971" s="28"/>
      <c r="I971" s="28"/>
      <c r="J971" s="29">
        <v>3</v>
      </c>
      <c r="K971" s="29">
        <f>IF(数据源[[#This Row],[销售/采购]]="采购",数据源[[#This Row],[数量]],-数据源[[#This Row],[数量]])</f>
        <v>-810</v>
      </c>
      <c r="L971" s="29">
        <f>IF(数据源[[#This Row],[销售/采购]]="采购",-数据源[[#This Row],[总价]],数据源[[#This Row],[总价]])</f>
        <v>4860</v>
      </c>
      <c r="N971" s="1"/>
    </row>
    <row r="972" spans="1:14" x14ac:dyDescent="0.3">
      <c r="A972" s="24">
        <v>44315</v>
      </c>
      <c r="B972" s="25" t="s">
        <v>15</v>
      </c>
      <c r="C972" s="25" t="s">
        <v>10</v>
      </c>
      <c r="D972" s="25" t="s">
        <v>37</v>
      </c>
      <c r="E972" s="25">
        <v>1869</v>
      </c>
      <c r="F972" s="26">
        <v>2.04</v>
      </c>
      <c r="G972" s="26">
        <v>3812.76</v>
      </c>
      <c r="H972" s="25" t="s">
        <v>34</v>
      </c>
      <c r="I972" s="25">
        <v>1</v>
      </c>
      <c r="J972" s="28"/>
      <c r="K972" s="28">
        <f>IF(数据源[[#This Row],[销售/采购]]="采购",数据源[[#This Row],[数量]],-数据源[[#This Row],[数量]])</f>
        <v>1869</v>
      </c>
      <c r="L972" s="29">
        <f>IF(数据源[[#This Row],[销售/采购]]="采购",-数据源[[#This Row],[总价]],数据源[[#This Row],[总价]])</f>
        <v>-3812.76</v>
      </c>
      <c r="N972" s="1"/>
    </row>
    <row r="973" spans="1:14" x14ac:dyDescent="0.3">
      <c r="A973" s="27">
        <v>44315</v>
      </c>
      <c r="B973" s="28" t="s">
        <v>14</v>
      </c>
      <c r="C973" s="28" t="s">
        <v>7</v>
      </c>
      <c r="D973" s="28" t="s">
        <v>38</v>
      </c>
      <c r="E973" s="28">
        <v>154</v>
      </c>
      <c r="F973" s="29">
        <v>8</v>
      </c>
      <c r="G973" s="29">
        <v>1232</v>
      </c>
      <c r="H973" s="28"/>
      <c r="I973" s="28"/>
      <c r="J973" s="29">
        <v>19</v>
      </c>
      <c r="K973" s="29">
        <f>IF(数据源[[#This Row],[销售/采购]]="采购",数据源[[#This Row],[数量]],-数据源[[#This Row],[数量]])</f>
        <v>-154</v>
      </c>
      <c r="L973" s="29">
        <f>IF(数据源[[#This Row],[销售/采购]]="采购",-数据源[[#This Row],[总价]],数据源[[#This Row],[总价]])</f>
        <v>1232</v>
      </c>
      <c r="N973" s="1"/>
    </row>
    <row r="974" spans="1:14" x14ac:dyDescent="0.3">
      <c r="A974" s="24">
        <v>44316</v>
      </c>
      <c r="B974" s="25" t="s">
        <v>15</v>
      </c>
      <c r="C974" s="25" t="s">
        <v>10</v>
      </c>
      <c r="D974" s="25" t="s">
        <v>37</v>
      </c>
      <c r="E974" s="25">
        <v>2898</v>
      </c>
      <c r="F974" s="26">
        <v>2.04</v>
      </c>
      <c r="G974" s="26">
        <v>5911.92</v>
      </c>
      <c r="H974" s="25" t="s">
        <v>34</v>
      </c>
      <c r="I974" s="25">
        <v>0</v>
      </c>
      <c r="J974" s="28"/>
      <c r="K974" s="28">
        <f>IF(数据源[[#This Row],[销售/采购]]="采购",数据源[[#This Row],[数量]],-数据源[[#This Row],[数量]])</f>
        <v>2898</v>
      </c>
      <c r="L974" s="29">
        <f>IF(数据源[[#This Row],[销售/采购]]="采购",-数据源[[#This Row],[总价]],数据源[[#This Row],[总价]])</f>
        <v>-5911.92</v>
      </c>
      <c r="N974" s="1"/>
    </row>
    <row r="975" spans="1:14" x14ac:dyDescent="0.3">
      <c r="A975" s="27">
        <v>44316</v>
      </c>
      <c r="B975" s="28" t="s">
        <v>8</v>
      </c>
      <c r="C975" s="28" t="s">
        <v>7</v>
      </c>
      <c r="D975" s="28" t="s">
        <v>38</v>
      </c>
      <c r="E975" s="28">
        <v>663</v>
      </c>
      <c r="F975" s="29">
        <v>6</v>
      </c>
      <c r="G975" s="29">
        <v>3978</v>
      </c>
      <c r="H975" s="28"/>
      <c r="I975" s="28"/>
      <c r="J975" s="29">
        <v>11</v>
      </c>
      <c r="K975" s="29">
        <f>IF(数据源[[#This Row],[销售/采购]]="采购",数据源[[#This Row],[数量]],-数据源[[#This Row],[数量]])</f>
        <v>-663</v>
      </c>
      <c r="L975" s="29">
        <f>IF(数据源[[#This Row],[销售/采购]]="采购",-数据源[[#This Row],[总价]],数据源[[#This Row],[总价]])</f>
        <v>3978</v>
      </c>
      <c r="N975" s="1"/>
    </row>
    <row r="976" spans="1:14" x14ac:dyDescent="0.3">
      <c r="A976" s="24">
        <v>44317</v>
      </c>
      <c r="B976" s="25" t="s">
        <v>14</v>
      </c>
      <c r="C976" s="25" t="s">
        <v>9</v>
      </c>
      <c r="D976" s="25" t="s">
        <v>37</v>
      </c>
      <c r="E976" s="25">
        <v>646</v>
      </c>
      <c r="F976" s="26">
        <v>2.0299999999999998</v>
      </c>
      <c r="G976" s="26">
        <v>1311.3799999999999</v>
      </c>
      <c r="H976" s="25" t="s">
        <v>34</v>
      </c>
      <c r="I976" s="25">
        <v>0</v>
      </c>
      <c r="J976" s="28"/>
      <c r="K976" s="28">
        <f>IF(数据源[[#This Row],[销售/采购]]="采购",数据源[[#This Row],[数量]],-数据源[[#This Row],[数量]])</f>
        <v>646</v>
      </c>
      <c r="L976" s="29">
        <f>IF(数据源[[#This Row],[销售/采购]]="采购",-数据源[[#This Row],[总价]],数据源[[#This Row],[总价]])</f>
        <v>-1311.3799999999999</v>
      </c>
      <c r="N976" s="1"/>
    </row>
    <row r="977" spans="1:14" x14ac:dyDescent="0.3">
      <c r="A977" s="27">
        <v>44317</v>
      </c>
      <c r="B977" s="28" t="s">
        <v>6</v>
      </c>
      <c r="C977" s="28" t="s">
        <v>10</v>
      </c>
      <c r="D977" s="28" t="s">
        <v>38</v>
      </c>
      <c r="E977" s="28">
        <v>936</v>
      </c>
      <c r="F977" s="29">
        <v>2.5</v>
      </c>
      <c r="G977" s="29">
        <v>2340</v>
      </c>
      <c r="H977" s="28"/>
      <c r="I977" s="28"/>
      <c r="J977" s="29">
        <v>17</v>
      </c>
      <c r="K977" s="29">
        <f>IF(数据源[[#This Row],[销售/采购]]="采购",数据源[[#This Row],[数量]],-数据源[[#This Row],[数量]])</f>
        <v>-936</v>
      </c>
      <c r="L977" s="29">
        <f>IF(数据源[[#This Row],[销售/采购]]="采购",-数据源[[#This Row],[总价]],数据源[[#This Row],[总价]])</f>
        <v>2340</v>
      </c>
      <c r="N977" s="1"/>
    </row>
    <row r="978" spans="1:14" x14ac:dyDescent="0.3">
      <c r="A978" s="24">
        <v>44318</v>
      </c>
      <c r="B978" s="25" t="s">
        <v>15</v>
      </c>
      <c r="C978" s="25" t="s">
        <v>9</v>
      </c>
      <c r="D978" s="25" t="s">
        <v>37</v>
      </c>
      <c r="E978" s="25">
        <v>2780</v>
      </c>
      <c r="F978" s="26">
        <v>2.64</v>
      </c>
      <c r="G978" s="26">
        <v>7339.2000000000007</v>
      </c>
      <c r="H978" s="25" t="s">
        <v>34</v>
      </c>
      <c r="I978" s="25">
        <v>12</v>
      </c>
      <c r="J978" s="28"/>
      <c r="K978" s="28">
        <f>IF(数据源[[#This Row],[销售/采购]]="采购",数据源[[#This Row],[数量]],-数据源[[#This Row],[数量]])</f>
        <v>2780</v>
      </c>
      <c r="L978" s="29">
        <f>IF(数据源[[#This Row],[销售/采购]]="采购",-数据源[[#This Row],[总价]],数据源[[#This Row],[总价]])</f>
        <v>-7339.2000000000007</v>
      </c>
      <c r="N978" s="1"/>
    </row>
    <row r="979" spans="1:14" x14ac:dyDescent="0.3">
      <c r="A979" s="27">
        <v>44318</v>
      </c>
      <c r="B979" s="28" t="s">
        <v>6</v>
      </c>
      <c r="C979" s="28" t="s">
        <v>9</v>
      </c>
      <c r="D979" s="28" t="s">
        <v>38</v>
      </c>
      <c r="E979" s="28">
        <v>2597</v>
      </c>
      <c r="F979" s="29">
        <v>3</v>
      </c>
      <c r="G979" s="29">
        <v>7791</v>
      </c>
      <c r="H979" s="28"/>
      <c r="I979" s="28"/>
      <c r="J979" s="29">
        <v>7</v>
      </c>
      <c r="K979" s="29">
        <f>IF(数据源[[#This Row],[销售/采购]]="采购",数据源[[#This Row],[数量]],-数据源[[#This Row],[数量]])</f>
        <v>-2597</v>
      </c>
      <c r="L979" s="29">
        <f>IF(数据源[[#This Row],[销售/采购]]="采购",-数据源[[#This Row],[总价]],数据源[[#This Row],[总价]])</f>
        <v>7791</v>
      </c>
      <c r="N979" s="1"/>
    </row>
    <row r="980" spans="1:14" x14ac:dyDescent="0.3">
      <c r="A980" s="24">
        <v>44319</v>
      </c>
      <c r="B980" s="25" t="s">
        <v>6</v>
      </c>
      <c r="C980" s="25" t="s">
        <v>10</v>
      </c>
      <c r="D980" s="25" t="s">
        <v>37</v>
      </c>
      <c r="E980" s="25">
        <v>976</v>
      </c>
      <c r="F980" s="26">
        <v>1.3299999999999998</v>
      </c>
      <c r="G980" s="26">
        <v>1298.08</v>
      </c>
      <c r="H980" s="25" t="s">
        <v>34</v>
      </c>
      <c r="I980" s="25">
        <v>13</v>
      </c>
      <c r="J980" s="28"/>
      <c r="K980" s="28">
        <f>IF(数据源[[#This Row],[销售/采购]]="采购",数据源[[#This Row],[数量]],-数据源[[#This Row],[数量]])</f>
        <v>976</v>
      </c>
      <c r="L980" s="29">
        <f>IF(数据源[[#This Row],[销售/采购]]="采购",-数据源[[#This Row],[总价]],数据源[[#This Row],[总价]])</f>
        <v>-1298.08</v>
      </c>
      <c r="N980" s="1"/>
    </row>
    <row r="981" spans="1:14" x14ac:dyDescent="0.3">
      <c r="A981" s="27">
        <v>44319</v>
      </c>
      <c r="B981" s="28" t="s">
        <v>8</v>
      </c>
      <c r="C981" s="28" t="s">
        <v>10</v>
      </c>
      <c r="D981" s="28" t="s">
        <v>38</v>
      </c>
      <c r="E981" s="28">
        <v>306</v>
      </c>
      <c r="F981" s="29">
        <v>2.5</v>
      </c>
      <c r="G981" s="29">
        <v>765</v>
      </c>
      <c r="H981" s="28"/>
      <c r="I981" s="28"/>
      <c r="J981" s="29">
        <v>9</v>
      </c>
      <c r="K981" s="29">
        <f>IF(数据源[[#This Row],[销售/采购]]="采购",数据源[[#This Row],[数量]],-数据源[[#This Row],[数量]])</f>
        <v>-306</v>
      </c>
      <c r="L981" s="29">
        <f>IF(数据源[[#This Row],[销售/采购]]="采购",-数据源[[#This Row],[总价]],数据源[[#This Row],[总价]])</f>
        <v>765</v>
      </c>
      <c r="N981" s="1"/>
    </row>
    <row r="982" spans="1:14" x14ac:dyDescent="0.3">
      <c r="A982" s="24">
        <v>44320</v>
      </c>
      <c r="B982" s="25" t="s">
        <v>15</v>
      </c>
      <c r="C982" s="25" t="s">
        <v>10</v>
      </c>
      <c r="D982" s="25" t="s">
        <v>37</v>
      </c>
      <c r="E982" s="25">
        <v>709</v>
      </c>
      <c r="F982" s="26">
        <v>2.38</v>
      </c>
      <c r="G982" s="26">
        <v>1687.4199999999998</v>
      </c>
      <c r="H982" s="25" t="s">
        <v>34</v>
      </c>
      <c r="I982" s="25">
        <v>3</v>
      </c>
      <c r="J982" s="28"/>
      <c r="K982" s="28">
        <f>IF(数据源[[#This Row],[销售/采购]]="采购",数据源[[#This Row],[数量]],-数据源[[#This Row],[数量]])</f>
        <v>709</v>
      </c>
      <c r="L982" s="29">
        <f>IF(数据源[[#This Row],[销售/采购]]="采购",-数据源[[#This Row],[总价]],数据源[[#This Row],[总价]])</f>
        <v>-1687.4199999999998</v>
      </c>
      <c r="N982" s="1"/>
    </row>
    <row r="983" spans="1:14" x14ac:dyDescent="0.3">
      <c r="A983" s="27">
        <v>44320</v>
      </c>
      <c r="B983" s="28" t="s">
        <v>6</v>
      </c>
      <c r="C983" s="28" t="s">
        <v>9</v>
      </c>
      <c r="D983" s="28" t="s">
        <v>38</v>
      </c>
      <c r="E983" s="28">
        <v>2602</v>
      </c>
      <c r="F983" s="29">
        <v>3</v>
      </c>
      <c r="G983" s="29">
        <v>7806</v>
      </c>
      <c r="H983" s="28"/>
      <c r="I983" s="28"/>
      <c r="J983" s="29">
        <v>15</v>
      </c>
      <c r="K983" s="29">
        <f>IF(数据源[[#This Row],[销售/采购]]="采购",数据源[[#This Row],[数量]],-数据源[[#This Row],[数量]])</f>
        <v>-2602</v>
      </c>
      <c r="L983" s="29">
        <f>IF(数据源[[#This Row],[销售/采购]]="采购",-数据源[[#This Row],[总价]],数据源[[#This Row],[总价]])</f>
        <v>7806</v>
      </c>
      <c r="N983" s="1"/>
    </row>
    <row r="984" spans="1:14" x14ac:dyDescent="0.3">
      <c r="A984" s="24">
        <v>44321</v>
      </c>
      <c r="B984" s="25" t="s">
        <v>15</v>
      </c>
      <c r="C984" s="25" t="s">
        <v>21</v>
      </c>
      <c r="D984" s="25" t="s">
        <v>37</v>
      </c>
      <c r="E984" s="25">
        <v>1245</v>
      </c>
      <c r="F984" s="26">
        <v>3.24</v>
      </c>
      <c r="G984" s="26">
        <v>4033.8</v>
      </c>
      <c r="H984" s="25" t="s">
        <v>34</v>
      </c>
      <c r="I984" s="25">
        <v>11</v>
      </c>
      <c r="J984" s="28"/>
      <c r="K984" s="28">
        <f>IF(数据源[[#This Row],[销售/采购]]="采购",数据源[[#This Row],[数量]],-数据源[[#This Row],[数量]])</f>
        <v>1245</v>
      </c>
      <c r="L984" s="29">
        <f>IF(数据源[[#This Row],[销售/采购]]="采购",-数据源[[#This Row],[总价]],数据源[[#This Row],[总价]])</f>
        <v>-4033.8</v>
      </c>
      <c r="N984" s="1"/>
    </row>
    <row r="985" spans="1:14" x14ac:dyDescent="0.3">
      <c r="A985" s="27">
        <v>44321</v>
      </c>
      <c r="B985" s="28" t="s">
        <v>11</v>
      </c>
      <c r="C985" s="28" t="s">
        <v>10</v>
      </c>
      <c r="D985" s="28" t="s">
        <v>38</v>
      </c>
      <c r="E985" s="28">
        <v>2886</v>
      </c>
      <c r="F985" s="29">
        <v>6</v>
      </c>
      <c r="G985" s="29">
        <v>17316</v>
      </c>
      <c r="H985" s="28"/>
      <c r="I985" s="28"/>
      <c r="J985" s="29">
        <v>11</v>
      </c>
      <c r="K985" s="29">
        <f>IF(数据源[[#This Row],[销售/采购]]="采购",数据源[[#This Row],[数量]],-数据源[[#This Row],[数量]])</f>
        <v>-2886</v>
      </c>
      <c r="L985" s="29">
        <f>IF(数据源[[#This Row],[销售/采购]]="采购",-数据源[[#This Row],[总价]],数据源[[#This Row],[总价]])</f>
        <v>17316</v>
      </c>
      <c r="N985" s="1"/>
    </row>
    <row r="986" spans="1:14" x14ac:dyDescent="0.3">
      <c r="A986" s="24">
        <v>44322</v>
      </c>
      <c r="B986" s="25" t="s">
        <v>8</v>
      </c>
      <c r="C986" s="25" t="s">
        <v>10</v>
      </c>
      <c r="D986" s="25" t="s">
        <v>37</v>
      </c>
      <c r="E986" s="25">
        <v>936</v>
      </c>
      <c r="F986" s="26">
        <v>1.3299999999999998</v>
      </c>
      <c r="G986" s="26">
        <v>1244.8799999999999</v>
      </c>
      <c r="H986" s="25" t="s">
        <v>34</v>
      </c>
      <c r="I986" s="25">
        <v>8</v>
      </c>
      <c r="J986" s="28"/>
      <c r="K986" s="28">
        <f>IF(数据源[[#This Row],[销售/采购]]="采购",数据源[[#This Row],[数量]],-数据源[[#This Row],[数量]])</f>
        <v>936</v>
      </c>
      <c r="L986" s="29">
        <f>IF(数据源[[#This Row],[销售/采购]]="采购",-数据源[[#This Row],[总价]],数据源[[#This Row],[总价]])</f>
        <v>-1244.8799999999999</v>
      </c>
      <c r="N986" s="1"/>
    </row>
    <row r="987" spans="1:14" x14ac:dyDescent="0.3">
      <c r="A987" s="27">
        <v>44322</v>
      </c>
      <c r="B987" s="28" t="s">
        <v>11</v>
      </c>
      <c r="C987" s="28" t="s">
        <v>10</v>
      </c>
      <c r="D987" s="28" t="s">
        <v>38</v>
      </c>
      <c r="E987" s="28">
        <v>1267</v>
      </c>
      <c r="F987" s="29">
        <v>6</v>
      </c>
      <c r="G987" s="29">
        <v>7602</v>
      </c>
      <c r="H987" s="28"/>
      <c r="I987" s="28"/>
      <c r="J987" s="29">
        <v>11</v>
      </c>
      <c r="K987" s="29">
        <f>IF(数据源[[#This Row],[销售/采购]]="采购",数据源[[#This Row],[数量]],-数据源[[#This Row],[数量]])</f>
        <v>-1267</v>
      </c>
      <c r="L987" s="29">
        <f>IF(数据源[[#This Row],[销售/采购]]="采购",-数据源[[#This Row],[总价]],数据源[[#This Row],[总价]])</f>
        <v>7602</v>
      </c>
      <c r="N987" s="1"/>
    </row>
    <row r="988" spans="1:14" x14ac:dyDescent="0.3">
      <c r="A988" s="24">
        <v>44323</v>
      </c>
      <c r="B988" s="25" t="s">
        <v>14</v>
      </c>
      <c r="C988" s="25" t="s">
        <v>9</v>
      </c>
      <c r="D988" s="25" t="s">
        <v>37</v>
      </c>
      <c r="E988" s="25">
        <v>2046</v>
      </c>
      <c r="F988" s="26">
        <v>1.74</v>
      </c>
      <c r="G988" s="26">
        <v>3560.04</v>
      </c>
      <c r="H988" s="25" t="s">
        <v>34</v>
      </c>
      <c r="I988" s="25">
        <v>14</v>
      </c>
      <c r="J988" s="28"/>
      <c r="K988" s="28">
        <f>IF(数据源[[#This Row],[销售/采购]]="采购",数据源[[#This Row],[数量]],-数据源[[#This Row],[数量]])</f>
        <v>2046</v>
      </c>
      <c r="L988" s="29">
        <f>IF(数据源[[#This Row],[销售/采购]]="采购",-数据源[[#This Row],[总价]],数据源[[#This Row],[总价]])</f>
        <v>-3560.04</v>
      </c>
      <c r="N988" s="1"/>
    </row>
    <row r="989" spans="1:14" x14ac:dyDescent="0.3">
      <c r="A989" s="27">
        <v>44323</v>
      </c>
      <c r="B989" s="28" t="s">
        <v>8</v>
      </c>
      <c r="C989" s="28" t="s">
        <v>9</v>
      </c>
      <c r="D989" s="28" t="s">
        <v>38</v>
      </c>
      <c r="E989" s="28">
        <v>1462</v>
      </c>
      <c r="F989" s="29">
        <v>3</v>
      </c>
      <c r="G989" s="29">
        <v>4386</v>
      </c>
      <c r="H989" s="28"/>
      <c r="I989" s="28"/>
      <c r="J989" s="29">
        <v>7</v>
      </c>
      <c r="K989" s="29">
        <f>IF(数据源[[#This Row],[销售/采购]]="采购",数据源[[#This Row],[数量]],-数据源[[#This Row],[数量]])</f>
        <v>-1462</v>
      </c>
      <c r="L989" s="29">
        <f>IF(数据源[[#This Row],[销售/采购]]="采购",-数据源[[#This Row],[总价]],数据源[[#This Row],[总价]])</f>
        <v>4386</v>
      </c>
      <c r="N989" s="1"/>
    </row>
    <row r="990" spans="1:14" x14ac:dyDescent="0.3">
      <c r="A990" s="24">
        <v>44324</v>
      </c>
      <c r="B990" s="25" t="s">
        <v>11</v>
      </c>
      <c r="C990" s="25" t="s">
        <v>10</v>
      </c>
      <c r="D990" s="25" t="s">
        <v>37</v>
      </c>
      <c r="E990" s="25">
        <v>639</v>
      </c>
      <c r="F990" s="26">
        <v>3.78</v>
      </c>
      <c r="G990" s="26">
        <v>2415.42</v>
      </c>
      <c r="H990" s="25" t="s">
        <v>34</v>
      </c>
      <c r="I990" s="25">
        <v>15</v>
      </c>
      <c r="J990" s="28"/>
      <c r="K990" s="28">
        <f>IF(数据源[[#This Row],[销售/采购]]="采购",数据源[[#This Row],[数量]],-数据源[[#This Row],[数量]])</f>
        <v>639</v>
      </c>
      <c r="L990" s="29">
        <f>IF(数据源[[#This Row],[销售/采购]]="采购",-数据源[[#This Row],[总价]],数据源[[#This Row],[总价]])</f>
        <v>-2415.42</v>
      </c>
      <c r="N990" s="1"/>
    </row>
    <row r="991" spans="1:14" x14ac:dyDescent="0.3">
      <c r="A991" s="27">
        <v>44324</v>
      </c>
      <c r="B991" s="28" t="s">
        <v>15</v>
      </c>
      <c r="C991" s="28" t="s">
        <v>9</v>
      </c>
      <c r="D991" s="28" t="s">
        <v>38</v>
      </c>
      <c r="E991" s="28">
        <v>1847</v>
      </c>
      <c r="F991" s="29">
        <v>5</v>
      </c>
      <c r="G991" s="29">
        <v>9235</v>
      </c>
      <c r="H991" s="28"/>
      <c r="I991" s="28"/>
      <c r="J991" s="29">
        <v>5</v>
      </c>
      <c r="K991" s="29">
        <f>IF(数据源[[#This Row],[销售/采购]]="采购",数据源[[#This Row],[数量]],-数据源[[#This Row],[数量]])</f>
        <v>-1847</v>
      </c>
      <c r="L991" s="29">
        <f>IF(数据源[[#This Row],[销售/采购]]="采购",-数据源[[#This Row],[总价]],数据源[[#This Row],[总价]])</f>
        <v>9235</v>
      </c>
      <c r="N991" s="1"/>
    </row>
    <row r="992" spans="1:14" x14ac:dyDescent="0.3">
      <c r="A992" s="24">
        <v>44325</v>
      </c>
      <c r="B992" s="25" t="s">
        <v>15</v>
      </c>
      <c r="C992" s="25" t="s">
        <v>10</v>
      </c>
      <c r="D992" s="25" t="s">
        <v>37</v>
      </c>
      <c r="E992" s="25">
        <v>1368</v>
      </c>
      <c r="F992" s="26">
        <v>2.04</v>
      </c>
      <c r="G992" s="26">
        <v>2790.7200000000003</v>
      </c>
      <c r="H992" s="25" t="s">
        <v>34</v>
      </c>
      <c r="I992" s="25">
        <v>8</v>
      </c>
      <c r="J992" s="28"/>
      <c r="K992" s="28">
        <f>IF(数据源[[#This Row],[销售/采购]]="采购",数据源[[#This Row],[数量]],-数据源[[#This Row],[数量]])</f>
        <v>1368</v>
      </c>
      <c r="L992" s="29">
        <f>IF(数据源[[#This Row],[销售/采购]]="采购",-数据源[[#This Row],[总价]],数据源[[#This Row],[总价]])</f>
        <v>-2790.7200000000003</v>
      </c>
      <c r="N992" s="1"/>
    </row>
    <row r="993" spans="1:14" x14ac:dyDescent="0.3">
      <c r="A993" s="27">
        <v>44325</v>
      </c>
      <c r="B993" s="28" t="s">
        <v>15</v>
      </c>
      <c r="C993" s="28" t="s">
        <v>10</v>
      </c>
      <c r="D993" s="28" t="s">
        <v>38</v>
      </c>
      <c r="E993" s="28">
        <v>151</v>
      </c>
      <c r="F993" s="29">
        <v>4</v>
      </c>
      <c r="G993" s="29">
        <v>604</v>
      </c>
      <c r="H993" s="28"/>
      <c r="I993" s="28"/>
      <c r="J993" s="29">
        <v>9</v>
      </c>
      <c r="K993" s="29">
        <f>IF(数据源[[#This Row],[销售/采购]]="采购",数据源[[#This Row],[数量]],-数据源[[#This Row],[数量]])</f>
        <v>-151</v>
      </c>
      <c r="L993" s="29">
        <f>IF(数据源[[#This Row],[销售/采购]]="采购",-数据源[[#This Row],[总价]],数据源[[#This Row],[总价]])</f>
        <v>604</v>
      </c>
      <c r="N993" s="1"/>
    </row>
    <row r="994" spans="1:14" x14ac:dyDescent="0.3">
      <c r="A994" s="24">
        <v>44326</v>
      </c>
      <c r="B994" s="25" t="s">
        <v>8</v>
      </c>
      <c r="C994" s="25" t="s">
        <v>10</v>
      </c>
      <c r="D994" s="25" t="s">
        <v>37</v>
      </c>
      <c r="E994" s="25">
        <v>1925</v>
      </c>
      <c r="F994" s="26">
        <v>1.1399999999999999</v>
      </c>
      <c r="G994" s="26">
        <v>2194.5</v>
      </c>
      <c r="H994" s="25" t="s">
        <v>34</v>
      </c>
      <c r="I994" s="25">
        <v>5</v>
      </c>
      <c r="J994" s="28"/>
      <c r="K994" s="28">
        <f>IF(数据源[[#This Row],[销售/采购]]="采购",数据源[[#This Row],[数量]],-数据源[[#This Row],[数量]])</f>
        <v>1925</v>
      </c>
      <c r="L994" s="29">
        <f>IF(数据源[[#This Row],[销售/采购]]="采购",-数据源[[#This Row],[总价]],数据源[[#This Row],[总价]])</f>
        <v>-2194.5</v>
      </c>
      <c r="N994" s="1"/>
    </row>
    <row r="995" spans="1:14" x14ac:dyDescent="0.3">
      <c r="A995" s="27">
        <v>44326</v>
      </c>
      <c r="B995" s="28" t="s">
        <v>11</v>
      </c>
      <c r="C995" s="28" t="s">
        <v>18</v>
      </c>
      <c r="D995" s="28" t="s">
        <v>38</v>
      </c>
      <c r="E995" s="28">
        <v>776</v>
      </c>
      <c r="F995" s="29">
        <v>8</v>
      </c>
      <c r="G995" s="29">
        <v>6208</v>
      </c>
      <c r="H995" s="28"/>
      <c r="I995" s="28"/>
      <c r="J995" s="29">
        <v>20</v>
      </c>
      <c r="K995" s="29">
        <f>IF(数据源[[#This Row],[销售/采购]]="采购",数据源[[#This Row],[数量]],-数据源[[#This Row],[数量]])</f>
        <v>-776</v>
      </c>
      <c r="L995" s="29">
        <f>IF(数据源[[#This Row],[销售/采购]]="采购",-数据源[[#This Row],[总价]],数据源[[#This Row],[总价]])</f>
        <v>6208</v>
      </c>
      <c r="N995" s="1"/>
    </row>
    <row r="996" spans="1:14" x14ac:dyDescent="0.3">
      <c r="A996" s="24">
        <v>44327</v>
      </c>
      <c r="B996" s="25" t="s">
        <v>8</v>
      </c>
      <c r="C996" s="25" t="s">
        <v>7</v>
      </c>
      <c r="D996" s="25" t="s">
        <v>37</v>
      </c>
      <c r="E996" s="25">
        <v>2943</v>
      </c>
      <c r="F996" s="26">
        <v>3.24</v>
      </c>
      <c r="G996" s="26">
        <v>9535.3200000000015</v>
      </c>
      <c r="H996" s="25" t="s">
        <v>34</v>
      </c>
      <c r="I996" s="25">
        <v>14</v>
      </c>
      <c r="J996" s="28"/>
      <c r="K996" s="28">
        <f>IF(数据源[[#This Row],[销售/采购]]="采购",数据源[[#This Row],[数量]],-数据源[[#This Row],[数量]])</f>
        <v>2943</v>
      </c>
      <c r="L996" s="29">
        <f>IF(数据源[[#This Row],[销售/采购]]="采购",-数据源[[#This Row],[总价]],数据源[[#This Row],[总价]])</f>
        <v>-9535.3200000000015</v>
      </c>
      <c r="N996" s="1"/>
    </row>
    <row r="997" spans="1:14" x14ac:dyDescent="0.3">
      <c r="A997" s="27">
        <v>44327</v>
      </c>
      <c r="B997" s="28" t="s">
        <v>12</v>
      </c>
      <c r="C997" s="28" t="s">
        <v>10</v>
      </c>
      <c r="D997" s="28" t="s">
        <v>38</v>
      </c>
      <c r="E997" s="28">
        <v>2497</v>
      </c>
      <c r="F997" s="29">
        <v>3</v>
      </c>
      <c r="G997" s="29">
        <v>7491</v>
      </c>
      <c r="H997" s="28"/>
      <c r="I997" s="28"/>
      <c r="J997" s="29">
        <v>1</v>
      </c>
      <c r="K997" s="29">
        <f>IF(数据源[[#This Row],[销售/采购]]="采购",数据源[[#This Row],[数量]],-数据源[[#This Row],[数量]])</f>
        <v>-2497</v>
      </c>
      <c r="L997" s="29">
        <f>IF(数据源[[#This Row],[销售/采购]]="采购",-数据源[[#This Row],[总价]],数据源[[#This Row],[总价]])</f>
        <v>7491</v>
      </c>
      <c r="N997" s="1"/>
    </row>
    <row r="998" spans="1:14" x14ac:dyDescent="0.3">
      <c r="A998" s="24">
        <v>44328</v>
      </c>
      <c r="B998" s="25" t="s">
        <v>6</v>
      </c>
      <c r="C998" s="25" t="s">
        <v>9</v>
      </c>
      <c r="D998" s="25" t="s">
        <v>37</v>
      </c>
      <c r="E998" s="25">
        <v>2257</v>
      </c>
      <c r="F998" s="26">
        <v>1.44</v>
      </c>
      <c r="G998" s="26">
        <v>3250.08</v>
      </c>
      <c r="H998" s="25" t="s">
        <v>34</v>
      </c>
      <c r="I998" s="25">
        <v>4</v>
      </c>
      <c r="J998" s="28"/>
      <c r="K998" s="28">
        <f>IF(数据源[[#This Row],[销售/采购]]="采购",数据源[[#This Row],[数量]],-数据源[[#This Row],[数量]])</f>
        <v>2257</v>
      </c>
      <c r="L998" s="29">
        <f>IF(数据源[[#This Row],[销售/采购]]="采购",-数据源[[#This Row],[总价]],数据源[[#This Row],[总价]])</f>
        <v>-3250.08</v>
      </c>
      <c r="N998" s="1"/>
    </row>
    <row r="999" spans="1:14" x14ac:dyDescent="0.3">
      <c r="A999" s="27">
        <v>44328</v>
      </c>
      <c r="B999" s="28" t="s">
        <v>6</v>
      </c>
      <c r="C999" s="28" t="s">
        <v>10</v>
      </c>
      <c r="D999" s="28" t="s">
        <v>38</v>
      </c>
      <c r="E999" s="28">
        <v>965</v>
      </c>
      <c r="F999" s="29">
        <v>2.5</v>
      </c>
      <c r="G999" s="29">
        <v>2412.5</v>
      </c>
      <c r="H999" s="28"/>
      <c r="I999" s="28"/>
      <c r="J999" s="29">
        <v>5</v>
      </c>
      <c r="K999" s="29">
        <f>IF(数据源[[#This Row],[销售/采购]]="采购",数据源[[#This Row],[数量]],-数据源[[#This Row],[数量]])</f>
        <v>-965</v>
      </c>
      <c r="L999" s="29">
        <f>IF(数据源[[#This Row],[销售/采购]]="采购",-数据源[[#This Row],[总价]],数据源[[#This Row],[总价]])</f>
        <v>2412.5</v>
      </c>
      <c r="N999" s="1"/>
    </row>
    <row r="1000" spans="1:14" x14ac:dyDescent="0.3">
      <c r="A1000" s="24">
        <v>44329</v>
      </c>
      <c r="B1000" s="25" t="s">
        <v>12</v>
      </c>
      <c r="C1000" s="25" t="s">
        <v>10</v>
      </c>
      <c r="D1000" s="25" t="s">
        <v>37</v>
      </c>
      <c r="E1000" s="25">
        <v>3469</v>
      </c>
      <c r="F1000" s="26">
        <v>1.44</v>
      </c>
      <c r="G1000" s="26">
        <v>4995.3599999999997</v>
      </c>
      <c r="H1000" s="25" t="s">
        <v>34</v>
      </c>
      <c r="I1000" s="25">
        <v>8</v>
      </c>
      <c r="J1000" s="28"/>
      <c r="K1000" s="28">
        <f>IF(数据源[[#This Row],[销售/采购]]="采购",数据源[[#This Row],[数量]],-数据源[[#This Row],[数量]])</f>
        <v>3469</v>
      </c>
      <c r="L1000" s="29">
        <f>IF(数据源[[#This Row],[销售/采购]]="采购",-数据源[[#This Row],[总价]],数据源[[#This Row],[总价]])</f>
        <v>-4995.3599999999997</v>
      </c>
      <c r="N1000" s="1"/>
    </row>
    <row r="1001" spans="1:14" x14ac:dyDescent="0.3">
      <c r="A1001" s="27">
        <v>44329</v>
      </c>
      <c r="B1001" s="28" t="s">
        <v>11</v>
      </c>
      <c r="C1001" s="28" t="s">
        <v>13</v>
      </c>
      <c r="D1001" s="28" t="s">
        <v>38</v>
      </c>
      <c r="E1001" s="28">
        <v>1544</v>
      </c>
      <c r="F1001" s="29">
        <v>4</v>
      </c>
      <c r="G1001" s="29">
        <v>6176</v>
      </c>
      <c r="H1001" s="28"/>
      <c r="I1001" s="28"/>
      <c r="J1001" s="29">
        <v>2</v>
      </c>
      <c r="K1001" s="29">
        <f>IF(数据源[[#This Row],[销售/采购]]="采购",数据源[[#This Row],[数量]],-数据源[[#This Row],[数量]])</f>
        <v>-1544</v>
      </c>
      <c r="L1001" s="29">
        <f>IF(数据源[[#This Row],[销售/采购]]="采购",-数据源[[#This Row],[总价]],数据源[[#This Row],[总价]])</f>
        <v>6176</v>
      </c>
      <c r="N1001" s="1"/>
    </row>
    <row r="1002" spans="1:14" x14ac:dyDescent="0.3">
      <c r="A1002" s="24">
        <v>44330</v>
      </c>
      <c r="B1002" s="25" t="s">
        <v>11</v>
      </c>
      <c r="C1002" s="25" t="s">
        <v>10</v>
      </c>
      <c r="D1002" s="25" t="s">
        <v>37</v>
      </c>
      <c r="E1002" s="25">
        <v>839</v>
      </c>
      <c r="F1002" s="26">
        <v>3.78</v>
      </c>
      <c r="G1002" s="26">
        <v>3171.4199999999996</v>
      </c>
      <c r="H1002" s="25" t="s">
        <v>34</v>
      </c>
      <c r="I1002" s="25">
        <v>13</v>
      </c>
      <c r="J1002" s="28"/>
      <c r="K1002" s="28">
        <f>IF(数据源[[#This Row],[销售/采购]]="采购",数据源[[#This Row],[数量]],-数据源[[#This Row],[数量]])</f>
        <v>839</v>
      </c>
      <c r="L1002" s="29">
        <f>IF(数据源[[#This Row],[销售/采购]]="采购",-数据源[[#This Row],[总价]],数据源[[#This Row],[总价]])</f>
        <v>-3171.4199999999996</v>
      </c>
      <c r="N1002" s="1"/>
    </row>
    <row r="1003" spans="1:14" x14ac:dyDescent="0.3">
      <c r="A1003" s="27">
        <v>44330</v>
      </c>
      <c r="B1003" s="28" t="s">
        <v>8</v>
      </c>
      <c r="C1003" s="28" t="s">
        <v>9</v>
      </c>
      <c r="D1003" s="28" t="s">
        <v>38</v>
      </c>
      <c r="E1003" s="28">
        <v>265</v>
      </c>
      <c r="F1003" s="29">
        <v>3</v>
      </c>
      <c r="G1003" s="29">
        <v>795</v>
      </c>
      <c r="H1003" s="28"/>
      <c r="I1003" s="28"/>
      <c r="J1003" s="29">
        <v>14</v>
      </c>
      <c r="K1003" s="29">
        <f>IF(数据源[[#This Row],[销售/采购]]="采购",数据源[[#This Row],[数量]],-数据源[[#This Row],[数量]])</f>
        <v>-265</v>
      </c>
      <c r="L1003" s="29">
        <f>IF(数据源[[#This Row],[销售/采购]]="采购",-数据源[[#This Row],[总价]],数据源[[#This Row],[总价]])</f>
        <v>795</v>
      </c>
      <c r="N1003" s="1"/>
    </row>
    <row r="1004" spans="1:14" x14ac:dyDescent="0.3">
      <c r="A1004" s="24">
        <v>44331</v>
      </c>
      <c r="B1004" s="25" t="s">
        <v>11</v>
      </c>
      <c r="C1004" s="25" t="s">
        <v>18</v>
      </c>
      <c r="D1004" s="25" t="s">
        <v>37</v>
      </c>
      <c r="E1004" s="25">
        <v>500</v>
      </c>
      <c r="F1004" s="26">
        <v>5.18</v>
      </c>
      <c r="G1004" s="26">
        <v>2590</v>
      </c>
      <c r="H1004" s="25" t="s">
        <v>34</v>
      </c>
      <c r="I1004" s="25">
        <v>8</v>
      </c>
      <c r="J1004" s="28"/>
      <c r="K1004" s="28">
        <f>IF(数据源[[#This Row],[销售/采购]]="采购",数据源[[#This Row],[数量]],-数据源[[#This Row],[数量]])</f>
        <v>500</v>
      </c>
      <c r="L1004" s="29">
        <f>IF(数据源[[#This Row],[销售/采购]]="采购",-数据源[[#This Row],[总价]],数据源[[#This Row],[总价]])</f>
        <v>-2590</v>
      </c>
      <c r="N1004" s="1"/>
    </row>
    <row r="1005" spans="1:14" x14ac:dyDescent="0.3">
      <c r="A1005" s="27">
        <v>44331</v>
      </c>
      <c r="B1005" s="28" t="s">
        <v>11</v>
      </c>
      <c r="C1005" s="28" t="s">
        <v>13</v>
      </c>
      <c r="D1005" s="28" t="s">
        <v>38</v>
      </c>
      <c r="E1005" s="28">
        <v>2617</v>
      </c>
      <c r="F1005" s="29">
        <v>4</v>
      </c>
      <c r="G1005" s="29">
        <v>10468</v>
      </c>
      <c r="H1005" s="28"/>
      <c r="I1005" s="28"/>
      <c r="J1005" s="29">
        <v>12</v>
      </c>
      <c r="K1005" s="29">
        <f>IF(数据源[[#This Row],[销售/采购]]="采购",数据源[[#This Row],[数量]],-数据源[[#This Row],[数量]])</f>
        <v>-2617</v>
      </c>
      <c r="L1005" s="29">
        <f>IF(数据源[[#This Row],[销售/采购]]="采购",-数据源[[#This Row],[总价]],数据源[[#This Row],[总价]])</f>
        <v>10468</v>
      </c>
      <c r="N1005" s="1"/>
    </row>
    <row r="1006" spans="1:14" x14ac:dyDescent="0.3">
      <c r="A1006" s="24">
        <v>44332</v>
      </c>
      <c r="B1006" s="25" t="s">
        <v>15</v>
      </c>
      <c r="C1006" s="25" t="s">
        <v>9</v>
      </c>
      <c r="D1006" s="25" t="s">
        <v>37</v>
      </c>
      <c r="E1006" s="25">
        <v>2026</v>
      </c>
      <c r="F1006" s="26">
        <v>2.64</v>
      </c>
      <c r="G1006" s="26">
        <v>5348.64</v>
      </c>
      <c r="H1006" s="25" t="s">
        <v>34</v>
      </c>
      <c r="I1006" s="25">
        <v>6</v>
      </c>
      <c r="J1006" s="28"/>
      <c r="K1006" s="28">
        <f>IF(数据源[[#This Row],[销售/采购]]="采购",数据源[[#This Row],[数量]],-数据源[[#This Row],[数量]])</f>
        <v>2026</v>
      </c>
      <c r="L1006" s="29">
        <f>IF(数据源[[#This Row],[销售/采购]]="采购",-数据源[[#This Row],[总价]],数据源[[#This Row],[总价]])</f>
        <v>-5348.64</v>
      </c>
      <c r="N1006" s="1"/>
    </row>
    <row r="1007" spans="1:14" x14ac:dyDescent="0.3">
      <c r="A1007" s="27">
        <v>44332</v>
      </c>
      <c r="B1007" s="28" t="s">
        <v>6</v>
      </c>
      <c r="C1007" s="28" t="s">
        <v>10</v>
      </c>
      <c r="D1007" s="28" t="s">
        <v>38</v>
      </c>
      <c r="E1007" s="28">
        <v>825</v>
      </c>
      <c r="F1007" s="29">
        <v>2.5</v>
      </c>
      <c r="G1007" s="29">
        <v>2062.5</v>
      </c>
      <c r="H1007" s="28"/>
      <c r="I1007" s="28"/>
      <c r="J1007" s="29">
        <v>16</v>
      </c>
      <c r="K1007" s="29">
        <f>IF(数据源[[#This Row],[销售/采购]]="采购",数据源[[#This Row],[数量]],-数据源[[#This Row],[数量]])</f>
        <v>-825</v>
      </c>
      <c r="L1007" s="29">
        <f>IF(数据源[[#This Row],[销售/采购]]="采购",-数据源[[#This Row],[总价]],数据源[[#This Row],[总价]])</f>
        <v>2062.5</v>
      </c>
      <c r="N1007" s="1"/>
    </row>
    <row r="1008" spans="1:14" x14ac:dyDescent="0.3">
      <c r="A1008" s="24">
        <v>44333</v>
      </c>
      <c r="B1008" s="25" t="s">
        <v>6</v>
      </c>
      <c r="C1008" s="25" t="s">
        <v>9</v>
      </c>
      <c r="D1008" s="25" t="s">
        <v>37</v>
      </c>
      <c r="E1008" s="25">
        <v>1454</v>
      </c>
      <c r="F1008" s="26">
        <v>1.44</v>
      </c>
      <c r="G1008" s="26">
        <v>2093.7599999999998</v>
      </c>
      <c r="H1008" s="25" t="s">
        <v>34</v>
      </c>
      <c r="I1008" s="25">
        <v>7</v>
      </c>
      <c r="J1008" s="28"/>
      <c r="K1008" s="28">
        <f>IF(数据源[[#This Row],[销售/采购]]="采购",数据源[[#This Row],[数量]],-数据源[[#This Row],[数量]])</f>
        <v>1454</v>
      </c>
      <c r="L1008" s="29">
        <f>IF(数据源[[#This Row],[销售/采购]]="采购",-数据源[[#This Row],[总价]],数据源[[#This Row],[总价]])</f>
        <v>-2093.7599999999998</v>
      </c>
      <c r="N1008" s="1"/>
    </row>
    <row r="1009" spans="1:14" x14ac:dyDescent="0.3">
      <c r="A1009" s="27">
        <v>44333</v>
      </c>
      <c r="B1009" s="28" t="s">
        <v>11</v>
      </c>
      <c r="C1009" s="28" t="s">
        <v>13</v>
      </c>
      <c r="D1009" s="28" t="s">
        <v>38</v>
      </c>
      <c r="E1009" s="28">
        <v>1095</v>
      </c>
      <c r="F1009" s="29">
        <v>4</v>
      </c>
      <c r="G1009" s="29">
        <v>4380</v>
      </c>
      <c r="H1009" s="28"/>
      <c r="I1009" s="28"/>
      <c r="J1009" s="29">
        <v>20</v>
      </c>
      <c r="K1009" s="29">
        <f>IF(数据源[[#This Row],[销售/采购]]="采购",数据源[[#This Row],[数量]],-数据源[[#This Row],[数量]])</f>
        <v>-1095</v>
      </c>
      <c r="L1009" s="29">
        <f>IF(数据源[[#This Row],[销售/采购]]="采购",-数据源[[#This Row],[总价]],数据源[[#This Row],[总价]])</f>
        <v>4380</v>
      </c>
      <c r="N1009" s="1"/>
    </row>
    <row r="1010" spans="1:14" x14ac:dyDescent="0.3">
      <c r="A1010" s="24">
        <v>44334</v>
      </c>
      <c r="B1010" s="25" t="s">
        <v>14</v>
      </c>
      <c r="C1010" s="25" t="s">
        <v>9</v>
      </c>
      <c r="D1010" s="25" t="s">
        <v>37</v>
      </c>
      <c r="E1010" s="25">
        <v>1096</v>
      </c>
      <c r="F1010" s="26">
        <v>1.74</v>
      </c>
      <c r="G1010" s="26">
        <v>1907.04</v>
      </c>
      <c r="H1010" s="25" t="s">
        <v>34</v>
      </c>
      <c r="I1010" s="25">
        <v>3</v>
      </c>
      <c r="J1010" s="28"/>
      <c r="K1010" s="28">
        <f>IF(数据源[[#This Row],[销售/采购]]="采购",数据源[[#This Row],[数量]],-数据源[[#This Row],[数量]])</f>
        <v>1096</v>
      </c>
      <c r="L1010" s="29">
        <f>IF(数据源[[#This Row],[销售/采购]]="采购",-数据源[[#This Row],[总价]],数据源[[#This Row],[总价]])</f>
        <v>-1907.04</v>
      </c>
      <c r="N1010" s="1"/>
    </row>
    <row r="1011" spans="1:14" x14ac:dyDescent="0.3">
      <c r="A1011" s="27">
        <v>44334</v>
      </c>
      <c r="B1011" s="28" t="s">
        <v>8</v>
      </c>
      <c r="C1011" s="28" t="s">
        <v>9</v>
      </c>
      <c r="D1011" s="28" t="s">
        <v>38</v>
      </c>
      <c r="E1011" s="28">
        <v>107</v>
      </c>
      <c r="F1011" s="29">
        <v>3</v>
      </c>
      <c r="G1011" s="29">
        <v>321</v>
      </c>
      <c r="H1011" s="28"/>
      <c r="I1011" s="28"/>
      <c r="J1011" s="29">
        <v>8</v>
      </c>
      <c r="K1011" s="29">
        <f>IF(数据源[[#This Row],[销售/采购]]="采购",数据源[[#This Row],[数量]],-数据源[[#This Row],[数量]])</f>
        <v>-107</v>
      </c>
      <c r="L1011" s="29">
        <f>IF(数据源[[#This Row],[销售/采购]]="采购",-数据源[[#This Row],[总价]],数据源[[#This Row],[总价]])</f>
        <v>321</v>
      </c>
      <c r="N1011" s="1"/>
    </row>
    <row r="1012" spans="1:14" x14ac:dyDescent="0.3">
      <c r="A1012" s="24">
        <v>44335</v>
      </c>
      <c r="B1012" s="25" t="s">
        <v>11</v>
      </c>
      <c r="C1012" s="25" t="s">
        <v>18</v>
      </c>
      <c r="D1012" s="25" t="s">
        <v>37</v>
      </c>
      <c r="E1012" s="25">
        <v>2236</v>
      </c>
      <c r="F1012" s="26">
        <v>4.4400000000000004</v>
      </c>
      <c r="G1012" s="26">
        <v>9927.84</v>
      </c>
      <c r="H1012" s="25" t="s">
        <v>34</v>
      </c>
      <c r="I1012" s="25">
        <v>0</v>
      </c>
      <c r="J1012" s="28"/>
      <c r="K1012" s="28">
        <f>IF(数据源[[#This Row],[销售/采购]]="采购",数据源[[#This Row],[数量]],-数据源[[#This Row],[数量]])</f>
        <v>2236</v>
      </c>
      <c r="L1012" s="29">
        <f>IF(数据源[[#This Row],[销售/采购]]="采购",-数据源[[#This Row],[总价]],数据源[[#This Row],[总价]])</f>
        <v>-9927.84</v>
      </c>
      <c r="N1012" s="1"/>
    </row>
    <row r="1013" spans="1:14" x14ac:dyDescent="0.3">
      <c r="A1013" s="27">
        <v>44335</v>
      </c>
      <c r="B1013" s="28" t="s">
        <v>8</v>
      </c>
      <c r="C1013" s="28" t="s">
        <v>10</v>
      </c>
      <c r="D1013" s="28" t="s">
        <v>38</v>
      </c>
      <c r="E1013" s="28">
        <v>2013</v>
      </c>
      <c r="F1013" s="29">
        <v>2.5</v>
      </c>
      <c r="G1013" s="29">
        <v>5032.5</v>
      </c>
      <c r="H1013" s="28"/>
      <c r="I1013" s="28"/>
      <c r="J1013" s="29">
        <v>0</v>
      </c>
      <c r="K1013" s="29">
        <f>IF(数据源[[#This Row],[销售/采购]]="采购",数据源[[#This Row],[数量]],-数据源[[#This Row],[数量]])</f>
        <v>-2013</v>
      </c>
      <c r="L1013" s="29">
        <f>IF(数据源[[#This Row],[销售/采购]]="采购",-数据源[[#This Row],[总价]],数据源[[#This Row],[总价]])</f>
        <v>5032.5</v>
      </c>
      <c r="N1013" s="1"/>
    </row>
    <row r="1014" spans="1:14" x14ac:dyDescent="0.3">
      <c r="A1014" s="24">
        <v>44336</v>
      </c>
      <c r="B1014" s="25" t="s">
        <v>15</v>
      </c>
      <c r="C1014" s="25" t="s">
        <v>10</v>
      </c>
      <c r="D1014" s="25" t="s">
        <v>37</v>
      </c>
      <c r="E1014" s="25">
        <v>934</v>
      </c>
      <c r="F1014" s="26">
        <v>2.38</v>
      </c>
      <c r="G1014" s="26">
        <v>2222.92</v>
      </c>
      <c r="H1014" s="25" t="s">
        <v>34</v>
      </c>
      <c r="I1014" s="25">
        <v>4</v>
      </c>
      <c r="J1014" s="28"/>
      <c r="K1014" s="28">
        <f>IF(数据源[[#This Row],[销售/采购]]="采购",数据源[[#This Row],[数量]],-数据源[[#This Row],[数量]])</f>
        <v>934</v>
      </c>
      <c r="L1014" s="29">
        <f>IF(数据源[[#This Row],[销售/采购]]="采购",-数据源[[#This Row],[总价]],数据源[[#This Row],[总价]])</f>
        <v>-2222.92</v>
      </c>
      <c r="N1014" s="1"/>
    </row>
    <row r="1015" spans="1:14" x14ac:dyDescent="0.3">
      <c r="A1015" s="27">
        <v>44336</v>
      </c>
      <c r="B1015" s="28" t="s">
        <v>6</v>
      </c>
      <c r="C1015" s="28" t="s">
        <v>10</v>
      </c>
      <c r="D1015" s="28" t="s">
        <v>38</v>
      </c>
      <c r="E1015" s="28">
        <v>119</v>
      </c>
      <c r="F1015" s="29">
        <v>2.5</v>
      </c>
      <c r="G1015" s="29">
        <v>297.5</v>
      </c>
      <c r="H1015" s="28"/>
      <c r="I1015" s="28"/>
      <c r="J1015" s="29">
        <v>20</v>
      </c>
      <c r="K1015" s="29">
        <f>IF(数据源[[#This Row],[销售/采购]]="采购",数据源[[#This Row],[数量]],-数据源[[#This Row],[数量]])</f>
        <v>-119</v>
      </c>
      <c r="L1015" s="29">
        <f>IF(数据源[[#This Row],[销售/采购]]="采购",-数据源[[#This Row],[总价]],数据源[[#This Row],[总价]])</f>
        <v>297.5</v>
      </c>
      <c r="N1015" s="1"/>
    </row>
    <row r="1016" spans="1:14" x14ac:dyDescent="0.3">
      <c r="A1016" s="24">
        <v>44337</v>
      </c>
      <c r="B1016" s="25" t="s">
        <v>11</v>
      </c>
      <c r="C1016" s="25" t="s">
        <v>18</v>
      </c>
      <c r="D1016" s="25" t="s">
        <v>37</v>
      </c>
      <c r="E1016" s="25">
        <v>2041</v>
      </c>
      <c r="F1016" s="26">
        <v>4.4400000000000004</v>
      </c>
      <c r="G1016" s="26">
        <v>9062.0400000000009</v>
      </c>
      <c r="H1016" s="25" t="s">
        <v>34</v>
      </c>
      <c r="I1016" s="25">
        <v>11</v>
      </c>
      <c r="J1016" s="28"/>
      <c r="K1016" s="28">
        <f>IF(数据源[[#This Row],[销售/采购]]="采购",数据源[[#This Row],[数量]],-数据源[[#This Row],[数量]])</f>
        <v>2041</v>
      </c>
      <c r="L1016" s="29">
        <f>IF(数据源[[#This Row],[销售/采购]]="采购",-数据源[[#This Row],[总价]],数据源[[#This Row],[总价]])</f>
        <v>-9062.0400000000009</v>
      </c>
      <c r="N1016" s="1"/>
    </row>
    <row r="1017" spans="1:14" x14ac:dyDescent="0.3">
      <c r="A1017" s="27">
        <v>44337</v>
      </c>
      <c r="B1017" s="28" t="s">
        <v>11</v>
      </c>
      <c r="C1017" s="28" t="s">
        <v>10</v>
      </c>
      <c r="D1017" s="28" t="s">
        <v>38</v>
      </c>
      <c r="E1017" s="28">
        <v>235</v>
      </c>
      <c r="F1017" s="29">
        <v>6</v>
      </c>
      <c r="G1017" s="29">
        <v>1410</v>
      </c>
      <c r="H1017" s="28"/>
      <c r="I1017" s="28"/>
      <c r="J1017" s="29">
        <v>6</v>
      </c>
      <c r="K1017" s="29">
        <f>IF(数据源[[#This Row],[销售/采购]]="采购",数据源[[#This Row],[数量]],-数据源[[#This Row],[数量]])</f>
        <v>-235</v>
      </c>
      <c r="L1017" s="29">
        <f>IF(数据源[[#This Row],[销售/采购]]="采购",-数据源[[#This Row],[总价]],数据源[[#This Row],[总价]])</f>
        <v>1410</v>
      </c>
      <c r="N1017" s="1"/>
    </row>
    <row r="1018" spans="1:14" x14ac:dyDescent="0.3">
      <c r="A1018" s="24">
        <v>44338</v>
      </c>
      <c r="B1018" s="25" t="s">
        <v>14</v>
      </c>
      <c r="C1018" s="25" t="s">
        <v>9</v>
      </c>
      <c r="D1018" s="25" t="s">
        <v>37</v>
      </c>
      <c r="E1018" s="25">
        <v>1499</v>
      </c>
      <c r="F1018" s="26">
        <v>1.74</v>
      </c>
      <c r="G1018" s="26">
        <v>2608.2599999999998</v>
      </c>
      <c r="H1018" s="25" t="s">
        <v>34</v>
      </c>
      <c r="I1018" s="25">
        <v>3</v>
      </c>
      <c r="J1018" s="28"/>
      <c r="K1018" s="28">
        <f>IF(数据源[[#This Row],[销售/采购]]="采购",数据源[[#This Row],[数量]],-数据源[[#This Row],[数量]])</f>
        <v>1499</v>
      </c>
      <c r="L1018" s="29">
        <f>IF(数据源[[#This Row],[销售/采购]]="采购",-数据源[[#This Row],[总价]],数据源[[#This Row],[总价]])</f>
        <v>-2608.2599999999998</v>
      </c>
      <c r="N1018" s="1"/>
    </row>
    <row r="1019" spans="1:14" x14ac:dyDescent="0.3">
      <c r="A1019" s="27">
        <v>44338</v>
      </c>
      <c r="B1019" s="28" t="s">
        <v>15</v>
      </c>
      <c r="C1019" s="28" t="s">
        <v>21</v>
      </c>
      <c r="D1019" s="28" t="s">
        <v>38</v>
      </c>
      <c r="E1019" s="28">
        <v>128</v>
      </c>
      <c r="F1019" s="29">
        <v>6</v>
      </c>
      <c r="G1019" s="29">
        <v>768</v>
      </c>
      <c r="H1019" s="28"/>
      <c r="I1019" s="28"/>
      <c r="J1019" s="29">
        <v>0</v>
      </c>
      <c r="K1019" s="29">
        <f>IF(数据源[[#This Row],[销售/采购]]="采购",数据源[[#This Row],[数量]],-数据源[[#This Row],[数量]])</f>
        <v>-128</v>
      </c>
      <c r="L1019" s="29">
        <f>IF(数据源[[#This Row],[销售/采购]]="采购",-数据源[[#This Row],[总价]],数据源[[#This Row],[总价]])</f>
        <v>768</v>
      </c>
      <c r="N1019" s="1"/>
    </row>
    <row r="1020" spans="1:14" x14ac:dyDescent="0.3">
      <c r="A1020" s="24">
        <v>44339</v>
      </c>
      <c r="B1020" s="25" t="s">
        <v>11</v>
      </c>
      <c r="C1020" s="25" t="s">
        <v>10</v>
      </c>
      <c r="D1020" s="25" t="s">
        <v>37</v>
      </c>
      <c r="E1020" s="25">
        <v>1096</v>
      </c>
      <c r="F1020" s="26">
        <v>3.24</v>
      </c>
      <c r="G1020" s="26">
        <v>3551.0400000000004</v>
      </c>
      <c r="H1020" s="25" t="s">
        <v>34</v>
      </c>
      <c r="I1020" s="25">
        <v>9</v>
      </c>
      <c r="J1020" s="28"/>
      <c r="K1020" s="28">
        <f>IF(数据源[[#This Row],[销售/采购]]="采购",数据源[[#This Row],[数量]],-数据源[[#This Row],[数量]])</f>
        <v>1096</v>
      </c>
      <c r="L1020" s="29">
        <f>IF(数据源[[#This Row],[销售/采购]]="采购",-数据源[[#This Row],[总价]],数据源[[#This Row],[总价]])</f>
        <v>-3551.0400000000004</v>
      </c>
      <c r="N1020" s="1"/>
    </row>
    <row r="1021" spans="1:14" x14ac:dyDescent="0.3">
      <c r="A1021" s="27">
        <v>44339</v>
      </c>
      <c r="B1021" s="28" t="s">
        <v>12</v>
      </c>
      <c r="C1021" s="28" t="s">
        <v>10</v>
      </c>
      <c r="D1021" s="28" t="s">
        <v>38</v>
      </c>
      <c r="E1021" s="28">
        <v>2731</v>
      </c>
      <c r="F1021" s="29">
        <v>3</v>
      </c>
      <c r="G1021" s="29">
        <v>8193</v>
      </c>
      <c r="H1021" s="28"/>
      <c r="I1021" s="28"/>
      <c r="J1021" s="29">
        <v>1</v>
      </c>
      <c r="K1021" s="29">
        <f>IF(数据源[[#This Row],[销售/采购]]="采购",数据源[[#This Row],[数量]],-数据源[[#This Row],[数量]])</f>
        <v>-2731</v>
      </c>
      <c r="L1021" s="29">
        <f>IF(数据源[[#This Row],[销售/采购]]="采购",-数据源[[#This Row],[总价]],数据源[[#This Row],[总价]])</f>
        <v>8193</v>
      </c>
      <c r="N1021" s="1"/>
    </row>
    <row r="1022" spans="1:14" x14ac:dyDescent="0.3">
      <c r="A1022" s="24">
        <v>44340</v>
      </c>
      <c r="B1022" s="25" t="s">
        <v>11</v>
      </c>
      <c r="C1022" s="25" t="s">
        <v>10</v>
      </c>
      <c r="D1022" s="25" t="s">
        <v>37</v>
      </c>
      <c r="E1022" s="25">
        <v>1037</v>
      </c>
      <c r="F1022" s="26">
        <v>3.24</v>
      </c>
      <c r="G1022" s="26">
        <v>3359.88</v>
      </c>
      <c r="H1022" s="25" t="s">
        <v>34</v>
      </c>
      <c r="I1022" s="25">
        <v>5</v>
      </c>
      <c r="J1022" s="28"/>
      <c r="K1022" s="28">
        <f>IF(数据源[[#This Row],[销售/采购]]="采购",数据源[[#This Row],[数量]],-数据源[[#This Row],[数量]])</f>
        <v>1037</v>
      </c>
      <c r="L1022" s="29">
        <f>IF(数据源[[#This Row],[销售/采购]]="采购",-数据源[[#This Row],[总价]],数据源[[#This Row],[总价]])</f>
        <v>-3359.88</v>
      </c>
      <c r="N1022" s="1"/>
    </row>
    <row r="1023" spans="1:14" x14ac:dyDescent="0.3">
      <c r="A1023" s="27">
        <v>44340</v>
      </c>
      <c r="B1023" s="28" t="s">
        <v>14</v>
      </c>
      <c r="C1023" s="28" t="s">
        <v>9</v>
      </c>
      <c r="D1023" s="28" t="s">
        <v>38</v>
      </c>
      <c r="E1023" s="28">
        <v>2619</v>
      </c>
      <c r="F1023" s="29">
        <v>3.5</v>
      </c>
      <c r="G1023" s="29">
        <v>9166.5</v>
      </c>
      <c r="H1023" s="28"/>
      <c r="I1023" s="28"/>
      <c r="J1023" s="29">
        <v>18</v>
      </c>
      <c r="K1023" s="29">
        <f>IF(数据源[[#This Row],[销售/采购]]="采购",数据源[[#This Row],[数量]],-数据源[[#This Row],[数量]])</f>
        <v>-2619</v>
      </c>
      <c r="L1023" s="29">
        <f>IF(数据源[[#This Row],[销售/采购]]="采购",-数据源[[#This Row],[总价]],数据源[[#This Row],[总价]])</f>
        <v>9166.5</v>
      </c>
      <c r="N1023" s="1"/>
    </row>
    <row r="1024" spans="1:14" x14ac:dyDescent="0.3">
      <c r="A1024" s="24">
        <v>44341</v>
      </c>
      <c r="B1024" s="25" t="s">
        <v>11</v>
      </c>
      <c r="C1024" s="25" t="s">
        <v>10</v>
      </c>
      <c r="D1024" s="25" t="s">
        <v>37</v>
      </c>
      <c r="E1024" s="25">
        <v>2110</v>
      </c>
      <c r="F1024" s="26">
        <v>3.24</v>
      </c>
      <c r="G1024" s="26">
        <v>6836.4000000000005</v>
      </c>
      <c r="H1024" s="25" t="s">
        <v>34</v>
      </c>
      <c r="I1024" s="25">
        <v>7</v>
      </c>
      <c r="J1024" s="28"/>
      <c r="K1024" s="28">
        <f>IF(数据源[[#This Row],[销售/采购]]="采购",数据源[[#This Row],[数量]],-数据源[[#This Row],[数量]])</f>
        <v>2110</v>
      </c>
      <c r="L1024" s="29">
        <f>IF(数据源[[#This Row],[销售/采购]]="采购",-数据源[[#This Row],[总价]],数据源[[#This Row],[总价]])</f>
        <v>-6836.4000000000005</v>
      </c>
      <c r="N1024" s="1"/>
    </row>
    <row r="1025" spans="1:14" x14ac:dyDescent="0.3">
      <c r="A1025" s="27">
        <v>44341</v>
      </c>
      <c r="B1025" s="28" t="s">
        <v>6</v>
      </c>
      <c r="C1025" s="28" t="s">
        <v>7</v>
      </c>
      <c r="D1025" s="28" t="s">
        <v>38</v>
      </c>
      <c r="E1025" s="28">
        <v>174</v>
      </c>
      <c r="F1025" s="29">
        <v>6</v>
      </c>
      <c r="G1025" s="29">
        <v>1044</v>
      </c>
      <c r="H1025" s="28"/>
      <c r="I1025" s="28"/>
      <c r="J1025" s="29">
        <v>3</v>
      </c>
      <c r="K1025" s="29">
        <f>IF(数据源[[#This Row],[销售/采购]]="采购",数据源[[#This Row],[数量]],-数据源[[#This Row],[数量]])</f>
        <v>-174</v>
      </c>
      <c r="L1025" s="29">
        <f>IF(数据源[[#This Row],[销售/采购]]="采购",-数据源[[#This Row],[总价]],数据源[[#This Row],[总价]])</f>
        <v>1044</v>
      </c>
      <c r="N1025" s="1"/>
    </row>
    <row r="1026" spans="1:14" x14ac:dyDescent="0.3">
      <c r="A1026" s="24">
        <v>44342</v>
      </c>
      <c r="B1026" s="25" t="s">
        <v>6</v>
      </c>
      <c r="C1026" s="25" t="s">
        <v>10</v>
      </c>
      <c r="D1026" s="25" t="s">
        <v>37</v>
      </c>
      <c r="E1026" s="25">
        <v>1961</v>
      </c>
      <c r="F1026" s="26">
        <v>1.1399999999999999</v>
      </c>
      <c r="G1026" s="26">
        <v>2235.54</v>
      </c>
      <c r="H1026" s="25" t="s">
        <v>34</v>
      </c>
      <c r="I1026" s="25">
        <v>15</v>
      </c>
      <c r="J1026" s="28"/>
      <c r="K1026" s="28">
        <f>IF(数据源[[#This Row],[销售/采购]]="采购",数据源[[#This Row],[数量]],-数据源[[#This Row],[数量]])</f>
        <v>1961</v>
      </c>
      <c r="L1026" s="29">
        <f>IF(数据源[[#This Row],[销售/采购]]="采购",-数据源[[#This Row],[总价]],数据源[[#This Row],[总价]])</f>
        <v>-2235.54</v>
      </c>
      <c r="N1026" s="1"/>
    </row>
    <row r="1027" spans="1:14" x14ac:dyDescent="0.3">
      <c r="A1027" s="27">
        <v>44342</v>
      </c>
      <c r="B1027" s="28" t="s">
        <v>6</v>
      </c>
      <c r="C1027" s="28" t="s">
        <v>9</v>
      </c>
      <c r="D1027" s="28" t="s">
        <v>38</v>
      </c>
      <c r="E1027" s="28">
        <v>2203</v>
      </c>
      <c r="F1027" s="29">
        <v>3</v>
      </c>
      <c r="G1027" s="29">
        <v>6609</v>
      </c>
      <c r="H1027" s="28"/>
      <c r="I1027" s="28"/>
      <c r="J1027" s="29">
        <v>17</v>
      </c>
      <c r="K1027" s="29">
        <f>IF(数据源[[#This Row],[销售/采购]]="采购",数据源[[#This Row],[数量]],-数据源[[#This Row],[数量]])</f>
        <v>-2203</v>
      </c>
      <c r="L1027" s="29">
        <f>IF(数据源[[#This Row],[销售/采购]]="采购",-数据源[[#This Row],[总价]],数据源[[#This Row],[总价]])</f>
        <v>6609</v>
      </c>
      <c r="N1027" s="1"/>
    </row>
    <row r="1028" spans="1:14" x14ac:dyDescent="0.3">
      <c r="A1028" s="24">
        <v>44343</v>
      </c>
      <c r="B1028" s="25" t="s">
        <v>6</v>
      </c>
      <c r="C1028" s="25" t="s">
        <v>7</v>
      </c>
      <c r="D1028" s="25" t="s">
        <v>37</v>
      </c>
      <c r="E1028" s="25">
        <v>2671</v>
      </c>
      <c r="F1028" s="26">
        <v>3.24</v>
      </c>
      <c r="G1028" s="26">
        <v>8654.0400000000009</v>
      </c>
      <c r="H1028" s="25" t="s">
        <v>34</v>
      </c>
      <c r="I1028" s="25">
        <v>12</v>
      </c>
      <c r="J1028" s="28"/>
      <c r="K1028" s="28">
        <f>IF(数据源[[#This Row],[销售/采购]]="采购",数据源[[#This Row],[数量]],-数据源[[#This Row],[数量]])</f>
        <v>2671</v>
      </c>
      <c r="L1028" s="29">
        <f>IF(数据源[[#This Row],[销售/采购]]="采购",-数据源[[#This Row],[总价]],数据源[[#This Row],[总价]])</f>
        <v>-8654.0400000000009</v>
      </c>
      <c r="N1028" s="1"/>
    </row>
    <row r="1029" spans="1:14" x14ac:dyDescent="0.3">
      <c r="A1029" s="27">
        <v>44343</v>
      </c>
      <c r="B1029" s="28" t="s">
        <v>8</v>
      </c>
      <c r="C1029" s="28" t="s">
        <v>7</v>
      </c>
      <c r="D1029" s="28" t="s">
        <v>38</v>
      </c>
      <c r="E1029" s="28">
        <v>1578</v>
      </c>
      <c r="F1029" s="29">
        <v>6</v>
      </c>
      <c r="G1029" s="29">
        <v>9468</v>
      </c>
      <c r="H1029" s="28"/>
      <c r="I1029" s="28"/>
      <c r="J1029" s="29">
        <v>8</v>
      </c>
      <c r="K1029" s="29">
        <f>IF(数据源[[#This Row],[销售/采购]]="采购",数据源[[#This Row],[数量]],-数据源[[#This Row],[数量]])</f>
        <v>-1578</v>
      </c>
      <c r="L1029" s="29">
        <f>IF(数据源[[#This Row],[销售/采购]]="采购",-数据源[[#This Row],[总价]],数据源[[#This Row],[总价]])</f>
        <v>9468</v>
      </c>
      <c r="N1029" s="1"/>
    </row>
    <row r="1030" spans="1:14" x14ac:dyDescent="0.3">
      <c r="A1030" s="24">
        <v>44344</v>
      </c>
      <c r="B1030" s="25" t="s">
        <v>14</v>
      </c>
      <c r="C1030" s="25" t="s">
        <v>9</v>
      </c>
      <c r="D1030" s="25" t="s">
        <v>37</v>
      </c>
      <c r="E1030" s="25">
        <v>1590</v>
      </c>
      <c r="F1030" s="26">
        <v>1.74</v>
      </c>
      <c r="G1030" s="26">
        <v>2766.6</v>
      </c>
      <c r="H1030" s="25" t="s">
        <v>34</v>
      </c>
      <c r="I1030" s="25">
        <v>2</v>
      </c>
      <c r="J1030" s="28"/>
      <c r="K1030" s="28">
        <f>IF(数据源[[#This Row],[销售/采购]]="采购",数据源[[#This Row],[数量]],-数据源[[#This Row],[数量]])</f>
        <v>1590</v>
      </c>
      <c r="L1030" s="29">
        <f>IF(数据源[[#This Row],[销售/采购]]="采购",-数据源[[#This Row],[总价]],数据源[[#This Row],[总价]])</f>
        <v>-2766.6</v>
      </c>
      <c r="N1030" s="1"/>
    </row>
    <row r="1031" spans="1:14" x14ac:dyDescent="0.3">
      <c r="A1031" s="27">
        <v>44344</v>
      </c>
      <c r="B1031" s="28" t="s">
        <v>14</v>
      </c>
      <c r="C1031" s="28" t="s">
        <v>7</v>
      </c>
      <c r="D1031" s="28" t="s">
        <v>38</v>
      </c>
      <c r="E1031" s="28">
        <v>765</v>
      </c>
      <c r="F1031" s="29">
        <v>8</v>
      </c>
      <c r="G1031" s="29">
        <v>6120</v>
      </c>
      <c r="H1031" s="28"/>
      <c r="I1031" s="28"/>
      <c r="J1031" s="29">
        <v>8</v>
      </c>
      <c r="K1031" s="29">
        <f>IF(数据源[[#This Row],[销售/采购]]="采购",数据源[[#This Row],[数量]],-数据源[[#This Row],[数量]])</f>
        <v>-765</v>
      </c>
      <c r="L1031" s="29">
        <f>IF(数据源[[#This Row],[销售/采购]]="采购",-数据源[[#This Row],[总价]],数据源[[#This Row],[总价]])</f>
        <v>6120</v>
      </c>
      <c r="N1031" s="1"/>
    </row>
    <row r="1032" spans="1:14" x14ac:dyDescent="0.3">
      <c r="A1032" s="24">
        <v>44345</v>
      </c>
      <c r="B1032" s="25" t="s">
        <v>8</v>
      </c>
      <c r="C1032" s="25" t="s">
        <v>9</v>
      </c>
      <c r="D1032" s="25" t="s">
        <v>37</v>
      </c>
      <c r="E1032" s="25">
        <v>2123</v>
      </c>
      <c r="F1032" s="26">
        <v>1.44</v>
      </c>
      <c r="G1032" s="26">
        <v>3057.12</v>
      </c>
      <c r="H1032" s="25" t="s">
        <v>34</v>
      </c>
      <c r="I1032" s="25">
        <v>9</v>
      </c>
      <c r="J1032" s="28"/>
      <c r="K1032" s="28">
        <f>IF(数据源[[#This Row],[销售/采购]]="采购",数据源[[#This Row],[数量]],-数据源[[#This Row],[数量]])</f>
        <v>2123</v>
      </c>
      <c r="L1032" s="29">
        <f>IF(数据源[[#This Row],[销售/采购]]="采购",-数据源[[#This Row],[总价]],数据源[[#This Row],[总价]])</f>
        <v>-3057.12</v>
      </c>
      <c r="N1032" s="1"/>
    </row>
    <row r="1033" spans="1:14" x14ac:dyDescent="0.3">
      <c r="A1033" s="27">
        <v>44345</v>
      </c>
      <c r="B1033" s="28" t="s">
        <v>11</v>
      </c>
      <c r="C1033" s="28" t="s">
        <v>13</v>
      </c>
      <c r="D1033" s="28" t="s">
        <v>38</v>
      </c>
      <c r="E1033" s="28">
        <v>1596</v>
      </c>
      <c r="F1033" s="29">
        <v>4</v>
      </c>
      <c r="G1033" s="29">
        <v>6384</v>
      </c>
      <c r="H1033" s="28"/>
      <c r="I1033" s="28"/>
      <c r="J1033" s="29">
        <v>16</v>
      </c>
      <c r="K1033" s="29">
        <f>IF(数据源[[#This Row],[销售/采购]]="采购",数据源[[#This Row],[数量]],-数据源[[#This Row],[数量]])</f>
        <v>-1596</v>
      </c>
      <c r="L1033" s="29">
        <f>IF(数据源[[#This Row],[销售/采购]]="采购",-数据源[[#This Row],[总价]],数据源[[#This Row],[总价]])</f>
        <v>6384</v>
      </c>
      <c r="N1033" s="1"/>
    </row>
    <row r="1034" spans="1:14" x14ac:dyDescent="0.3">
      <c r="A1034" s="24">
        <v>44346</v>
      </c>
      <c r="B1034" s="25" t="s">
        <v>11</v>
      </c>
      <c r="C1034" s="25" t="s">
        <v>18</v>
      </c>
      <c r="D1034" s="25" t="s">
        <v>37</v>
      </c>
      <c r="E1034" s="25">
        <v>899</v>
      </c>
      <c r="F1034" s="26">
        <v>5.18</v>
      </c>
      <c r="G1034" s="26">
        <v>4656.82</v>
      </c>
      <c r="H1034" s="25" t="s">
        <v>34</v>
      </c>
      <c r="I1034" s="25">
        <v>6</v>
      </c>
      <c r="J1034" s="28"/>
      <c r="K1034" s="28">
        <f>IF(数据源[[#This Row],[销售/采购]]="采购",数据源[[#This Row],[数量]],-数据源[[#This Row],[数量]])</f>
        <v>899</v>
      </c>
      <c r="L1034" s="29">
        <f>IF(数据源[[#This Row],[销售/采购]]="采购",-数据源[[#This Row],[总价]],数据源[[#This Row],[总价]])</f>
        <v>-4656.82</v>
      </c>
      <c r="N1034" s="1"/>
    </row>
    <row r="1035" spans="1:14" x14ac:dyDescent="0.3">
      <c r="A1035" s="27">
        <v>44346</v>
      </c>
      <c r="B1035" s="28" t="s">
        <v>8</v>
      </c>
      <c r="C1035" s="28" t="s">
        <v>10</v>
      </c>
      <c r="D1035" s="28" t="s">
        <v>38</v>
      </c>
      <c r="E1035" s="28">
        <v>501</v>
      </c>
      <c r="F1035" s="29">
        <v>2.5</v>
      </c>
      <c r="G1035" s="29">
        <v>1252.5</v>
      </c>
      <c r="H1035" s="28"/>
      <c r="I1035" s="28"/>
      <c r="J1035" s="29">
        <v>5</v>
      </c>
      <c r="K1035" s="29">
        <f>IF(数据源[[#This Row],[销售/采购]]="采购",数据源[[#This Row],[数量]],-数据源[[#This Row],[数量]])</f>
        <v>-501</v>
      </c>
      <c r="L1035" s="29">
        <f>IF(数据源[[#This Row],[销售/采购]]="采购",-数据源[[#This Row],[总价]],数据源[[#This Row],[总价]])</f>
        <v>1252.5</v>
      </c>
      <c r="N1035" s="1"/>
    </row>
    <row r="1036" spans="1:14" x14ac:dyDescent="0.3">
      <c r="A1036" s="24">
        <v>44347</v>
      </c>
      <c r="B1036" s="25" t="s">
        <v>6</v>
      </c>
      <c r="C1036" s="25" t="s">
        <v>10</v>
      </c>
      <c r="D1036" s="25" t="s">
        <v>37</v>
      </c>
      <c r="E1036" s="25">
        <v>2636</v>
      </c>
      <c r="F1036" s="26">
        <v>1.1399999999999999</v>
      </c>
      <c r="G1036" s="26">
        <v>3005.04</v>
      </c>
      <c r="H1036" s="25" t="s">
        <v>34</v>
      </c>
      <c r="I1036" s="25">
        <v>11</v>
      </c>
      <c r="J1036" s="28"/>
      <c r="K1036" s="28">
        <f>IF(数据源[[#This Row],[销售/采购]]="采购",数据源[[#This Row],[数量]],-数据源[[#This Row],[数量]])</f>
        <v>2636</v>
      </c>
      <c r="L1036" s="29">
        <f>IF(数据源[[#This Row],[销售/采购]]="采购",-数据源[[#This Row],[总价]],数据源[[#This Row],[总价]])</f>
        <v>-3005.04</v>
      </c>
      <c r="N1036" s="1"/>
    </row>
    <row r="1037" spans="1:14" x14ac:dyDescent="0.3">
      <c r="A1037" s="27">
        <v>44347</v>
      </c>
      <c r="B1037" s="28" t="s">
        <v>15</v>
      </c>
      <c r="C1037" s="28" t="s">
        <v>21</v>
      </c>
      <c r="D1037" s="28" t="s">
        <v>38</v>
      </c>
      <c r="E1037" s="28">
        <v>2989</v>
      </c>
      <c r="F1037" s="29">
        <v>6</v>
      </c>
      <c r="G1037" s="29">
        <v>17934</v>
      </c>
      <c r="H1037" s="28"/>
      <c r="I1037" s="28"/>
      <c r="J1037" s="29">
        <v>5</v>
      </c>
      <c r="K1037" s="29">
        <f>IF(数据源[[#This Row],[销售/采购]]="采购",数据源[[#This Row],[数量]],-数据源[[#This Row],[数量]])</f>
        <v>-2989</v>
      </c>
      <c r="L1037" s="29">
        <f>IF(数据源[[#This Row],[销售/采购]]="采购",-数据源[[#This Row],[总价]],数据源[[#This Row],[总价]])</f>
        <v>17934</v>
      </c>
      <c r="N1037" s="1"/>
    </row>
    <row r="1038" spans="1:14" x14ac:dyDescent="0.3">
      <c r="A1038" s="24">
        <v>44348</v>
      </c>
      <c r="B1038" s="25" t="s">
        <v>11</v>
      </c>
      <c r="C1038" s="25" t="s">
        <v>10</v>
      </c>
      <c r="D1038" s="25" t="s">
        <v>37</v>
      </c>
      <c r="E1038" s="25">
        <v>1245</v>
      </c>
      <c r="F1038" s="26">
        <v>3.24</v>
      </c>
      <c r="G1038" s="26">
        <v>4033.8</v>
      </c>
      <c r="H1038" s="25" t="s">
        <v>34</v>
      </c>
      <c r="I1038" s="25">
        <v>15</v>
      </c>
      <c r="J1038" s="28"/>
      <c r="K1038" s="28">
        <f>IF(数据源[[#This Row],[销售/采购]]="采购",数据源[[#This Row],[数量]],-数据源[[#This Row],[数量]])</f>
        <v>1245</v>
      </c>
      <c r="L1038" s="29">
        <f>IF(数据源[[#This Row],[销售/采购]]="采购",-数据源[[#This Row],[总价]],数据源[[#This Row],[总价]])</f>
        <v>-4033.8</v>
      </c>
      <c r="N1038" s="1"/>
    </row>
    <row r="1039" spans="1:14" x14ac:dyDescent="0.3">
      <c r="A1039" s="27">
        <v>44348</v>
      </c>
      <c r="B1039" s="28" t="s">
        <v>15</v>
      </c>
      <c r="C1039" s="28" t="s">
        <v>21</v>
      </c>
      <c r="D1039" s="28" t="s">
        <v>38</v>
      </c>
      <c r="E1039" s="28">
        <v>1336</v>
      </c>
      <c r="F1039" s="29">
        <v>6</v>
      </c>
      <c r="G1039" s="29">
        <v>8016</v>
      </c>
      <c r="H1039" s="28"/>
      <c r="I1039" s="28"/>
      <c r="J1039" s="29">
        <v>11</v>
      </c>
      <c r="K1039" s="29">
        <f>IF(数据源[[#This Row],[销售/采购]]="采购",数据源[[#This Row],[数量]],-数据源[[#This Row],[数量]])</f>
        <v>-1336</v>
      </c>
      <c r="L1039" s="29">
        <f>IF(数据源[[#This Row],[销售/采购]]="采购",-数据源[[#This Row],[总价]],数据源[[#This Row],[总价]])</f>
        <v>8016</v>
      </c>
      <c r="N1039" s="1"/>
    </row>
    <row r="1040" spans="1:14" x14ac:dyDescent="0.3">
      <c r="A1040" s="24">
        <v>44349</v>
      </c>
      <c r="B1040" s="25" t="s">
        <v>8</v>
      </c>
      <c r="C1040" s="25" t="s">
        <v>9</v>
      </c>
      <c r="D1040" s="25" t="s">
        <v>37</v>
      </c>
      <c r="E1040" s="25">
        <v>2081</v>
      </c>
      <c r="F1040" s="26">
        <v>1.44</v>
      </c>
      <c r="G1040" s="26">
        <v>2996.64</v>
      </c>
      <c r="H1040" s="25" t="s">
        <v>34</v>
      </c>
      <c r="I1040" s="25">
        <v>3</v>
      </c>
      <c r="J1040" s="28"/>
      <c r="K1040" s="28">
        <f>IF(数据源[[#This Row],[销售/采购]]="采购",数据源[[#This Row],[数量]],-数据源[[#This Row],[数量]])</f>
        <v>2081</v>
      </c>
      <c r="L1040" s="29">
        <f>IF(数据源[[#This Row],[销售/采购]]="采购",-数据源[[#This Row],[总价]],数据源[[#This Row],[总价]])</f>
        <v>-2996.64</v>
      </c>
      <c r="N1040" s="1"/>
    </row>
    <row r="1041" spans="1:14" x14ac:dyDescent="0.3">
      <c r="A1041" s="27">
        <v>44349</v>
      </c>
      <c r="B1041" s="28" t="s">
        <v>12</v>
      </c>
      <c r="C1041" s="28" t="s">
        <v>9</v>
      </c>
      <c r="D1041" s="28" t="s">
        <v>38</v>
      </c>
      <c r="E1041" s="28">
        <v>2239</v>
      </c>
      <c r="F1041" s="29">
        <v>3.5</v>
      </c>
      <c r="G1041" s="29">
        <v>7836.5</v>
      </c>
      <c r="H1041" s="28"/>
      <c r="I1041" s="28"/>
      <c r="J1041" s="29">
        <v>12</v>
      </c>
      <c r="K1041" s="29">
        <f>IF(数据源[[#This Row],[销售/采购]]="采购",数据源[[#This Row],[数量]],-数据源[[#This Row],[数量]])</f>
        <v>-2239</v>
      </c>
      <c r="L1041" s="29">
        <f>IF(数据源[[#This Row],[销售/采购]]="采购",-数据源[[#This Row],[总价]],数据源[[#This Row],[总价]])</f>
        <v>7836.5</v>
      </c>
      <c r="N1041" s="1"/>
    </row>
    <row r="1042" spans="1:14" x14ac:dyDescent="0.3">
      <c r="A1042" s="24">
        <v>44350</v>
      </c>
      <c r="B1042" s="25" t="s">
        <v>12</v>
      </c>
      <c r="C1042" s="25" t="s">
        <v>10</v>
      </c>
      <c r="D1042" s="25" t="s">
        <v>37</v>
      </c>
      <c r="E1042" s="25">
        <v>3256</v>
      </c>
      <c r="F1042" s="26">
        <v>1.44</v>
      </c>
      <c r="G1042" s="26">
        <v>4688.6399999999994</v>
      </c>
      <c r="H1042" s="25" t="s">
        <v>34</v>
      </c>
      <c r="I1042" s="25">
        <v>15</v>
      </c>
      <c r="J1042" s="28"/>
      <c r="K1042" s="28">
        <f>IF(数据源[[#This Row],[销售/采购]]="采购",数据源[[#This Row],[数量]],-数据源[[#This Row],[数量]])</f>
        <v>3256</v>
      </c>
      <c r="L1042" s="29">
        <f>IF(数据源[[#This Row],[销售/采购]]="采购",-数据源[[#This Row],[总价]],数据源[[#This Row],[总价]])</f>
        <v>-4688.6399999999994</v>
      </c>
      <c r="N1042" s="1"/>
    </row>
    <row r="1043" spans="1:14" x14ac:dyDescent="0.3">
      <c r="A1043" s="27">
        <v>44350</v>
      </c>
      <c r="B1043" s="28" t="s">
        <v>6</v>
      </c>
      <c r="C1043" s="28" t="s">
        <v>10</v>
      </c>
      <c r="D1043" s="28" t="s">
        <v>38</v>
      </c>
      <c r="E1043" s="28">
        <v>1686</v>
      </c>
      <c r="F1043" s="29">
        <v>2.5</v>
      </c>
      <c r="G1043" s="29">
        <v>4215</v>
      </c>
      <c r="H1043" s="28"/>
      <c r="I1043" s="28"/>
      <c r="J1043" s="29">
        <v>9</v>
      </c>
      <c r="K1043" s="29">
        <f>IF(数据源[[#This Row],[销售/采购]]="采购",数据源[[#This Row],[数量]],-数据源[[#This Row],[数量]])</f>
        <v>-1686</v>
      </c>
      <c r="L1043" s="29">
        <f>IF(数据源[[#This Row],[销售/采购]]="采购",-数据源[[#This Row],[总价]],数据源[[#This Row],[总价]])</f>
        <v>4215</v>
      </c>
      <c r="N1043" s="1"/>
    </row>
    <row r="1044" spans="1:14" x14ac:dyDescent="0.3">
      <c r="A1044" s="24">
        <v>44351</v>
      </c>
      <c r="B1044" s="25" t="s">
        <v>8</v>
      </c>
      <c r="C1044" s="25" t="s">
        <v>9</v>
      </c>
      <c r="D1044" s="25" t="s">
        <v>37</v>
      </c>
      <c r="E1044" s="25">
        <v>528</v>
      </c>
      <c r="F1044" s="26">
        <v>1.68</v>
      </c>
      <c r="G1044" s="26">
        <v>887.04</v>
      </c>
      <c r="H1044" s="25" t="s">
        <v>34</v>
      </c>
      <c r="I1044" s="25">
        <v>8</v>
      </c>
      <c r="J1044" s="28"/>
      <c r="K1044" s="28">
        <f>IF(数据源[[#This Row],[销售/采购]]="采购",数据源[[#This Row],[数量]],-数据源[[#This Row],[数量]])</f>
        <v>528</v>
      </c>
      <c r="L1044" s="29">
        <f>IF(数据源[[#This Row],[销售/采购]]="采购",-数据源[[#This Row],[总价]],数据源[[#This Row],[总价]])</f>
        <v>-887.04</v>
      </c>
      <c r="N1044" s="1"/>
    </row>
    <row r="1045" spans="1:14" x14ac:dyDescent="0.3">
      <c r="A1045" s="27">
        <v>44351</v>
      </c>
      <c r="B1045" s="28" t="s">
        <v>12</v>
      </c>
      <c r="C1045" s="28" t="s">
        <v>10</v>
      </c>
      <c r="D1045" s="28" t="s">
        <v>38</v>
      </c>
      <c r="E1045" s="28">
        <v>2377</v>
      </c>
      <c r="F1045" s="29">
        <v>3</v>
      </c>
      <c r="G1045" s="29">
        <v>7131</v>
      </c>
      <c r="H1045" s="28"/>
      <c r="I1045" s="28"/>
      <c r="J1045" s="29">
        <v>6</v>
      </c>
      <c r="K1045" s="29">
        <f>IF(数据源[[#This Row],[销售/采购]]="采购",数据源[[#This Row],[数量]],-数据源[[#This Row],[数量]])</f>
        <v>-2377</v>
      </c>
      <c r="L1045" s="29">
        <f>IF(数据源[[#This Row],[销售/采购]]="采购",-数据源[[#This Row],[总价]],数据源[[#This Row],[总价]])</f>
        <v>7131</v>
      </c>
      <c r="N1045" s="1"/>
    </row>
    <row r="1046" spans="1:14" x14ac:dyDescent="0.3">
      <c r="A1046" s="24">
        <v>44352</v>
      </c>
      <c r="B1046" s="25" t="s">
        <v>15</v>
      </c>
      <c r="C1046" s="25" t="s">
        <v>10</v>
      </c>
      <c r="D1046" s="25" t="s">
        <v>37</v>
      </c>
      <c r="E1046" s="25">
        <v>2110</v>
      </c>
      <c r="F1046" s="26">
        <v>2.04</v>
      </c>
      <c r="G1046" s="26">
        <v>4304.3999999999996</v>
      </c>
      <c r="H1046" s="25" t="s">
        <v>34</v>
      </c>
      <c r="I1046" s="25">
        <v>8</v>
      </c>
      <c r="J1046" s="28"/>
      <c r="K1046" s="28">
        <f>IF(数据源[[#This Row],[销售/采购]]="采购",数据源[[#This Row],[数量]],-数据源[[#This Row],[数量]])</f>
        <v>2110</v>
      </c>
      <c r="L1046" s="29">
        <f>IF(数据源[[#This Row],[销售/采购]]="采购",-数据源[[#This Row],[总价]],数据源[[#This Row],[总价]])</f>
        <v>-4304.3999999999996</v>
      </c>
      <c r="N1046" s="1"/>
    </row>
    <row r="1047" spans="1:14" x14ac:dyDescent="0.3">
      <c r="A1047" s="27">
        <v>44352</v>
      </c>
      <c r="B1047" s="28" t="s">
        <v>14</v>
      </c>
      <c r="C1047" s="28" t="s">
        <v>7</v>
      </c>
      <c r="D1047" s="28" t="s">
        <v>38</v>
      </c>
      <c r="E1047" s="28">
        <v>2389</v>
      </c>
      <c r="F1047" s="29">
        <v>8</v>
      </c>
      <c r="G1047" s="29">
        <v>19112</v>
      </c>
      <c r="H1047" s="28"/>
      <c r="I1047" s="28"/>
      <c r="J1047" s="29">
        <v>8</v>
      </c>
      <c r="K1047" s="29">
        <f>IF(数据源[[#This Row],[销售/采购]]="采购",数据源[[#This Row],[数量]],-数据源[[#This Row],[数量]])</f>
        <v>-2389</v>
      </c>
      <c r="L1047" s="29">
        <f>IF(数据源[[#This Row],[销售/采购]]="采购",-数据源[[#This Row],[总价]],数据源[[#This Row],[总价]])</f>
        <v>19112</v>
      </c>
      <c r="N1047" s="1"/>
    </row>
    <row r="1048" spans="1:14" x14ac:dyDescent="0.3">
      <c r="A1048" s="24">
        <v>44353</v>
      </c>
      <c r="B1048" s="25" t="s">
        <v>15</v>
      </c>
      <c r="C1048" s="25" t="s">
        <v>9</v>
      </c>
      <c r="D1048" s="25" t="s">
        <v>37</v>
      </c>
      <c r="E1048" s="25">
        <v>1933</v>
      </c>
      <c r="F1048" s="26">
        <v>2.64</v>
      </c>
      <c r="G1048" s="26">
        <v>5103.12</v>
      </c>
      <c r="H1048" s="25" t="s">
        <v>34</v>
      </c>
      <c r="I1048" s="25">
        <v>0</v>
      </c>
      <c r="J1048" s="28"/>
      <c r="K1048" s="28">
        <f>IF(数据源[[#This Row],[销售/采购]]="采购",数据源[[#This Row],[数量]],-数据源[[#This Row],[数量]])</f>
        <v>1933</v>
      </c>
      <c r="L1048" s="29">
        <f>IF(数据源[[#This Row],[销售/采购]]="采购",-数据源[[#This Row],[总价]],数据源[[#This Row],[总价]])</f>
        <v>-5103.12</v>
      </c>
      <c r="N1048" s="1"/>
    </row>
    <row r="1049" spans="1:14" x14ac:dyDescent="0.3">
      <c r="A1049" s="27">
        <v>44353</v>
      </c>
      <c r="B1049" s="28" t="s">
        <v>11</v>
      </c>
      <c r="C1049" s="28" t="s">
        <v>10</v>
      </c>
      <c r="D1049" s="28" t="s">
        <v>38</v>
      </c>
      <c r="E1049" s="28">
        <v>2295</v>
      </c>
      <c r="F1049" s="29">
        <v>6</v>
      </c>
      <c r="G1049" s="29">
        <v>13770</v>
      </c>
      <c r="H1049" s="28"/>
      <c r="I1049" s="28"/>
      <c r="J1049" s="29">
        <v>2</v>
      </c>
      <c r="K1049" s="29">
        <f>IF(数据源[[#This Row],[销售/采购]]="采购",数据源[[#This Row],[数量]],-数据源[[#This Row],[数量]])</f>
        <v>-2295</v>
      </c>
      <c r="L1049" s="29">
        <f>IF(数据源[[#This Row],[销售/采购]]="采购",-数据源[[#This Row],[总价]],数据源[[#This Row],[总价]])</f>
        <v>13770</v>
      </c>
      <c r="N1049" s="1"/>
    </row>
    <row r="1050" spans="1:14" x14ac:dyDescent="0.3">
      <c r="A1050" s="24">
        <v>44354</v>
      </c>
      <c r="B1050" s="25" t="s">
        <v>15</v>
      </c>
      <c r="C1050" s="25" t="s">
        <v>21</v>
      </c>
      <c r="D1050" s="25" t="s">
        <v>37</v>
      </c>
      <c r="E1050" s="25">
        <v>2776</v>
      </c>
      <c r="F1050" s="26">
        <v>3.24</v>
      </c>
      <c r="G1050" s="26">
        <v>8994.24</v>
      </c>
      <c r="H1050" s="25" t="s">
        <v>34</v>
      </c>
      <c r="I1050" s="25">
        <v>12</v>
      </c>
      <c r="J1050" s="28"/>
      <c r="K1050" s="28">
        <f>IF(数据源[[#This Row],[销售/采购]]="采购",数据源[[#This Row],[数量]],-数据源[[#This Row],[数量]])</f>
        <v>2776</v>
      </c>
      <c r="L1050" s="29">
        <f>IF(数据源[[#This Row],[销售/采购]]="采购",-数据源[[#This Row],[总价]],数据源[[#This Row],[总价]])</f>
        <v>-8994.24</v>
      </c>
      <c r="N1050" s="1"/>
    </row>
    <row r="1051" spans="1:14" x14ac:dyDescent="0.3">
      <c r="A1051" s="27">
        <v>44354</v>
      </c>
      <c r="B1051" s="28" t="s">
        <v>8</v>
      </c>
      <c r="C1051" s="28" t="s">
        <v>10</v>
      </c>
      <c r="D1051" s="28" t="s">
        <v>38</v>
      </c>
      <c r="E1051" s="28">
        <v>2138</v>
      </c>
      <c r="F1051" s="29">
        <v>2.5</v>
      </c>
      <c r="G1051" s="29">
        <v>5345</v>
      </c>
      <c r="H1051" s="28"/>
      <c r="I1051" s="28"/>
      <c r="J1051" s="29">
        <v>20</v>
      </c>
      <c r="K1051" s="29">
        <f>IF(数据源[[#This Row],[销售/采购]]="采购",数据源[[#This Row],[数量]],-数据源[[#This Row],[数量]])</f>
        <v>-2138</v>
      </c>
      <c r="L1051" s="29">
        <f>IF(数据源[[#This Row],[销售/采购]]="采购",-数据源[[#This Row],[总价]],数据源[[#This Row],[总价]])</f>
        <v>5345</v>
      </c>
      <c r="N1051" s="1"/>
    </row>
    <row r="1052" spans="1:14" x14ac:dyDescent="0.3">
      <c r="A1052" s="24">
        <v>44355</v>
      </c>
      <c r="B1052" s="25" t="s">
        <v>14</v>
      </c>
      <c r="C1052" s="25" t="s">
        <v>9</v>
      </c>
      <c r="D1052" s="25" t="s">
        <v>37</v>
      </c>
      <c r="E1052" s="25">
        <v>2864</v>
      </c>
      <c r="F1052" s="26">
        <v>1.74</v>
      </c>
      <c r="G1052" s="26">
        <v>4983.3599999999997</v>
      </c>
      <c r="H1052" s="25" t="s">
        <v>34</v>
      </c>
      <c r="I1052" s="25">
        <v>14</v>
      </c>
      <c r="J1052" s="28"/>
      <c r="K1052" s="28">
        <f>IF(数据源[[#This Row],[销售/采购]]="采购",数据源[[#This Row],[数量]],-数据源[[#This Row],[数量]])</f>
        <v>2864</v>
      </c>
      <c r="L1052" s="29">
        <f>IF(数据源[[#This Row],[销售/采购]]="采购",-数据源[[#This Row],[总价]],数据源[[#This Row],[总价]])</f>
        <v>-4983.3599999999997</v>
      </c>
      <c r="N1052" s="1"/>
    </row>
    <row r="1053" spans="1:14" x14ac:dyDescent="0.3">
      <c r="A1053" s="27">
        <v>44355</v>
      </c>
      <c r="B1053" s="28" t="s">
        <v>14</v>
      </c>
      <c r="C1053" s="28" t="s">
        <v>7</v>
      </c>
      <c r="D1053" s="28" t="s">
        <v>38</v>
      </c>
      <c r="E1053" s="28">
        <v>2628</v>
      </c>
      <c r="F1053" s="29">
        <v>8</v>
      </c>
      <c r="G1053" s="29">
        <v>21024</v>
      </c>
      <c r="H1053" s="28"/>
      <c r="I1053" s="28"/>
      <c r="J1053" s="29">
        <v>14</v>
      </c>
      <c r="K1053" s="29">
        <f>IF(数据源[[#This Row],[销售/采购]]="采购",数据源[[#This Row],[数量]],-数据源[[#This Row],[数量]])</f>
        <v>-2628</v>
      </c>
      <c r="L1053" s="29">
        <f>IF(数据源[[#This Row],[销售/采购]]="采购",-数据源[[#This Row],[总价]],数据源[[#This Row],[总价]])</f>
        <v>21024</v>
      </c>
      <c r="N1053" s="1"/>
    </row>
    <row r="1054" spans="1:14" x14ac:dyDescent="0.3">
      <c r="A1054" s="24">
        <v>44356</v>
      </c>
      <c r="B1054" s="25" t="s">
        <v>8</v>
      </c>
      <c r="C1054" s="25" t="s">
        <v>9</v>
      </c>
      <c r="D1054" s="25" t="s">
        <v>37</v>
      </c>
      <c r="E1054" s="25">
        <v>1430</v>
      </c>
      <c r="F1054" s="26">
        <v>1.44</v>
      </c>
      <c r="G1054" s="26">
        <v>2059.1999999999998</v>
      </c>
      <c r="H1054" s="25" t="s">
        <v>34</v>
      </c>
      <c r="I1054" s="25">
        <v>2</v>
      </c>
      <c r="J1054" s="28"/>
      <c r="K1054" s="28">
        <f>IF(数据源[[#This Row],[销售/采购]]="采购",数据源[[#This Row],[数量]],-数据源[[#This Row],[数量]])</f>
        <v>1430</v>
      </c>
      <c r="L1054" s="29">
        <f>IF(数据源[[#This Row],[销售/采购]]="采购",-数据源[[#This Row],[总价]],数据源[[#This Row],[总价]])</f>
        <v>-2059.1999999999998</v>
      </c>
      <c r="N1054" s="1"/>
    </row>
    <row r="1055" spans="1:14" x14ac:dyDescent="0.3">
      <c r="A1055" s="27">
        <v>44356</v>
      </c>
      <c r="B1055" s="28" t="s">
        <v>6</v>
      </c>
      <c r="C1055" s="28" t="s">
        <v>9</v>
      </c>
      <c r="D1055" s="28" t="s">
        <v>38</v>
      </c>
      <c r="E1055" s="28">
        <v>1397</v>
      </c>
      <c r="F1055" s="29">
        <v>3</v>
      </c>
      <c r="G1055" s="29">
        <v>4191</v>
      </c>
      <c r="H1055" s="28"/>
      <c r="I1055" s="28"/>
      <c r="J1055" s="29">
        <v>8</v>
      </c>
      <c r="K1055" s="29">
        <f>IF(数据源[[#This Row],[销售/采购]]="采购",数据源[[#This Row],[数量]],-数据源[[#This Row],[数量]])</f>
        <v>-1397</v>
      </c>
      <c r="L1055" s="29">
        <f>IF(数据源[[#This Row],[销售/采购]]="采购",-数据源[[#This Row],[总价]],数据源[[#This Row],[总价]])</f>
        <v>4191</v>
      </c>
      <c r="N1055" s="1"/>
    </row>
    <row r="1056" spans="1:14" x14ac:dyDescent="0.3">
      <c r="A1056" s="24">
        <v>44357</v>
      </c>
      <c r="B1056" s="25" t="s">
        <v>11</v>
      </c>
      <c r="C1056" s="25" t="s">
        <v>13</v>
      </c>
      <c r="D1056" s="25" t="s">
        <v>37</v>
      </c>
      <c r="E1056" s="25">
        <v>2100</v>
      </c>
      <c r="F1056" s="26">
        <v>2.04</v>
      </c>
      <c r="G1056" s="26">
        <v>4284</v>
      </c>
      <c r="H1056" s="25" t="s">
        <v>34</v>
      </c>
      <c r="I1056" s="25">
        <v>1</v>
      </c>
      <c r="J1056" s="28"/>
      <c r="K1056" s="28">
        <f>IF(数据源[[#This Row],[销售/采购]]="采购",数据源[[#This Row],[数量]],-数据源[[#This Row],[数量]])</f>
        <v>2100</v>
      </c>
      <c r="L1056" s="29">
        <f>IF(数据源[[#This Row],[销售/采购]]="采购",-数据源[[#This Row],[总价]],数据源[[#This Row],[总价]])</f>
        <v>-4284</v>
      </c>
      <c r="N1056" s="1"/>
    </row>
    <row r="1057" spans="1:14" x14ac:dyDescent="0.3">
      <c r="A1057" s="27">
        <v>44357</v>
      </c>
      <c r="B1057" s="28" t="s">
        <v>6</v>
      </c>
      <c r="C1057" s="28" t="s">
        <v>7</v>
      </c>
      <c r="D1057" s="28" t="s">
        <v>38</v>
      </c>
      <c r="E1057" s="28">
        <v>1642</v>
      </c>
      <c r="F1057" s="29">
        <v>6</v>
      </c>
      <c r="G1057" s="29">
        <v>9852</v>
      </c>
      <c r="H1057" s="28"/>
      <c r="I1057" s="28"/>
      <c r="J1057" s="29">
        <v>19</v>
      </c>
      <c r="K1057" s="29">
        <f>IF(数据源[[#This Row],[销售/采购]]="采购",数据源[[#This Row],[数量]],-数据源[[#This Row],[数量]])</f>
        <v>-1642</v>
      </c>
      <c r="L1057" s="29">
        <f>IF(数据源[[#This Row],[销售/采购]]="采购",-数据源[[#This Row],[总价]],数据源[[#This Row],[总价]])</f>
        <v>9852</v>
      </c>
      <c r="N1057" s="1"/>
    </row>
    <row r="1058" spans="1:14" x14ac:dyDescent="0.3">
      <c r="A1058" s="24">
        <v>44358</v>
      </c>
      <c r="B1058" s="25" t="s">
        <v>15</v>
      </c>
      <c r="C1058" s="25" t="s">
        <v>9</v>
      </c>
      <c r="D1058" s="25" t="s">
        <v>37</v>
      </c>
      <c r="E1058" s="25">
        <v>562</v>
      </c>
      <c r="F1058" s="26">
        <v>3.08</v>
      </c>
      <c r="G1058" s="26">
        <v>1730.96</v>
      </c>
      <c r="H1058" s="25" t="s">
        <v>34</v>
      </c>
      <c r="I1058" s="25">
        <v>1</v>
      </c>
      <c r="J1058" s="28"/>
      <c r="K1058" s="28">
        <f>IF(数据源[[#This Row],[销售/采购]]="采购",数据源[[#This Row],[数量]],-数据源[[#This Row],[数量]])</f>
        <v>562</v>
      </c>
      <c r="L1058" s="29">
        <f>IF(数据源[[#This Row],[销售/采购]]="采购",-数据源[[#This Row],[总价]],数据源[[#This Row],[总价]])</f>
        <v>-1730.96</v>
      </c>
      <c r="N1058" s="1"/>
    </row>
    <row r="1059" spans="1:14" x14ac:dyDescent="0.3">
      <c r="A1059" s="27">
        <v>44358</v>
      </c>
      <c r="B1059" s="28" t="s">
        <v>8</v>
      </c>
      <c r="C1059" s="28" t="s">
        <v>10</v>
      </c>
      <c r="D1059" s="28" t="s">
        <v>38</v>
      </c>
      <c r="E1059" s="28">
        <v>849</v>
      </c>
      <c r="F1059" s="29">
        <v>2.5</v>
      </c>
      <c r="G1059" s="29">
        <v>2122.5</v>
      </c>
      <c r="H1059" s="28"/>
      <c r="I1059" s="28"/>
      <c r="J1059" s="29">
        <v>11</v>
      </c>
      <c r="K1059" s="29">
        <f>IF(数据源[[#This Row],[销售/采购]]="采购",数据源[[#This Row],[数量]],-数据源[[#This Row],[数量]])</f>
        <v>-849</v>
      </c>
      <c r="L1059" s="29">
        <f>IF(数据源[[#This Row],[销售/采购]]="采购",-数据源[[#This Row],[总价]],数据源[[#This Row],[总价]])</f>
        <v>2122.5</v>
      </c>
      <c r="N1059" s="1"/>
    </row>
    <row r="1060" spans="1:14" x14ac:dyDescent="0.3">
      <c r="A1060" s="24">
        <v>44359</v>
      </c>
      <c r="B1060" s="25" t="s">
        <v>8</v>
      </c>
      <c r="C1060" s="25" t="s">
        <v>10</v>
      </c>
      <c r="D1060" s="25" t="s">
        <v>37</v>
      </c>
      <c r="E1060" s="25">
        <v>2461</v>
      </c>
      <c r="F1060" s="26">
        <v>1.1399999999999999</v>
      </c>
      <c r="G1060" s="26">
        <v>2805.54</v>
      </c>
      <c r="H1060" s="25" t="s">
        <v>34</v>
      </c>
      <c r="I1060" s="25">
        <v>8</v>
      </c>
      <c r="J1060" s="28"/>
      <c r="K1060" s="28">
        <f>IF(数据源[[#This Row],[销售/采购]]="采购",数据源[[#This Row],[数量]],-数据源[[#This Row],[数量]])</f>
        <v>2461</v>
      </c>
      <c r="L1060" s="29">
        <f>IF(数据源[[#This Row],[销售/采购]]="采购",-数据源[[#This Row],[总价]],数据源[[#This Row],[总价]])</f>
        <v>-2805.54</v>
      </c>
      <c r="N1060" s="1"/>
    </row>
    <row r="1061" spans="1:14" x14ac:dyDescent="0.3">
      <c r="A1061" s="27">
        <v>44359</v>
      </c>
      <c r="B1061" s="28" t="s">
        <v>14</v>
      </c>
      <c r="C1061" s="28" t="s">
        <v>9</v>
      </c>
      <c r="D1061" s="28" t="s">
        <v>38</v>
      </c>
      <c r="E1061" s="28">
        <v>2844</v>
      </c>
      <c r="F1061" s="29">
        <v>3.5</v>
      </c>
      <c r="G1061" s="29">
        <v>9954</v>
      </c>
      <c r="H1061" s="28"/>
      <c r="I1061" s="28"/>
      <c r="J1061" s="29">
        <v>4</v>
      </c>
      <c r="K1061" s="29">
        <f>IF(数据源[[#This Row],[销售/采购]]="采购",数据源[[#This Row],[数量]],-数据源[[#This Row],[数量]])</f>
        <v>-2844</v>
      </c>
      <c r="L1061" s="29">
        <f>IF(数据源[[#This Row],[销售/采购]]="采购",-数据源[[#This Row],[总价]],数据源[[#This Row],[总价]])</f>
        <v>9954</v>
      </c>
      <c r="N1061" s="1"/>
    </row>
    <row r="1062" spans="1:14" x14ac:dyDescent="0.3">
      <c r="A1062" s="24">
        <v>44360</v>
      </c>
      <c r="B1062" s="25" t="s">
        <v>6</v>
      </c>
      <c r="C1062" s="25" t="s">
        <v>10</v>
      </c>
      <c r="D1062" s="25" t="s">
        <v>37</v>
      </c>
      <c r="E1062" s="25">
        <v>2655</v>
      </c>
      <c r="F1062" s="26">
        <v>1.1399999999999999</v>
      </c>
      <c r="G1062" s="26">
        <v>3026.7</v>
      </c>
      <c r="H1062" s="25" t="s">
        <v>34</v>
      </c>
      <c r="I1062" s="25">
        <v>3</v>
      </c>
      <c r="J1062" s="28"/>
      <c r="K1062" s="28">
        <f>IF(数据源[[#This Row],[销售/采购]]="采购",数据源[[#This Row],[数量]],-数据源[[#This Row],[数量]])</f>
        <v>2655</v>
      </c>
      <c r="L1062" s="29">
        <f>IF(数据源[[#This Row],[销售/采购]]="采购",-数据源[[#This Row],[总价]],数据源[[#This Row],[总价]])</f>
        <v>-3026.7</v>
      </c>
      <c r="N1062" s="1"/>
    </row>
    <row r="1063" spans="1:14" x14ac:dyDescent="0.3">
      <c r="A1063" s="27">
        <v>44360</v>
      </c>
      <c r="B1063" s="28" t="s">
        <v>14</v>
      </c>
      <c r="C1063" s="28" t="s">
        <v>9</v>
      </c>
      <c r="D1063" s="28" t="s">
        <v>38</v>
      </c>
      <c r="E1063" s="28">
        <v>1755</v>
      </c>
      <c r="F1063" s="29">
        <v>3.5</v>
      </c>
      <c r="G1063" s="29">
        <v>6142.5</v>
      </c>
      <c r="H1063" s="28"/>
      <c r="I1063" s="28"/>
      <c r="J1063" s="29">
        <v>11</v>
      </c>
      <c r="K1063" s="29">
        <f>IF(数据源[[#This Row],[销售/采购]]="采购",数据源[[#This Row],[数量]],-数据源[[#This Row],[数量]])</f>
        <v>-1755</v>
      </c>
      <c r="L1063" s="29">
        <f>IF(数据源[[#This Row],[销售/采购]]="采购",-数据源[[#This Row],[总价]],数据源[[#This Row],[总价]])</f>
        <v>6142.5</v>
      </c>
      <c r="N1063" s="1"/>
    </row>
    <row r="1064" spans="1:14" x14ac:dyDescent="0.3">
      <c r="A1064" s="24">
        <v>44361</v>
      </c>
      <c r="B1064" s="25" t="s">
        <v>11</v>
      </c>
      <c r="C1064" s="25" t="s">
        <v>13</v>
      </c>
      <c r="D1064" s="25" t="s">
        <v>37</v>
      </c>
      <c r="E1064" s="25">
        <v>2964</v>
      </c>
      <c r="F1064" s="26">
        <v>2.04</v>
      </c>
      <c r="G1064" s="26">
        <v>6046.56</v>
      </c>
      <c r="H1064" s="25" t="s">
        <v>34</v>
      </c>
      <c r="I1064" s="25">
        <v>8</v>
      </c>
      <c r="J1064" s="28"/>
      <c r="K1064" s="28">
        <f>IF(数据源[[#This Row],[销售/采购]]="采购",数据源[[#This Row],[数量]],-数据源[[#This Row],[数量]])</f>
        <v>2964</v>
      </c>
      <c r="L1064" s="29">
        <f>IF(数据源[[#This Row],[销售/采购]]="采购",-数据源[[#This Row],[总价]],数据源[[#This Row],[总价]])</f>
        <v>-6046.56</v>
      </c>
      <c r="N1064" s="1"/>
    </row>
    <row r="1065" spans="1:14" x14ac:dyDescent="0.3">
      <c r="A1065" s="27">
        <v>44361</v>
      </c>
      <c r="B1065" s="28" t="s">
        <v>6</v>
      </c>
      <c r="C1065" s="28" t="s">
        <v>10</v>
      </c>
      <c r="D1065" s="28" t="s">
        <v>38</v>
      </c>
      <c r="E1065" s="28">
        <v>1417</v>
      </c>
      <c r="F1065" s="29">
        <v>2.5</v>
      </c>
      <c r="G1065" s="29">
        <v>3542.5</v>
      </c>
      <c r="H1065" s="28"/>
      <c r="I1065" s="28"/>
      <c r="J1065" s="29">
        <v>10</v>
      </c>
      <c r="K1065" s="29">
        <f>IF(数据源[[#This Row],[销售/采购]]="采购",数据源[[#This Row],[数量]],-数据源[[#This Row],[数量]])</f>
        <v>-1417</v>
      </c>
      <c r="L1065" s="29">
        <f>IF(数据源[[#This Row],[销售/采购]]="采购",-数据源[[#This Row],[总价]],数据源[[#This Row],[总价]])</f>
        <v>3542.5</v>
      </c>
      <c r="N1065" s="1"/>
    </row>
    <row r="1066" spans="1:14" x14ac:dyDescent="0.3">
      <c r="A1066" s="24">
        <v>44362</v>
      </c>
      <c r="B1066" s="25" t="s">
        <v>8</v>
      </c>
      <c r="C1066" s="25" t="s">
        <v>9</v>
      </c>
      <c r="D1066" s="25" t="s">
        <v>37</v>
      </c>
      <c r="E1066" s="25">
        <v>1254</v>
      </c>
      <c r="F1066" s="26">
        <v>1.44</v>
      </c>
      <c r="G1066" s="26">
        <v>1805.76</v>
      </c>
      <c r="H1066" s="25" t="s">
        <v>34</v>
      </c>
      <c r="I1066" s="25">
        <v>3</v>
      </c>
      <c r="J1066" s="28"/>
      <c r="K1066" s="28">
        <f>IF(数据源[[#This Row],[销售/采购]]="采购",数据源[[#This Row],[数量]],-数据源[[#This Row],[数量]])</f>
        <v>1254</v>
      </c>
      <c r="L1066" s="29">
        <f>IF(数据源[[#This Row],[销售/采购]]="采购",-数据源[[#This Row],[总价]],数据源[[#This Row],[总价]])</f>
        <v>-1805.76</v>
      </c>
      <c r="N1066" s="1"/>
    </row>
    <row r="1067" spans="1:14" x14ac:dyDescent="0.3">
      <c r="A1067" s="27">
        <v>44362</v>
      </c>
      <c r="B1067" s="28" t="s">
        <v>8</v>
      </c>
      <c r="C1067" s="28" t="s">
        <v>7</v>
      </c>
      <c r="D1067" s="28" t="s">
        <v>38</v>
      </c>
      <c r="E1067" s="28">
        <v>2175</v>
      </c>
      <c r="F1067" s="29">
        <v>6</v>
      </c>
      <c r="G1067" s="29">
        <v>13050</v>
      </c>
      <c r="H1067" s="28"/>
      <c r="I1067" s="28"/>
      <c r="J1067" s="29">
        <v>16</v>
      </c>
      <c r="K1067" s="29">
        <f>IF(数据源[[#This Row],[销售/采购]]="采购",数据源[[#This Row],[数量]],-数据源[[#This Row],[数量]])</f>
        <v>-2175</v>
      </c>
      <c r="L1067" s="29">
        <f>IF(数据源[[#This Row],[销售/采购]]="采购",-数据源[[#This Row],[总价]],数据源[[#This Row],[总价]])</f>
        <v>13050</v>
      </c>
      <c r="N1067" s="1"/>
    </row>
    <row r="1068" spans="1:14" x14ac:dyDescent="0.3">
      <c r="A1068" s="24">
        <v>44363</v>
      </c>
      <c r="B1068" s="25" t="s">
        <v>15</v>
      </c>
      <c r="C1068" s="25" t="s">
        <v>10</v>
      </c>
      <c r="D1068" s="25" t="s">
        <v>37</v>
      </c>
      <c r="E1068" s="25">
        <v>2546</v>
      </c>
      <c r="F1068" s="26">
        <v>2.04</v>
      </c>
      <c r="G1068" s="26">
        <v>5193.84</v>
      </c>
      <c r="H1068" s="25" t="s">
        <v>34</v>
      </c>
      <c r="I1068" s="25">
        <v>14</v>
      </c>
      <c r="J1068" s="28"/>
      <c r="K1068" s="28">
        <f>IF(数据源[[#This Row],[销售/采购]]="采购",数据源[[#This Row],[数量]],-数据源[[#This Row],[数量]])</f>
        <v>2546</v>
      </c>
      <c r="L1068" s="29">
        <f>IF(数据源[[#This Row],[销售/采购]]="采购",-数据源[[#This Row],[总价]],数据源[[#This Row],[总价]])</f>
        <v>-5193.84</v>
      </c>
      <c r="N1068" s="1"/>
    </row>
    <row r="1069" spans="1:14" x14ac:dyDescent="0.3">
      <c r="A1069" s="27">
        <v>44363</v>
      </c>
      <c r="B1069" s="28" t="s">
        <v>12</v>
      </c>
      <c r="C1069" s="28" t="s">
        <v>9</v>
      </c>
      <c r="D1069" s="28" t="s">
        <v>38</v>
      </c>
      <c r="E1069" s="28">
        <v>970</v>
      </c>
      <c r="F1069" s="29">
        <v>3.5</v>
      </c>
      <c r="G1069" s="29">
        <v>3395</v>
      </c>
      <c r="H1069" s="28"/>
      <c r="I1069" s="28"/>
      <c r="J1069" s="29">
        <v>18</v>
      </c>
      <c r="K1069" s="29">
        <f>IF(数据源[[#This Row],[销售/采购]]="采购",数据源[[#This Row],[数量]],-数据源[[#This Row],[数量]])</f>
        <v>-970</v>
      </c>
      <c r="L1069" s="29">
        <f>IF(数据源[[#This Row],[销售/采购]]="采购",-数据源[[#This Row],[总价]],数据源[[#This Row],[总价]])</f>
        <v>3395</v>
      </c>
      <c r="N1069" s="1"/>
    </row>
    <row r="1070" spans="1:14" x14ac:dyDescent="0.3">
      <c r="A1070" s="24">
        <v>44364</v>
      </c>
      <c r="B1070" s="25" t="s">
        <v>15</v>
      </c>
      <c r="C1070" s="25" t="s">
        <v>9</v>
      </c>
      <c r="D1070" s="25" t="s">
        <v>37</v>
      </c>
      <c r="E1070" s="25">
        <v>1228</v>
      </c>
      <c r="F1070" s="26">
        <v>2.64</v>
      </c>
      <c r="G1070" s="26">
        <v>3241.92</v>
      </c>
      <c r="H1070" s="25" t="s">
        <v>34</v>
      </c>
      <c r="I1070" s="25">
        <v>13</v>
      </c>
      <c r="J1070" s="28"/>
      <c r="K1070" s="28">
        <f>IF(数据源[[#This Row],[销售/采购]]="采购",数据源[[#This Row],[数量]],-数据源[[#This Row],[数量]])</f>
        <v>1228</v>
      </c>
      <c r="L1070" s="29">
        <f>IF(数据源[[#This Row],[销售/采购]]="采购",-数据源[[#This Row],[总价]],数据源[[#This Row],[总价]])</f>
        <v>-3241.92</v>
      </c>
      <c r="N1070" s="1"/>
    </row>
    <row r="1071" spans="1:14" x14ac:dyDescent="0.3">
      <c r="A1071" s="27">
        <v>44364</v>
      </c>
      <c r="B1071" s="28" t="s">
        <v>12</v>
      </c>
      <c r="C1071" s="28" t="s">
        <v>9</v>
      </c>
      <c r="D1071" s="28" t="s">
        <v>38</v>
      </c>
      <c r="E1071" s="28">
        <v>800</v>
      </c>
      <c r="F1071" s="29">
        <v>3.5</v>
      </c>
      <c r="G1071" s="29">
        <v>2800</v>
      </c>
      <c r="H1071" s="28"/>
      <c r="I1071" s="28"/>
      <c r="J1071" s="29">
        <v>12</v>
      </c>
      <c r="K1071" s="29">
        <f>IF(数据源[[#This Row],[销售/采购]]="采购",数据源[[#This Row],[数量]],-数据源[[#This Row],[数量]])</f>
        <v>-800</v>
      </c>
      <c r="L1071" s="29">
        <f>IF(数据源[[#This Row],[销售/采购]]="采购",-数据源[[#This Row],[总价]],数据源[[#This Row],[总价]])</f>
        <v>2800</v>
      </c>
      <c r="N1071" s="1"/>
    </row>
    <row r="1072" spans="1:14" x14ac:dyDescent="0.3">
      <c r="A1072" s="24">
        <v>44365</v>
      </c>
      <c r="B1072" s="25" t="s">
        <v>8</v>
      </c>
      <c r="C1072" s="25" t="s">
        <v>10</v>
      </c>
      <c r="D1072" s="25" t="s">
        <v>37</v>
      </c>
      <c r="E1072" s="25">
        <v>728</v>
      </c>
      <c r="F1072" s="26">
        <v>1.3299999999999998</v>
      </c>
      <c r="G1072" s="26">
        <v>968.2399999999999</v>
      </c>
      <c r="H1072" s="25" t="s">
        <v>34</v>
      </c>
      <c r="I1072" s="25">
        <v>1</v>
      </c>
      <c r="J1072" s="28"/>
      <c r="K1072" s="28">
        <f>IF(数据源[[#This Row],[销售/采购]]="采购",数据源[[#This Row],[数量]],-数据源[[#This Row],[数量]])</f>
        <v>728</v>
      </c>
      <c r="L1072" s="29">
        <f>IF(数据源[[#This Row],[销售/采购]]="采购",-数据源[[#This Row],[总价]],数据源[[#This Row],[总价]])</f>
        <v>-968.2399999999999</v>
      </c>
      <c r="N1072" s="1"/>
    </row>
    <row r="1073" spans="1:14" x14ac:dyDescent="0.3">
      <c r="A1073" s="27">
        <v>44365</v>
      </c>
      <c r="B1073" s="28" t="s">
        <v>6</v>
      </c>
      <c r="C1073" s="28" t="s">
        <v>9</v>
      </c>
      <c r="D1073" s="28" t="s">
        <v>38</v>
      </c>
      <c r="E1073" s="28">
        <v>2687</v>
      </c>
      <c r="F1073" s="29">
        <v>3</v>
      </c>
      <c r="G1073" s="29">
        <v>8061</v>
      </c>
      <c r="H1073" s="28"/>
      <c r="I1073" s="28"/>
      <c r="J1073" s="29">
        <v>4</v>
      </c>
      <c r="K1073" s="29">
        <f>IF(数据源[[#This Row],[销售/采购]]="采购",数据源[[#This Row],[数量]],-数据源[[#This Row],[数量]])</f>
        <v>-2687</v>
      </c>
      <c r="L1073" s="29">
        <f>IF(数据源[[#This Row],[销售/采购]]="采购",-数据源[[#This Row],[总价]],数据源[[#This Row],[总价]])</f>
        <v>8061</v>
      </c>
      <c r="N1073" s="1"/>
    </row>
    <row r="1074" spans="1:14" x14ac:dyDescent="0.3">
      <c r="A1074" s="24">
        <v>44366</v>
      </c>
      <c r="B1074" s="25" t="s">
        <v>8</v>
      </c>
      <c r="C1074" s="25" t="s">
        <v>9</v>
      </c>
      <c r="D1074" s="25" t="s">
        <v>37</v>
      </c>
      <c r="E1074" s="25">
        <v>2376</v>
      </c>
      <c r="F1074" s="26">
        <v>1.44</v>
      </c>
      <c r="G1074" s="26">
        <v>3421.44</v>
      </c>
      <c r="H1074" s="25" t="s">
        <v>34</v>
      </c>
      <c r="I1074" s="25">
        <v>9</v>
      </c>
      <c r="J1074" s="28"/>
      <c r="K1074" s="28">
        <f>IF(数据源[[#This Row],[销售/采购]]="采购",数据源[[#This Row],[数量]],-数据源[[#This Row],[数量]])</f>
        <v>2376</v>
      </c>
      <c r="L1074" s="29">
        <f>IF(数据源[[#This Row],[销售/采购]]="采购",-数据源[[#This Row],[总价]],数据源[[#This Row],[总价]])</f>
        <v>-3421.44</v>
      </c>
      <c r="N1074" s="1"/>
    </row>
    <row r="1075" spans="1:14" x14ac:dyDescent="0.3">
      <c r="A1075" s="27">
        <v>44366</v>
      </c>
      <c r="B1075" s="28" t="s">
        <v>14</v>
      </c>
      <c r="C1075" s="28" t="s">
        <v>7</v>
      </c>
      <c r="D1075" s="28" t="s">
        <v>38</v>
      </c>
      <c r="E1075" s="28">
        <v>1344</v>
      </c>
      <c r="F1075" s="29">
        <v>8</v>
      </c>
      <c r="G1075" s="29">
        <v>10752</v>
      </c>
      <c r="H1075" s="28"/>
      <c r="I1075" s="28"/>
      <c r="J1075" s="29">
        <v>12</v>
      </c>
      <c r="K1075" s="29">
        <f>IF(数据源[[#This Row],[销售/采购]]="采购",数据源[[#This Row],[数量]],-数据源[[#This Row],[数量]])</f>
        <v>-1344</v>
      </c>
      <c r="L1075" s="29">
        <f>IF(数据源[[#This Row],[销售/采购]]="采购",-数据源[[#This Row],[总价]],数据源[[#This Row],[总价]])</f>
        <v>10752</v>
      </c>
      <c r="N1075" s="1"/>
    </row>
    <row r="1076" spans="1:14" x14ac:dyDescent="0.3">
      <c r="A1076" s="24">
        <v>44367</v>
      </c>
      <c r="B1076" s="25" t="s">
        <v>11</v>
      </c>
      <c r="C1076" s="25" t="s">
        <v>13</v>
      </c>
      <c r="D1076" s="25" t="s">
        <v>37</v>
      </c>
      <c r="E1076" s="25">
        <v>3426</v>
      </c>
      <c r="F1076" s="26">
        <v>2.04</v>
      </c>
      <c r="G1076" s="26">
        <v>6989.04</v>
      </c>
      <c r="H1076" s="25" t="s">
        <v>34</v>
      </c>
      <c r="I1076" s="25">
        <v>2</v>
      </c>
      <c r="J1076" s="28"/>
      <c r="K1076" s="28">
        <f>IF(数据源[[#This Row],[销售/采购]]="采购",数据源[[#This Row],[数量]],-数据源[[#This Row],[数量]])</f>
        <v>3426</v>
      </c>
      <c r="L1076" s="29">
        <f>IF(数据源[[#This Row],[销售/采购]]="采购",-数据源[[#This Row],[总价]],数据源[[#This Row],[总价]])</f>
        <v>-6989.04</v>
      </c>
      <c r="N1076" s="1"/>
    </row>
    <row r="1077" spans="1:14" x14ac:dyDescent="0.3">
      <c r="A1077" s="27">
        <v>44367</v>
      </c>
      <c r="B1077" s="28" t="s">
        <v>8</v>
      </c>
      <c r="C1077" s="28" t="s">
        <v>10</v>
      </c>
      <c r="D1077" s="28" t="s">
        <v>38</v>
      </c>
      <c r="E1077" s="28">
        <v>1164</v>
      </c>
      <c r="F1077" s="29">
        <v>2.5</v>
      </c>
      <c r="G1077" s="29">
        <v>2910</v>
      </c>
      <c r="H1077" s="28"/>
      <c r="I1077" s="28"/>
      <c r="J1077" s="29">
        <v>7</v>
      </c>
      <c r="K1077" s="29">
        <f>IF(数据源[[#This Row],[销售/采购]]="采购",数据源[[#This Row],[数量]],-数据源[[#This Row],[数量]])</f>
        <v>-1164</v>
      </c>
      <c r="L1077" s="29">
        <f>IF(数据源[[#This Row],[销售/采购]]="采购",-数据源[[#This Row],[总价]],数据源[[#This Row],[总价]])</f>
        <v>2910</v>
      </c>
      <c r="N1077" s="1"/>
    </row>
    <row r="1078" spans="1:14" x14ac:dyDescent="0.3">
      <c r="A1078" s="24">
        <v>44368</v>
      </c>
      <c r="B1078" s="25" t="s">
        <v>6</v>
      </c>
      <c r="C1078" s="25" t="s">
        <v>10</v>
      </c>
      <c r="D1078" s="25" t="s">
        <v>37</v>
      </c>
      <c r="E1078" s="25">
        <v>1409</v>
      </c>
      <c r="F1078" s="26">
        <v>1.1399999999999999</v>
      </c>
      <c r="G1078" s="26">
        <v>1606.2599999999998</v>
      </c>
      <c r="H1078" s="25" t="s">
        <v>34</v>
      </c>
      <c r="I1078" s="25">
        <v>5</v>
      </c>
      <c r="J1078" s="28"/>
      <c r="K1078" s="28">
        <f>IF(数据源[[#This Row],[销售/采购]]="采购",数据源[[#This Row],[数量]],-数据源[[#This Row],[数量]])</f>
        <v>1409</v>
      </c>
      <c r="L1078" s="29">
        <f>IF(数据源[[#This Row],[销售/采购]]="采购",-数据源[[#This Row],[总价]],数据源[[#This Row],[总价]])</f>
        <v>-1606.2599999999998</v>
      </c>
      <c r="N1078" s="1"/>
    </row>
    <row r="1079" spans="1:14" x14ac:dyDescent="0.3">
      <c r="A1079" s="27">
        <v>44368</v>
      </c>
      <c r="B1079" s="28" t="s">
        <v>11</v>
      </c>
      <c r="C1079" s="28" t="s">
        <v>18</v>
      </c>
      <c r="D1079" s="28" t="s">
        <v>38</v>
      </c>
      <c r="E1079" s="28">
        <v>779</v>
      </c>
      <c r="F1079" s="29">
        <v>8</v>
      </c>
      <c r="G1079" s="29">
        <v>6232</v>
      </c>
      <c r="H1079" s="28"/>
      <c r="I1079" s="28"/>
      <c r="J1079" s="29">
        <v>0</v>
      </c>
      <c r="K1079" s="29">
        <f>IF(数据源[[#This Row],[销售/采购]]="采购",数据源[[#This Row],[数量]],-数据源[[#This Row],[数量]])</f>
        <v>-779</v>
      </c>
      <c r="L1079" s="29">
        <f>IF(数据源[[#This Row],[销售/采购]]="采购",-数据源[[#This Row],[总价]],数据源[[#This Row],[总价]])</f>
        <v>6232</v>
      </c>
      <c r="N1079" s="1"/>
    </row>
    <row r="1080" spans="1:14" x14ac:dyDescent="0.3">
      <c r="A1080" s="24">
        <v>44369</v>
      </c>
      <c r="B1080" s="25" t="s">
        <v>12</v>
      </c>
      <c r="C1080" s="25" t="s">
        <v>9</v>
      </c>
      <c r="D1080" s="25" t="s">
        <v>37</v>
      </c>
      <c r="E1080" s="25">
        <v>1848</v>
      </c>
      <c r="F1080" s="26">
        <v>1.74</v>
      </c>
      <c r="G1080" s="26">
        <v>3215.52</v>
      </c>
      <c r="H1080" s="25" t="s">
        <v>34</v>
      </c>
      <c r="I1080" s="25">
        <v>10</v>
      </c>
      <c r="J1080" s="28"/>
      <c r="K1080" s="28">
        <f>IF(数据源[[#This Row],[销售/采购]]="采购",数据源[[#This Row],[数量]],-数据源[[#This Row],[数量]])</f>
        <v>1848</v>
      </c>
      <c r="L1080" s="29">
        <f>IF(数据源[[#This Row],[销售/采购]]="采购",-数据源[[#This Row],[总价]],数据源[[#This Row],[总价]])</f>
        <v>-3215.52</v>
      </c>
      <c r="N1080" s="1"/>
    </row>
    <row r="1081" spans="1:14" x14ac:dyDescent="0.3">
      <c r="A1081" s="27">
        <v>44369</v>
      </c>
      <c r="B1081" s="28" t="s">
        <v>8</v>
      </c>
      <c r="C1081" s="28" t="s">
        <v>9</v>
      </c>
      <c r="D1081" s="28" t="s">
        <v>38</v>
      </c>
      <c r="E1081" s="28">
        <v>1339</v>
      </c>
      <c r="F1081" s="29">
        <v>3</v>
      </c>
      <c r="G1081" s="29">
        <v>4017</v>
      </c>
      <c r="H1081" s="28"/>
      <c r="I1081" s="28"/>
      <c r="J1081" s="29">
        <v>2</v>
      </c>
      <c r="K1081" s="29">
        <f>IF(数据源[[#This Row],[销售/采购]]="采购",数据源[[#This Row],[数量]],-数据源[[#This Row],[数量]])</f>
        <v>-1339</v>
      </c>
      <c r="L1081" s="29">
        <f>IF(数据源[[#This Row],[销售/采购]]="采购",-数据源[[#This Row],[总价]],数据源[[#This Row],[总价]])</f>
        <v>4017</v>
      </c>
      <c r="N1081" s="1"/>
    </row>
    <row r="1082" spans="1:14" x14ac:dyDescent="0.3">
      <c r="A1082" s="24">
        <v>44370</v>
      </c>
      <c r="B1082" s="25" t="s">
        <v>8</v>
      </c>
      <c r="C1082" s="25" t="s">
        <v>10</v>
      </c>
      <c r="D1082" s="25" t="s">
        <v>37</v>
      </c>
      <c r="E1082" s="25">
        <v>644</v>
      </c>
      <c r="F1082" s="26">
        <v>1.3299999999999998</v>
      </c>
      <c r="G1082" s="26">
        <v>856.51999999999987</v>
      </c>
      <c r="H1082" s="25" t="s">
        <v>34</v>
      </c>
      <c r="I1082" s="25">
        <v>4</v>
      </c>
      <c r="J1082" s="28"/>
      <c r="K1082" s="28">
        <f>IF(数据源[[#This Row],[销售/采购]]="采购",数据源[[#This Row],[数量]],-数据源[[#This Row],[数量]])</f>
        <v>644</v>
      </c>
      <c r="L1082" s="29">
        <f>IF(数据源[[#This Row],[销售/采购]]="采购",-数据源[[#This Row],[总价]],数据源[[#This Row],[总价]])</f>
        <v>-856.51999999999987</v>
      </c>
      <c r="N1082" s="1"/>
    </row>
    <row r="1083" spans="1:14" x14ac:dyDescent="0.3">
      <c r="A1083" s="27">
        <v>44370</v>
      </c>
      <c r="B1083" s="28" t="s">
        <v>8</v>
      </c>
      <c r="C1083" s="28" t="s">
        <v>7</v>
      </c>
      <c r="D1083" s="28" t="s">
        <v>38</v>
      </c>
      <c r="E1083" s="28">
        <v>412</v>
      </c>
      <c r="F1083" s="29">
        <v>6</v>
      </c>
      <c r="G1083" s="29">
        <v>2472</v>
      </c>
      <c r="H1083" s="28"/>
      <c r="I1083" s="28"/>
      <c r="J1083" s="29">
        <v>19</v>
      </c>
      <c r="K1083" s="29">
        <f>IF(数据源[[#This Row],[销售/采购]]="采购",数据源[[#This Row],[数量]],-数据源[[#This Row],[数量]])</f>
        <v>-412</v>
      </c>
      <c r="L1083" s="29">
        <f>IF(数据源[[#This Row],[销售/采购]]="采购",-数据源[[#This Row],[总价]],数据源[[#This Row],[总价]])</f>
        <v>2472</v>
      </c>
      <c r="N1083" s="1"/>
    </row>
    <row r="1084" spans="1:14" x14ac:dyDescent="0.3">
      <c r="A1084" s="24">
        <v>44371</v>
      </c>
      <c r="B1084" s="25" t="s">
        <v>11</v>
      </c>
      <c r="C1084" s="25" t="s">
        <v>18</v>
      </c>
      <c r="D1084" s="25" t="s">
        <v>37</v>
      </c>
      <c r="E1084" s="25">
        <v>607</v>
      </c>
      <c r="F1084" s="26">
        <v>5.18</v>
      </c>
      <c r="G1084" s="26">
        <v>3144.2599999999998</v>
      </c>
      <c r="H1084" s="25" t="s">
        <v>34</v>
      </c>
      <c r="I1084" s="25">
        <v>12</v>
      </c>
      <c r="J1084" s="28"/>
      <c r="K1084" s="28">
        <f>IF(数据源[[#This Row],[销售/采购]]="采购",数据源[[#This Row],[数量]],-数据源[[#This Row],[数量]])</f>
        <v>607</v>
      </c>
      <c r="L1084" s="29">
        <f>IF(数据源[[#This Row],[销售/采购]]="采购",-数据源[[#This Row],[总价]],数据源[[#This Row],[总价]])</f>
        <v>-3144.2599999999998</v>
      </c>
      <c r="N1084" s="1"/>
    </row>
    <row r="1085" spans="1:14" x14ac:dyDescent="0.3">
      <c r="A1085" s="27">
        <v>44371</v>
      </c>
      <c r="B1085" s="28" t="s">
        <v>14</v>
      </c>
      <c r="C1085" s="28" t="s">
        <v>7</v>
      </c>
      <c r="D1085" s="28" t="s">
        <v>38</v>
      </c>
      <c r="E1085" s="28">
        <v>953</v>
      </c>
      <c r="F1085" s="29">
        <v>8</v>
      </c>
      <c r="G1085" s="29">
        <v>7624</v>
      </c>
      <c r="H1085" s="28"/>
      <c r="I1085" s="28"/>
      <c r="J1085" s="29">
        <v>9</v>
      </c>
      <c r="K1085" s="29">
        <f>IF(数据源[[#This Row],[销售/采购]]="采购",数据源[[#This Row],[数量]],-数据源[[#This Row],[数量]])</f>
        <v>-953</v>
      </c>
      <c r="L1085" s="29">
        <f>IF(数据源[[#This Row],[销售/采购]]="采购",-数据源[[#This Row],[总价]],数据源[[#This Row],[总价]])</f>
        <v>7624</v>
      </c>
      <c r="N1085" s="1"/>
    </row>
    <row r="1086" spans="1:14" x14ac:dyDescent="0.3">
      <c r="A1086" s="24">
        <v>44372</v>
      </c>
      <c r="B1086" s="25" t="s">
        <v>8</v>
      </c>
      <c r="C1086" s="25" t="s">
        <v>7</v>
      </c>
      <c r="D1086" s="25" t="s">
        <v>37</v>
      </c>
      <c r="E1086" s="25">
        <v>4589</v>
      </c>
      <c r="F1086" s="26">
        <v>3.24</v>
      </c>
      <c r="G1086" s="26">
        <v>14868.36</v>
      </c>
      <c r="H1086" s="25" t="s">
        <v>34</v>
      </c>
      <c r="I1086" s="25">
        <v>14</v>
      </c>
      <c r="J1086" s="28"/>
      <c r="K1086" s="28">
        <f>IF(数据源[[#This Row],[销售/采购]]="采购",数据源[[#This Row],[数量]],-数据源[[#This Row],[数量]])</f>
        <v>4589</v>
      </c>
      <c r="L1086" s="29">
        <f>IF(数据源[[#This Row],[销售/采购]]="采购",-数据源[[#This Row],[总价]],数据源[[#This Row],[总价]])</f>
        <v>-14868.36</v>
      </c>
      <c r="N1086" s="1"/>
    </row>
    <row r="1087" spans="1:14" x14ac:dyDescent="0.3">
      <c r="A1087" s="27">
        <v>44372</v>
      </c>
      <c r="B1087" s="28" t="s">
        <v>8</v>
      </c>
      <c r="C1087" s="28" t="s">
        <v>7</v>
      </c>
      <c r="D1087" s="28" t="s">
        <v>38</v>
      </c>
      <c r="E1087" s="28">
        <v>344</v>
      </c>
      <c r="F1087" s="29">
        <v>6</v>
      </c>
      <c r="G1087" s="29">
        <v>2064</v>
      </c>
      <c r="H1087" s="28"/>
      <c r="I1087" s="28"/>
      <c r="J1087" s="29">
        <v>5</v>
      </c>
      <c r="K1087" s="29">
        <f>IF(数据源[[#This Row],[销售/采购]]="采购",数据源[[#This Row],[数量]],-数据源[[#This Row],[数量]])</f>
        <v>-344</v>
      </c>
      <c r="L1087" s="29">
        <f>IF(数据源[[#This Row],[销售/采购]]="采购",-数据源[[#This Row],[总价]],数据源[[#This Row],[总价]])</f>
        <v>2064</v>
      </c>
      <c r="N1087" s="1"/>
    </row>
    <row r="1088" spans="1:14" x14ac:dyDescent="0.3">
      <c r="A1088" s="24">
        <v>44373</v>
      </c>
      <c r="B1088" s="25" t="s">
        <v>6</v>
      </c>
      <c r="C1088" s="25" t="s">
        <v>10</v>
      </c>
      <c r="D1088" s="25" t="s">
        <v>37</v>
      </c>
      <c r="E1088" s="25">
        <v>2900</v>
      </c>
      <c r="F1088" s="26">
        <v>1.1399999999999999</v>
      </c>
      <c r="G1088" s="26">
        <v>3305.9999999999995</v>
      </c>
      <c r="H1088" s="25" t="s">
        <v>34</v>
      </c>
      <c r="I1088" s="25">
        <v>4</v>
      </c>
      <c r="J1088" s="28"/>
      <c r="K1088" s="28">
        <f>IF(数据源[[#This Row],[销售/采购]]="采购",数据源[[#This Row],[数量]],-数据源[[#This Row],[数量]])</f>
        <v>2900</v>
      </c>
      <c r="L1088" s="29">
        <f>IF(数据源[[#This Row],[销售/采购]]="采购",-数据源[[#This Row],[总价]],数据源[[#This Row],[总价]])</f>
        <v>-3305.9999999999995</v>
      </c>
      <c r="N1088" s="1"/>
    </row>
    <row r="1089" spans="1:14" x14ac:dyDescent="0.3">
      <c r="A1089" s="27">
        <v>44373</v>
      </c>
      <c r="B1089" s="28" t="s">
        <v>11</v>
      </c>
      <c r="C1089" s="28" t="s">
        <v>13</v>
      </c>
      <c r="D1089" s="28" t="s">
        <v>38</v>
      </c>
      <c r="E1089" s="28">
        <v>2507</v>
      </c>
      <c r="F1089" s="29">
        <v>4</v>
      </c>
      <c r="G1089" s="29">
        <v>10028</v>
      </c>
      <c r="H1089" s="28"/>
      <c r="I1089" s="28"/>
      <c r="J1089" s="29">
        <v>16</v>
      </c>
      <c r="K1089" s="29">
        <f>IF(数据源[[#This Row],[销售/采购]]="采购",数据源[[#This Row],[数量]],-数据源[[#This Row],[数量]])</f>
        <v>-2507</v>
      </c>
      <c r="L1089" s="29">
        <f>IF(数据源[[#This Row],[销售/采购]]="采购",-数据源[[#This Row],[总价]],数据源[[#This Row],[总价]])</f>
        <v>10028</v>
      </c>
      <c r="N1089" s="1"/>
    </row>
    <row r="1090" spans="1:14" x14ac:dyDescent="0.3">
      <c r="A1090" s="24">
        <v>44374</v>
      </c>
      <c r="B1090" s="25" t="s">
        <v>8</v>
      </c>
      <c r="C1090" s="25" t="s">
        <v>10</v>
      </c>
      <c r="D1090" s="25" t="s">
        <v>37</v>
      </c>
      <c r="E1090" s="25">
        <v>1481</v>
      </c>
      <c r="F1090" s="26">
        <v>1.1399999999999999</v>
      </c>
      <c r="G1090" s="26">
        <v>1688.34</v>
      </c>
      <c r="H1090" s="25" t="s">
        <v>34</v>
      </c>
      <c r="I1090" s="25">
        <v>5</v>
      </c>
      <c r="J1090" s="28"/>
      <c r="K1090" s="28">
        <f>IF(数据源[[#This Row],[销售/采购]]="采购",数据源[[#This Row],[数量]],-数据源[[#This Row],[数量]])</f>
        <v>1481</v>
      </c>
      <c r="L1090" s="29">
        <f>IF(数据源[[#This Row],[销售/采购]]="采购",-数据源[[#This Row],[总价]],数据源[[#This Row],[总价]])</f>
        <v>-1688.34</v>
      </c>
      <c r="N1090" s="1"/>
    </row>
    <row r="1091" spans="1:14" x14ac:dyDescent="0.3">
      <c r="A1091" s="27">
        <v>44374</v>
      </c>
      <c r="B1091" s="28" t="s">
        <v>14</v>
      </c>
      <c r="C1091" s="28" t="s">
        <v>9</v>
      </c>
      <c r="D1091" s="28" t="s">
        <v>38</v>
      </c>
      <c r="E1091" s="28">
        <v>1165</v>
      </c>
      <c r="F1091" s="29">
        <v>3.5</v>
      </c>
      <c r="G1091" s="29">
        <v>4077.5</v>
      </c>
      <c r="H1091" s="28"/>
      <c r="I1091" s="28"/>
      <c r="J1091" s="29">
        <v>7</v>
      </c>
      <c r="K1091" s="29">
        <f>IF(数据源[[#This Row],[销售/采购]]="采购",数据源[[#This Row],[数量]],-数据源[[#This Row],[数量]])</f>
        <v>-1165</v>
      </c>
      <c r="L1091" s="29">
        <f>IF(数据源[[#This Row],[销售/采购]]="采购",-数据源[[#This Row],[总价]],数据源[[#This Row],[总价]])</f>
        <v>4077.5</v>
      </c>
      <c r="N1091" s="1"/>
    </row>
    <row r="1092" spans="1:14" x14ac:dyDescent="0.3">
      <c r="A1092" s="24">
        <v>44375</v>
      </c>
      <c r="B1092" s="25" t="s">
        <v>15</v>
      </c>
      <c r="C1092" s="25" t="s">
        <v>9</v>
      </c>
      <c r="D1092" s="25" t="s">
        <v>37</v>
      </c>
      <c r="E1092" s="25">
        <v>2339</v>
      </c>
      <c r="F1092" s="26">
        <v>2.64</v>
      </c>
      <c r="G1092" s="26">
        <v>6174.96</v>
      </c>
      <c r="H1092" s="25" t="s">
        <v>34</v>
      </c>
      <c r="I1092" s="25">
        <v>4</v>
      </c>
      <c r="J1092" s="28"/>
      <c r="K1092" s="28">
        <f>IF(数据源[[#This Row],[销售/采购]]="采购",数据源[[#This Row],[数量]],-数据源[[#This Row],[数量]])</f>
        <v>2339</v>
      </c>
      <c r="L1092" s="29">
        <f>IF(数据源[[#This Row],[销售/采购]]="采购",-数据源[[#This Row],[总价]],数据源[[#This Row],[总价]])</f>
        <v>-6174.96</v>
      </c>
      <c r="N1092" s="1"/>
    </row>
    <row r="1093" spans="1:14" x14ac:dyDescent="0.3">
      <c r="A1093" s="27">
        <v>44375</v>
      </c>
      <c r="B1093" s="28" t="s">
        <v>11</v>
      </c>
      <c r="C1093" s="28" t="s">
        <v>10</v>
      </c>
      <c r="D1093" s="28" t="s">
        <v>38</v>
      </c>
      <c r="E1093" s="28">
        <v>714</v>
      </c>
      <c r="F1093" s="29">
        <v>6</v>
      </c>
      <c r="G1093" s="29">
        <v>4284</v>
      </c>
      <c r="H1093" s="28"/>
      <c r="I1093" s="28"/>
      <c r="J1093" s="29">
        <v>18</v>
      </c>
      <c r="K1093" s="29">
        <f>IF(数据源[[#This Row],[销售/采购]]="采购",数据源[[#This Row],[数量]],-数据源[[#This Row],[数量]])</f>
        <v>-714</v>
      </c>
      <c r="L1093" s="29">
        <f>IF(数据源[[#This Row],[销售/采购]]="采购",-数据源[[#This Row],[总价]],数据源[[#This Row],[总价]])</f>
        <v>4284</v>
      </c>
      <c r="N1093" s="1"/>
    </row>
    <row r="1094" spans="1:14" x14ac:dyDescent="0.3">
      <c r="A1094" s="24">
        <v>44376</v>
      </c>
      <c r="B1094" s="25" t="s">
        <v>15</v>
      </c>
      <c r="C1094" s="25" t="s">
        <v>21</v>
      </c>
      <c r="D1094" s="25" t="s">
        <v>37</v>
      </c>
      <c r="E1094" s="25">
        <v>2240</v>
      </c>
      <c r="F1094" s="26">
        <v>3.24</v>
      </c>
      <c r="G1094" s="26">
        <v>7257.6</v>
      </c>
      <c r="H1094" s="25" t="s">
        <v>34</v>
      </c>
      <c r="I1094" s="25">
        <v>14</v>
      </c>
      <c r="J1094" s="28"/>
      <c r="K1094" s="28">
        <f>IF(数据源[[#This Row],[销售/采购]]="采购",数据源[[#This Row],[数量]],-数据源[[#This Row],[数量]])</f>
        <v>2240</v>
      </c>
      <c r="L1094" s="29">
        <f>IF(数据源[[#This Row],[销售/采购]]="采购",-数据源[[#This Row],[总价]],数据源[[#This Row],[总价]])</f>
        <v>-7257.6</v>
      </c>
      <c r="N1094" s="1"/>
    </row>
    <row r="1095" spans="1:14" x14ac:dyDescent="0.3">
      <c r="A1095" s="27">
        <v>44376</v>
      </c>
      <c r="B1095" s="28" t="s">
        <v>15</v>
      </c>
      <c r="C1095" s="28" t="s">
        <v>21</v>
      </c>
      <c r="D1095" s="28" t="s">
        <v>38</v>
      </c>
      <c r="E1095" s="28">
        <v>262</v>
      </c>
      <c r="F1095" s="29">
        <v>6</v>
      </c>
      <c r="G1095" s="29">
        <v>1572</v>
      </c>
      <c r="H1095" s="28"/>
      <c r="I1095" s="28"/>
      <c r="J1095" s="29">
        <v>15</v>
      </c>
      <c r="K1095" s="29">
        <f>IF(数据源[[#This Row],[销售/采购]]="采购",数据源[[#This Row],[数量]],-数据源[[#This Row],[数量]])</f>
        <v>-262</v>
      </c>
      <c r="L1095" s="29">
        <f>IF(数据源[[#This Row],[销售/采购]]="采购",-数据源[[#This Row],[总价]],数据源[[#This Row],[总价]])</f>
        <v>1572</v>
      </c>
      <c r="N1095" s="1"/>
    </row>
    <row r="1096" spans="1:14" x14ac:dyDescent="0.3">
      <c r="A1096" s="24">
        <v>44377</v>
      </c>
      <c r="B1096" s="25" t="s">
        <v>8</v>
      </c>
      <c r="C1096" s="25" t="s">
        <v>10</v>
      </c>
      <c r="D1096" s="25" t="s">
        <v>37</v>
      </c>
      <c r="E1096" s="25">
        <v>2143</v>
      </c>
      <c r="F1096" s="26">
        <v>1.1399999999999999</v>
      </c>
      <c r="G1096" s="26">
        <v>2443.02</v>
      </c>
      <c r="H1096" s="25" t="s">
        <v>34</v>
      </c>
      <c r="I1096" s="25">
        <v>12</v>
      </c>
      <c r="J1096" s="28"/>
      <c r="K1096" s="28">
        <f>IF(数据源[[#This Row],[销售/采购]]="采购",数据源[[#This Row],[数量]],-数据源[[#This Row],[数量]])</f>
        <v>2143</v>
      </c>
      <c r="L1096" s="29">
        <f>IF(数据源[[#This Row],[销售/采购]]="采购",-数据源[[#This Row],[总价]],数据源[[#This Row],[总价]])</f>
        <v>-2443.02</v>
      </c>
      <c r="N1096" s="1"/>
    </row>
    <row r="1097" spans="1:14" x14ac:dyDescent="0.3">
      <c r="A1097" s="27">
        <v>44377</v>
      </c>
      <c r="B1097" s="28" t="s">
        <v>11</v>
      </c>
      <c r="C1097" s="28" t="s">
        <v>18</v>
      </c>
      <c r="D1097" s="28" t="s">
        <v>38</v>
      </c>
      <c r="E1097" s="28">
        <v>2767</v>
      </c>
      <c r="F1097" s="29">
        <v>8</v>
      </c>
      <c r="G1097" s="29">
        <v>22136</v>
      </c>
      <c r="H1097" s="28"/>
      <c r="I1097" s="28"/>
      <c r="J1097" s="29">
        <v>16</v>
      </c>
      <c r="K1097" s="29">
        <f>IF(数据源[[#This Row],[销售/采购]]="采购",数据源[[#This Row],[数量]],-数据源[[#This Row],[数量]])</f>
        <v>-2767</v>
      </c>
      <c r="L1097" s="29">
        <f>IF(数据源[[#This Row],[销售/采购]]="采购",-数据源[[#This Row],[总价]],数据源[[#This Row],[总价]])</f>
        <v>22136</v>
      </c>
      <c r="N1097" s="1"/>
    </row>
    <row r="1098" spans="1:14" x14ac:dyDescent="0.3">
      <c r="A1098" s="24">
        <v>44378</v>
      </c>
      <c r="B1098" s="25" t="s">
        <v>15</v>
      </c>
      <c r="C1098" s="25" t="s">
        <v>9</v>
      </c>
      <c r="D1098" s="25" t="s">
        <v>37</v>
      </c>
      <c r="E1098" s="25">
        <v>1313</v>
      </c>
      <c r="F1098" s="26">
        <v>2.64</v>
      </c>
      <c r="G1098" s="26">
        <v>3466.32</v>
      </c>
      <c r="H1098" s="25" t="s">
        <v>34</v>
      </c>
      <c r="I1098" s="25">
        <v>1</v>
      </c>
      <c r="J1098" s="28"/>
      <c r="K1098" s="28">
        <f>IF(数据源[[#This Row],[销售/采购]]="采购",数据源[[#This Row],[数量]],-数据源[[#This Row],[数量]])</f>
        <v>1313</v>
      </c>
      <c r="L1098" s="29">
        <f>IF(数据源[[#This Row],[销售/采购]]="采购",-数据源[[#This Row],[总价]],数据源[[#This Row],[总价]])</f>
        <v>-3466.32</v>
      </c>
      <c r="N1098" s="1"/>
    </row>
    <row r="1099" spans="1:14" x14ac:dyDescent="0.3">
      <c r="A1099" s="27">
        <v>44378</v>
      </c>
      <c r="B1099" s="28" t="s">
        <v>11</v>
      </c>
      <c r="C1099" s="28" t="s">
        <v>10</v>
      </c>
      <c r="D1099" s="28" t="s">
        <v>38</v>
      </c>
      <c r="E1099" s="28">
        <v>1443</v>
      </c>
      <c r="F1099" s="29">
        <v>6</v>
      </c>
      <c r="G1099" s="29">
        <v>8658</v>
      </c>
      <c r="H1099" s="28"/>
      <c r="I1099" s="28"/>
      <c r="J1099" s="29">
        <v>13</v>
      </c>
      <c r="K1099" s="29">
        <f>IF(数据源[[#This Row],[销售/采购]]="采购",数据源[[#This Row],[数量]],-数据源[[#This Row],[数量]])</f>
        <v>-1443</v>
      </c>
      <c r="L1099" s="29">
        <f>IF(数据源[[#This Row],[销售/采购]]="采购",-数据源[[#This Row],[总价]],数据源[[#This Row],[总价]])</f>
        <v>8658</v>
      </c>
      <c r="N1099" s="1"/>
    </row>
    <row r="1100" spans="1:14" x14ac:dyDescent="0.3">
      <c r="A1100" s="24">
        <v>44379</v>
      </c>
      <c r="B1100" s="25" t="s">
        <v>14</v>
      </c>
      <c r="C1100" s="25" t="s">
        <v>7</v>
      </c>
      <c r="D1100" s="25" t="s">
        <v>37</v>
      </c>
      <c r="E1100" s="25">
        <v>1462</v>
      </c>
      <c r="F1100" s="26">
        <v>4.4400000000000004</v>
      </c>
      <c r="G1100" s="26">
        <v>6491.2800000000007</v>
      </c>
      <c r="H1100" s="25" t="s">
        <v>34</v>
      </c>
      <c r="I1100" s="25">
        <v>14</v>
      </c>
      <c r="J1100" s="28"/>
      <c r="K1100" s="28">
        <f>IF(数据源[[#This Row],[销售/采购]]="采购",数据源[[#This Row],[数量]],-数据源[[#This Row],[数量]])</f>
        <v>1462</v>
      </c>
      <c r="L1100" s="29">
        <f>IF(数据源[[#This Row],[销售/采购]]="采购",-数据源[[#This Row],[总价]],数据源[[#This Row],[总价]])</f>
        <v>-6491.2800000000007</v>
      </c>
      <c r="N1100" s="1"/>
    </row>
    <row r="1101" spans="1:14" x14ac:dyDescent="0.3">
      <c r="A1101" s="27">
        <v>44379</v>
      </c>
      <c r="B1101" s="28" t="s">
        <v>8</v>
      </c>
      <c r="C1101" s="28" t="s">
        <v>10</v>
      </c>
      <c r="D1101" s="28" t="s">
        <v>38</v>
      </c>
      <c r="E1101" s="28">
        <v>1530</v>
      </c>
      <c r="F1101" s="29">
        <v>2.5</v>
      </c>
      <c r="G1101" s="29">
        <v>3825</v>
      </c>
      <c r="H1101" s="28"/>
      <c r="I1101" s="28"/>
      <c r="J1101" s="29">
        <v>9</v>
      </c>
      <c r="K1101" s="29">
        <f>IF(数据源[[#This Row],[销售/采购]]="采购",数据源[[#This Row],[数量]],-数据源[[#This Row],[数量]])</f>
        <v>-1530</v>
      </c>
      <c r="L1101" s="29">
        <f>IF(数据源[[#This Row],[销售/采购]]="采购",-数据源[[#This Row],[总价]],数据源[[#This Row],[总价]])</f>
        <v>3825</v>
      </c>
      <c r="N1101" s="1"/>
    </row>
    <row r="1102" spans="1:14" x14ac:dyDescent="0.3">
      <c r="A1102" s="24">
        <v>44380</v>
      </c>
      <c r="B1102" s="25" t="s">
        <v>14</v>
      </c>
      <c r="C1102" s="25" t="s">
        <v>9</v>
      </c>
      <c r="D1102" s="25" t="s">
        <v>37</v>
      </c>
      <c r="E1102" s="25">
        <v>2899</v>
      </c>
      <c r="F1102" s="26">
        <v>1.74</v>
      </c>
      <c r="G1102" s="26">
        <v>5044.26</v>
      </c>
      <c r="H1102" s="25" t="s">
        <v>34</v>
      </c>
      <c r="I1102" s="25">
        <v>10</v>
      </c>
      <c r="J1102" s="28"/>
      <c r="K1102" s="28">
        <f>IF(数据源[[#This Row],[销售/采购]]="采购",数据源[[#This Row],[数量]],-数据源[[#This Row],[数量]])</f>
        <v>2899</v>
      </c>
      <c r="L1102" s="29">
        <f>IF(数据源[[#This Row],[销售/采购]]="采购",-数据源[[#This Row],[总价]],数据源[[#This Row],[总价]])</f>
        <v>-5044.26</v>
      </c>
      <c r="N1102" s="1"/>
    </row>
    <row r="1103" spans="1:14" x14ac:dyDescent="0.3">
      <c r="A1103" s="27">
        <v>44380</v>
      </c>
      <c r="B1103" s="28" t="s">
        <v>14</v>
      </c>
      <c r="C1103" s="28" t="s">
        <v>7</v>
      </c>
      <c r="D1103" s="28" t="s">
        <v>38</v>
      </c>
      <c r="E1103" s="28">
        <v>2642</v>
      </c>
      <c r="F1103" s="29">
        <v>8</v>
      </c>
      <c r="G1103" s="29">
        <v>21136</v>
      </c>
      <c r="H1103" s="28"/>
      <c r="I1103" s="28"/>
      <c r="J1103" s="29">
        <v>17</v>
      </c>
      <c r="K1103" s="29">
        <f>IF(数据源[[#This Row],[销售/采购]]="采购",数据源[[#This Row],[数量]],-数据源[[#This Row],[数量]])</f>
        <v>-2642</v>
      </c>
      <c r="L1103" s="29">
        <f>IF(数据源[[#This Row],[销售/采购]]="采购",-数据源[[#This Row],[总价]],数据源[[#This Row],[总价]])</f>
        <v>21136</v>
      </c>
      <c r="N1103" s="1"/>
    </row>
    <row r="1104" spans="1:14" x14ac:dyDescent="0.3">
      <c r="A1104" s="24">
        <v>44381</v>
      </c>
      <c r="B1104" s="25" t="s">
        <v>6</v>
      </c>
      <c r="C1104" s="25" t="s">
        <v>9</v>
      </c>
      <c r="D1104" s="25" t="s">
        <v>37</v>
      </c>
      <c r="E1104" s="25">
        <v>707</v>
      </c>
      <c r="F1104" s="26">
        <v>1.68</v>
      </c>
      <c r="G1104" s="26">
        <v>1187.76</v>
      </c>
      <c r="H1104" s="25" t="s">
        <v>34</v>
      </c>
      <c r="I1104" s="25">
        <v>12</v>
      </c>
      <c r="J1104" s="28"/>
      <c r="K1104" s="28">
        <f>IF(数据源[[#This Row],[销售/采购]]="采购",数据源[[#This Row],[数量]],-数据源[[#This Row],[数量]])</f>
        <v>707</v>
      </c>
      <c r="L1104" s="29">
        <f>IF(数据源[[#This Row],[销售/采购]]="采购",-数据源[[#This Row],[总价]],数据源[[#This Row],[总价]])</f>
        <v>-1187.76</v>
      </c>
      <c r="N1104" s="1"/>
    </row>
    <row r="1105" spans="1:14" x14ac:dyDescent="0.3">
      <c r="A1105" s="27">
        <v>44381</v>
      </c>
      <c r="B1105" s="28" t="s">
        <v>12</v>
      </c>
      <c r="C1105" s="28" t="s">
        <v>10</v>
      </c>
      <c r="D1105" s="28" t="s">
        <v>38</v>
      </c>
      <c r="E1105" s="28">
        <v>429</v>
      </c>
      <c r="F1105" s="29">
        <v>3</v>
      </c>
      <c r="G1105" s="29">
        <v>1287</v>
      </c>
      <c r="H1105" s="28"/>
      <c r="I1105" s="28"/>
      <c r="J1105" s="29">
        <v>18</v>
      </c>
      <c r="K1105" s="29">
        <f>IF(数据源[[#This Row],[销售/采购]]="采购",数据源[[#This Row],[数量]],-数据源[[#This Row],[数量]])</f>
        <v>-429</v>
      </c>
      <c r="L1105" s="29">
        <f>IF(数据源[[#This Row],[销售/采购]]="采购",-数据源[[#This Row],[总价]],数据源[[#This Row],[总价]])</f>
        <v>1287</v>
      </c>
      <c r="N1105" s="1"/>
    </row>
    <row r="1106" spans="1:14" x14ac:dyDescent="0.3">
      <c r="A1106" s="24">
        <v>44382</v>
      </c>
      <c r="B1106" s="25" t="s">
        <v>11</v>
      </c>
      <c r="C1106" s="25" t="s">
        <v>10</v>
      </c>
      <c r="D1106" s="25" t="s">
        <v>37</v>
      </c>
      <c r="E1106" s="25">
        <v>1545</v>
      </c>
      <c r="F1106" s="26">
        <v>3.24</v>
      </c>
      <c r="G1106" s="26">
        <v>5005.8</v>
      </c>
      <c r="H1106" s="25" t="s">
        <v>34</v>
      </c>
      <c r="I1106" s="25">
        <v>7</v>
      </c>
      <c r="J1106" s="28"/>
      <c r="K1106" s="28">
        <f>IF(数据源[[#This Row],[销售/采购]]="采购",数据源[[#This Row],[数量]],-数据源[[#This Row],[数量]])</f>
        <v>1545</v>
      </c>
      <c r="L1106" s="29">
        <f>IF(数据源[[#This Row],[销售/采购]]="采购",-数据源[[#This Row],[总价]],数据源[[#This Row],[总价]])</f>
        <v>-5005.8</v>
      </c>
      <c r="N1106" s="1"/>
    </row>
    <row r="1107" spans="1:14" x14ac:dyDescent="0.3">
      <c r="A1107" s="27">
        <v>44382</v>
      </c>
      <c r="B1107" s="28" t="s">
        <v>14</v>
      </c>
      <c r="C1107" s="28" t="s">
        <v>7</v>
      </c>
      <c r="D1107" s="28" t="s">
        <v>38</v>
      </c>
      <c r="E1107" s="28">
        <v>2342</v>
      </c>
      <c r="F1107" s="29">
        <v>8</v>
      </c>
      <c r="G1107" s="29">
        <v>18736</v>
      </c>
      <c r="H1107" s="28"/>
      <c r="I1107" s="28"/>
      <c r="J1107" s="29">
        <v>8</v>
      </c>
      <c r="K1107" s="29">
        <f>IF(数据源[[#This Row],[销售/采购]]="采购",数据源[[#This Row],[数量]],-数据源[[#This Row],[数量]])</f>
        <v>-2342</v>
      </c>
      <c r="L1107" s="29">
        <f>IF(数据源[[#This Row],[销售/采购]]="采购",-数据源[[#This Row],[总价]],数据源[[#This Row],[总价]])</f>
        <v>18736</v>
      </c>
      <c r="N1107" s="1"/>
    </row>
    <row r="1108" spans="1:14" x14ac:dyDescent="0.3">
      <c r="A1108" s="24">
        <v>44383</v>
      </c>
      <c r="B1108" s="25" t="s">
        <v>12</v>
      </c>
      <c r="C1108" s="25" t="s">
        <v>10</v>
      </c>
      <c r="D1108" s="25" t="s">
        <v>37</v>
      </c>
      <c r="E1108" s="25">
        <v>3047</v>
      </c>
      <c r="F1108" s="26">
        <v>1.44</v>
      </c>
      <c r="G1108" s="26">
        <v>4387.68</v>
      </c>
      <c r="H1108" s="25" t="s">
        <v>34</v>
      </c>
      <c r="I1108" s="25">
        <v>3</v>
      </c>
      <c r="J1108" s="28"/>
      <c r="K1108" s="28">
        <f>IF(数据源[[#This Row],[销售/采购]]="采购",数据源[[#This Row],[数量]],-数据源[[#This Row],[数量]])</f>
        <v>3047</v>
      </c>
      <c r="L1108" s="29">
        <f>IF(数据源[[#This Row],[销售/采购]]="采购",-数据源[[#This Row],[总价]],数据源[[#This Row],[总价]])</f>
        <v>-4387.68</v>
      </c>
      <c r="N1108" s="1"/>
    </row>
    <row r="1109" spans="1:14" x14ac:dyDescent="0.3">
      <c r="A1109" s="27">
        <v>44383</v>
      </c>
      <c r="B1109" s="28" t="s">
        <v>11</v>
      </c>
      <c r="C1109" s="28" t="s">
        <v>18</v>
      </c>
      <c r="D1109" s="28" t="s">
        <v>38</v>
      </c>
      <c r="E1109" s="28">
        <v>579</v>
      </c>
      <c r="F1109" s="29">
        <v>8</v>
      </c>
      <c r="G1109" s="29">
        <v>4632</v>
      </c>
      <c r="H1109" s="28"/>
      <c r="I1109" s="28"/>
      <c r="J1109" s="29">
        <v>12</v>
      </c>
      <c r="K1109" s="29">
        <f>IF(数据源[[#This Row],[销售/采购]]="采购",数据源[[#This Row],[数量]],-数据源[[#This Row],[数量]])</f>
        <v>-579</v>
      </c>
      <c r="L1109" s="29">
        <f>IF(数据源[[#This Row],[销售/采购]]="采购",-数据源[[#This Row],[总价]],数据源[[#This Row],[总价]])</f>
        <v>4632</v>
      </c>
      <c r="N1109" s="1"/>
    </row>
    <row r="1110" spans="1:14" x14ac:dyDescent="0.3">
      <c r="A1110" s="24">
        <v>44384</v>
      </c>
      <c r="B1110" s="25" t="s">
        <v>11</v>
      </c>
      <c r="C1110" s="25" t="s">
        <v>13</v>
      </c>
      <c r="D1110" s="25" t="s">
        <v>37</v>
      </c>
      <c r="E1110" s="25">
        <v>1594</v>
      </c>
      <c r="F1110" s="26">
        <v>2.04</v>
      </c>
      <c r="G1110" s="26">
        <v>3251.76</v>
      </c>
      <c r="H1110" s="25" t="s">
        <v>34</v>
      </c>
      <c r="I1110" s="25">
        <v>9</v>
      </c>
      <c r="J1110" s="28"/>
      <c r="K1110" s="28">
        <f>IF(数据源[[#This Row],[销售/采购]]="采购",数据源[[#This Row],[数量]],-数据源[[#This Row],[数量]])</f>
        <v>1594</v>
      </c>
      <c r="L1110" s="29">
        <f>IF(数据源[[#This Row],[销售/采购]]="采购",-数据源[[#This Row],[总价]],数据源[[#This Row],[总价]])</f>
        <v>-3251.76</v>
      </c>
      <c r="N1110" s="1"/>
    </row>
    <row r="1111" spans="1:14" x14ac:dyDescent="0.3">
      <c r="A1111" s="27">
        <v>44384</v>
      </c>
      <c r="B1111" s="28" t="s">
        <v>8</v>
      </c>
      <c r="C1111" s="28" t="s">
        <v>10</v>
      </c>
      <c r="D1111" s="28" t="s">
        <v>38</v>
      </c>
      <c r="E1111" s="28">
        <v>1910</v>
      </c>
      <c r="F1111" s="29">
        <v>2.5</v>
      </c>
      <c r="G1111" s="29">
        <v>4775</v>
      </c>
      <c r="H1111" s="28"/>
      <c r="I1111" s="28"/>
      <c r="J1111" s="29">
        <v>7</v>
      </c>
      <c r="K1111" s="29">
        <f>IF(数据源[[#This Row],[销售/采购]]="采购",数据源[[#This Row],[数量]],-数据源[[#This Row],[数量]])</f>
        <v>-1910</v>
      </c>
      <c r="L1111" s="29">
        <f>IF(数据源[[#This Row],[销售/采购]]="采购",-数据源[[#This Row],[总价]],数据源[[#This Row],[总价]])</f>
        <v>4775</v>
      </c>
      <c r="N1111" s="1"/>
    </row>
    <row r="1112" spans="1:14" x14ac:dyDescent="0.3">
      <c r="A1112" s="24">
        <v>44385</v>
      </c>
      <c r="B1112" s="25" t="s">
        <v>11</v>
      </c>
      <c r="C1112" s="25" t="s">
        <v>18</v>
      </c>
      <c r="D1112" s="25" t="s">
        <v>37</v>
      </c>
      <c r="E1112" s="25">
        <v>2143</v>
      </c>
      <c r="F1112" s="26">
        <v>4.4400000000000004</v>
      </c>
      <c r="G1112" s="26">
        <v>9514.92</v>
      </c>
      <c r="H1112" s="25" t="s">
        <v>34</v>
      </c>
      <c r="I1112" s="25">
        <v>0</v>
      </c>
      <c r="J1112" s="28"/>
      <c r="K1112" s="28">
        <f>IF(数据源[[#This Row],[销售/采购]]="采购",数据源[[#This Row],[数量]],-数据源[[#This Row],[数量]])</f>
        <v>2143</v>
      </c>
      <c r="L1112" s="29">
        <f>IF(数据源[[#This Row],[销售/采购]]="采购",-数据源[[#This Row],[总价]],数据源[[#This Row],[总价]])</f>
        <v>-9514.92</v>
      </c>
      <c r="N1112" s="1"/>
    </row>
    <row r="1113" spans="1:14" x14ac:dyDescent="0.3">
      <c r="A1113" s="27">
        <v>44385</v>
      </c>
      <c r="B1113" s="28" t="s">
        <v>8</v>
      </c>
      <c r="C1113" s="28" t="s">
        <v>9</v>
      </c>
      <c r="D1113" s="28" t="s">
        <v>38</v>
      </c>
      <c r="E1113" s="28">
        <v>2627</v>
      </c>
      <c r="F1113" s="29">
        <v>3</v>
      </c>
      <c r="G1113" s="29">
        <v>7881</v>
      </c>
      <c r="H1113" s="28"/>
      <c r="I1113" s="28"/>
      <c r="J1113" s="29">
        <v>10</v>
      </c>
      <c r="K1113" s="29">
        <f>IF(数据源[[#This Row],[销售/采购]]="采购",数据源[[#This Row],[数量]],-数据源[[#This Row],[数量]])</f>
        <v>-2627</v>
      </c>
      <c r="L1113" s="29">
        <f>IF(数据源[[#This Row],[销售/采购]]="采购",-数据源[[#This Row],[总价]],数据源[[#This Row],[总价]])</f>
        <v>7881</v>
      </c>
      <c r="N1113" s="1"/>
    </row>
    <row r="1114" spans="1:14" x14ac:dyDescent="0.3">
      <c r="A1114" s="24">
        <v>44386</v>
      </c>
      <c r="B1114" s="25" t="s">
        <v>6</v>
      </c>
      <c r="C1114" s="25" t="s">
        <v>10</v>
      </c>
      <c r="D1114" s="25" t="s">
        <v>37</v>
      </c>
      <c r="E1114" s="25">
        <v>1426</v>
      </c>
      <c r="F1114" s="26">
        <v>1.1399999999999999</v>
      </c>
      <c r="G1114" s="26">
        <v>1625.6399999999999</v>
      </c>
      <c r="H1114" s="25" t="s">
        <v>34</v>
      </c>
      <c r="I1114" s="25">
        <v>15</v>
      </c>
      <c r="J1114" s="28"/>
      <c r="K1114" s="28">
        <f>IF(数据源[[#This Row],[销售/采购]]="采购",数据源[[#This Row],[数量]],-数据源[[#This Row],[数量]])</f>
        <v>1426</v>
      </c>
      <c r="L1114" s="29">
        <f>IF(数据源[[#This Row],[销售/采购]]="采购",-数据源[[#This Row],[总价]],数据源[[#This Row],[总价]])</f>
        <v>-1625.6399999999999</v>
      </c>
      <c r="N1114" s="1"/>
    </row>
    <row r="1115" spans="1:14" x14ac:dyDescent="0.3">
      <c r="A1115" s="30">
        <v>44386</v>
      </c>
      <c r="B1115" s="31" t="s">
        <v>14</v>
      </c>
      <c r="C1115" s="31" t="s">
        <v>7</v>
      </c>
      <c r="D1115" s="31" t="s">
        <v>38</v>
      </c>
      <c r="E1115" s="31">
        <v>1239</v>
      </c>
      <c r="F1115" s="32">
        <v>8</v>
      </c>
      <c r="G1115" s="32">
        <v>9912</v>
      </c>
      <c r="H1115" s="31"/>
      <c r="I1115" s="31"/>
      <c r="J1115" s="32">
        <v>9</v>
      </c>
      <c r="K1115" s="32">
        <f>IF(数据源[[#This Row],[销售/采购]]="采购",数据源[[#This Row],[数量]],-数据源[[#This Row],[数量]])</f>
        <v>-1239</v>
      </c>
      <c r="L1115" s="32">
        <f>IF(数据源[[#This Row],[销售/采购]]="采购",-数据源[[#This Row],[总价]],数据源[[#This Row],[总价]])</f>
        <v>9912</v>
      </c>
      <c r="N1115" s="1"/>
    </row>
    <row r="1116" spans="1:14" x14ac:dyDescent="0.3">
      <c r="N1116" s="1"/>
    </row>
    <row r="1117" spans="1:14" x14ac:dyDescent="0.3">
      <c r="N1117" s="1"/>
    </row>
    <row r="1118" spans="1:14" x14ac:dyDescent="0.3">
      <c r="N1118" s="1"/>
    </row>
    <row r="1119" spans="1:14" x14ac:dyDescent="0.3">
      <c r="N1119" s="1"/>
    </row>
    <row r="1120" spans="1:14" x14ac:dyDescent="0.3">
      <c r="N1120" s="1"/>
    </row>
    <row r="1121" spans="14:14" x14ac:dyDescent="0.3">
      <c r="N1121" s="1"/>
    </row>
    <row r="1122" spans="14:14" x14ac:dyDescent="0.3">
      <c r="N1122" s="1"/>
    </row>
    <row r="1123" spans="14:14" x14ac:dyDescent="0.3">
      <c r="N1123" s="1"/>
    </row>
    <row r="1124" spans="14:14" x14ac:dyDescent="0.3">
      <c r="N1124" s="1"/>
    </row>
    <row r="1125" spans="14:14" x14ac:dyDescent="0.3">
      <c r="N1125" s="1"/>
    </row>
    <row r="1126" spans="14:14" x14ac:dyDescent="0.3">
      <c r="N1126" s="1"/>
    </row>
    <row r="1127" spans="14:14" x14ac:dyDescent="0.3">
      <c r="N1127" s="1"/>
    </row>
    <row r="1128" spans="14:14" x14ac:dyDescent="0.3">
      <c r="N1128" s="1"/>
    </row>
    <row r="1129" spans="14:14" x14ac:dyDescent="0.3">
      <c r="N1129" s="1"/>
    </row>
    <row r="1130" spans="14:14" x14ac:dyDescent="0.3">
      <c r="N1130" s="1"/>
    </row>
    <row r="1131" spans="14:14" x14ac:dyDescent="0.3">
      <c r="N1131" s="1"/>
    </row>
    <row r="1132" spans="14:14" x14ac:dyDescent="0.3">
      <c r="N1132" s="1"/>
    </row>
    <row r="1133" spans="14:14" x14ac:dyDescent="0.3">
      <c r="N1133" s="1"/>
    </row>
    <row r="1134" spans="14:14" x14ac:dyDescent="0.3">
      <c r="N1134" s="1"/>
    </row>
    <row r="1135" spans="14:14" x14ac:dyDescent="0.3">
      <c r="N1135" s="1"/>
    </row>
    <row r="1136" spans="14:14" x14ac:dyDescent="0.3">
      <c r="N1136" s="1"/>
    </row>
    <row r="1137" spans="14:14" x14ac:dyDescent="0.3">
      <c r="N1137" s="1"/>
    </row>
    <row r="1138" spans="14:14" x14ac:dyDescent="0.3">
      <c r="N1138" s="1"/>
    </row>
    <row r="1139" spans="14:14" x14ac:dyDescent="0.3">
      <c r="N1139" s="1"/>
    </row>
    <row r="1140" spans="14:14" x14ac:dyDescent="0.3">
      <c r="N1140" s="1"/>
    </row>
    <row r="1141" spans="14:14" x14ac:dyDescent="0.3">
      <c r="N1141" s="1"/>
    </row>
    <row r="1142" spans="14:14" x14ac:dyDescent="0.3">
      <c r="N1142" s="1"/>
    </row>
    <row r="1143" spans="14:14" x14ac:dyDescent="0.3">
      <c r="N1143" s="1"/>
    </row>
    <row r="1144" spans="14:14" x14ac:dyDescent="0.3">
      <c r="N1144" s="1"/>
    </row>
    <row r="1145" spans="14:14" x14ac:dyDescent="0.3">
      <c r="N1145" s="1"/>
    </row>
    <row r="1146" spans="14:14" x14ac:dyDescent="0.3">
      <c r="N1146" s="1"/>
    </row>
    <row r="1147" spans="14:14" x14ac:dyDescent="0.3">
      <c r="N1147" s="1"/>
    </row>
    <row r="1148" spans="14:14" x14ac:dyDescent="0.3">
      <c r="N1148" s="1"/>
    </row>
    <row r="1149" spans="14:14" x14ac:dyDescent="0.3">
      <c r="N1149" s="1"/>
    </row>
    <row r="1150" spans="14:14" x14ac:dyDescent="0.3">
      <c r="N1150" s="1"/>
    </row>
    <row r="1151" spans="14:14" x14ac:dyDescent="0.3">
      <c r="N1151" s="1"/>
    </row>
    <row r="1152" spans="14:14" x14ac:dyDescent="0.3">
      <c r="N1152" s="1"/>
    </row>
    <row r="1153" spans="14:14" x14ac:dyDescent="0.3">
      <c r="N1153" s="1"/>
    </row>
    <row r="1154" spans="14:14" x14ac:dyDescent="0.3">
      <c r="N1154" s="1"/>
    </row>
    <row r="1155" spans="14:14" x14ac:dyDescent="0.3">
      <c r="N1155" s="1"/>
    </row>
    <row r="1156" spans="14:14" x14ac:dyDescent="0.3">
      <c r="N1156" s="1"/>
    </row>
    <row r="1157" spans="14:14" x14ac:dyDescent="0.3">
      <c r="N1157" s="1"/>
    </row>
    <row r="1158" spans="14:14" x14ac:dyDescent="0.3">
      <c r="N1158" s="1"/>
    </row>
    <row r="1159" spans="14:14" x14ac:dyDescent="0.3">
      <c r="N1159" s="1"/>
    </row>
    <row r="1160" spans="14:14" x14ac:dyDescent="0.3">
      <c r="N1160" s="1"/>
    </row>
    <row r="1161" spans="14:14" x14ac:dyDescent="0.3">
      <c r="N1161" s="1"/>
    </row>
    <row r="1162" spans="14:14" x14ac:dyDescent="0.3">
      <c r="N1162" s="1"/>
    </row>
    <row r="1163" spans="14:14" x14ac:dyDescent="0.3">
      <c r="N1163" s="1"/>
    </row>
    <row r="1164" spans="14:14" x14ac:dyDescent="0.3">
      <c r="N1164" s="1"/>
    </row>
    <row r="1165" spans="14:14" x14ac:dyDescent="0.3">
      <c r="N1165" s="1"/>
    </row>
    <row r="1166" spans="14:14" x14ac:dyDescent="0.3">
      <c r="N1166" s="1"/>
    </row>
    <row r="1167" spans="14:14" x14ac:dyDescent="0.3">
      <c r="N1167" s="1"/>
    </row>
    <row r="1168" spans="14:14" x14ac:dyDescent="0.3">
      <c r="N1168" s="1"/>
    </row>
    <row r="1169" spans="14:14" x14ac:dyDescent="0.3">
      <c r="N1169" s="1"/>
    </row>
    <row r="1170" spans="14:14" x14ac:dyDescent="0.3">
      <c r="N1170" s="1"/>
    </row>
    <row r="1171" spans="14:14" x14ac:dyDescent="0.3">
      <c r="N1171" s="1"/>
    </row>
    <row r="1172" spans="14:14" x14ac:dyDescent="0.3">
      <c r="N1172" s="1"/>
    </row>
    <row r="1173" spans="14:14" x14ac:dyDescent="0.3">
      <c r="N1173" s="1"/>
    </row>
    <row r="1174" spans="14:14" x14ac:dyDescent="0.3">
      <c r="N1174" s="1"/>
    </row>
    <row r="1175" spans="14:14" x14ac:dyDescent="0.3">
      <c r="N1175" s="1"/>
    </row>
    <row r="1176" spans="14:14" x14ac:dyDescent="0.3">
      <c r="N1176" s="1"/>
    </row>
    <row r="1177" spans="14:14" x14ac:dyDescent="0.3">
      <c r="N1177" s="1"/>
    </row>
    <row r="1178" spans="14:14" x14ac:dyDescent="0.3">
      <c r="N1178" s="1"/>
    </row>
    <row r="1179" spans="14:14" x14ac:dyDescent="0.3">
      <c r="N1179" s="1"/>
    </row>
    <row r="1180" spans="14:14" x14ac:dyDescent="0.3">
      <c r="N1180" s="1"/>
    </row>
    <row r="1181" spans="14:14" x14ac:dyDescent="0.3">
      <c r="N1181" s="1"/>
    </row>
    <row r="1182" spans="14:14" x14ac:dyDescent="0.3">
      <c r="N1182" s="1"/>
    </row>
    <row r="1183" spans="14:14" x14ac:dyDescent="0.3">
      <c r="N1183" s="1"/>
    </row>
    <row r="1184" spans="14:14" x14ac:dyDescent="0.3">
      <c r="N1184" s="1"/>
    </row>
    <row r="1185" spans="14:14" x14ac:dyDescent="0.3">
      <c r="N1185" s="1"/>
    </row>
    <row r="1186" spans="14:14" x14ac:dyDescent="0.3">
      <c r="N1186" s="1"/>
    </row>
    <row r="1187" spans="14:14" x14ac:dyDescent="0.3">
      <c r="N1187" s="1"/>
    </row>
    <row r="1188" spans="14:14" x14ac:dyDescent="0.3">
      <c r="N1188" s="1"/>
    </row>
    <row r="1189" spans="14:14" x14ac:dyDescent="0.3">
      <c r="N1189" s="1"/>
    </row>
    <row r="1190" spans="14:14" x14ac:dyDescent="0.3">
      <c r="N1190" s="1"/>
    </row>
    <row r="1191" spans="14:14" x14ac:dyDescent="0.3">
      <c r="N1191" s="1"/>
    </row>
    <row r="1192" spans="14:14" x14ac:dyDescent="0.3">
      <c r="N1192" s="1"/>
    </row>
    <row r="1193" spans="14:14" x14ac:dyDescent="0.3">
      <c r="N1193" s="1"/>
    </row>
    <row r="1194" spans="14:14" x14ac:dyDescent="0.3">
      <c r="N1194" s="1"/>
    </row>
    <row r="1195" spans="14:14" x14ac:dyDescent="0.3">
      <c r="N1195" s="1"/>
    </row>
    <row r="1196" spans="14:14" x14ac:dyDescent="0.3">
      <c r="N1196" s="1"/>
    </row>
    <row r="1197" spans="14:14" x14ac:dyDescent="0.3">
      <c r="N1197" s="1"/>
    </row>
    <row r="1198" spans="14:14" x14ac:dyDescent="0.3">
      <c r="N1198" s="1"/>
    </row>
    <row r="1199" spans="14:14" x14ac:dyDescent="0.3">
      <c r="N1199" s="1"/>
    </row>
    <row r="1200" spans="14:14" x14ac:dyDescent="0.3">
      <c r="N1200" s="1"/>
    </row>
    <row r="1201" spans="14:14" x14ac:dyDescent="0.3">
      <c r="N1201" s="1"/>
    </row>
    <row r="1202" spans="14:14" x14ac:dyDescent="0.3">
      <c r="N1202" s="1"/>
    </row>
    <row r="1203" spans="14:14" x14ac:dyDescent="0.3">
      <c r="N1203" s="1"/>
    </row>
    <row r="1204" spans="14:14" x14ac:dyDescent="0.3">
      <c r="N1204" s="1"/>
    </row>
    <row r="1205" spans="14:14" x14ac:dyDescent="0.3">
      <c r="N1205" s="1"/>
    </row>
    <row r="1206" spans="14:14" x14ac:dyDescent="0.3">
      <c r="N1206" s="1"/>
    </row>
    <row r="1207" spans="14:14" x14ac:dyDescent="0.3">
      <c r="N1207" s="1"/>
    </row>
    <row r="1208" spans="14:14" x14ac:dyDescent="0.3">
      <c r="N1208" s="1"/>
    </row>
    <row r="1209" spans="14:14" x14ac:dyDescent="0.3">
      <c r="N1209" s="1"/>
    </row>
    <row r="1210" spans="14:14" x14ac:dyDescent="0.3">
      <c r="N1210" s="1"/>
    </row>
    <row r="1211" spans="14:14" x14ac:dyDescent="0.3">
      <c r="N1211" s="1"/>
    </row>
    <row r="1212" spans="14:14" x14ac:dyDescent="0.3">
      <c r="N1212" s="1"/>
    </row>
    <row r="1213" spans="14:14" x14ac:dyDescent="0.3">
      <c r="N1213" s="1"/>
    </row>
    <row r="1214" spans="14:14" x14ac:dyDescent="0.3">
      <c r="N1214" s="1"/>
    </row>
    <row r="1215" spans="14:14" x14ac:dyDescent="0.3">
      <c r="N1215" s="1"/>
    </row>
    <row r="1216" spans="14:14" x14ac:dyDescent="0.3">
      <c r="N1216" s="1"/>
    </row>
    <row r="1217" spans="14:14" x14ac:dyDescent="0.3">
      <c r="N1217" s="1"/>
    </row>
    <row r="1218" spans="14:14" x14ac:dyDescent="0.3">
      <c r="N1218" s="1"/>
    </row>
    <row r="1219" spans="14:14" x14ac:dyDescent="0.3">
      <c r="N1219" s="1"/>
    </row>
    <row r="1220" spans="14:14" x14ac:dyDescent="0.3">
      <c r="N1220" s="1"/>
    </row>
    <row r="1221" spans="14:14" x14ac:dyDescent="0.3">
      <c r="N1221" s="1"/>
    </row>
    <row r="1222" spans="14:14" x14ac:dyDescent="0.3">
      <c r="N1222" s="1"/>
    </row>
    <row r="1223" spans="14:14" x14ac:dyDescent="0.3">
      <c r="N1223" s="1"/>
    </row>
    <row r="1224" spans="14:14" x14ac:dyDescent="0.3">
      <c r="N1224" s="1"/>
    </row>
    <row r="1225" spans="14:14" x14ac:dyDescent="0.3">
      <c r="N1225" s="1"/>
    </row>
    <row r="1226" spans="14:14" x14ac:dyDescent="0.3">
      <c r="N1226" s="1"/>
    </row>
    <row r="1227" spans="14:14" x14ac:dyDescent="0.3">
      <c r="N1227" s="1"/>
    </row>
    <row r="1228" spans="14:14" x14ac:dyDescent="0.3">
      <c r="N1228" s="1"/>
    </row>
    <row r="1229" spans="14:14" x14ac:dyDescent="0.3">
      <c r="N1229" s="1"/>
    </row>
    <row r="1230" spans="14:14" x14ac:dyDescent="0.3">
      <c r="N1230" s="1"/>
    </row>
    <row r="1231" spans="14:14" x14ac:dyDescent="0.3">
      <c r="N1231" s="1"/>
    </row>
    <row r="1232" spans="14:14" x14ac:dyDescent="0.3">
      <c r="N1232" s="1"/>
    </row>
    <row r="1233" spans="14:14" x14ac:dyDescent="0.3">
      <c r="N1233" s="1"/>
    </row>
    <row r="1234" spans="14:14" x14ac:dyDescent="0.3">
      <c r="N1234" s="1"/>
    </row>
    <row r="1235" spans="14:14" x14ac:dyDescent="0.3">
      <c r="N1235" s="1"/>
    </row>
    <row r="1236" spans="14:14" x14ac:dyDescent="0.3">
      <c r="N1236" s="1"/>
    </row>
    <row r="1237" spans="14:14" x14ac:dyDescent="0.3">
      <c r="N1237" s="1"/>
    </row>
    <row r="1238" spans="14:14" x14ac:dyDescent="0.3">
      <c r="N1238" s="1"/>
    </row>
    <row r="1239" spans="14:14" x14ac:dyDescent="0.3">
      <c r="N1239" s="1"/>
    </row>
    <row r="1240" spans="14:14" x14ac:dyDescent="0.3">
      <c r="N1240" s="1"/>
    </row>
    <row r="1241" spans="14:14" x14ac:dyDescent="0.3">
      <c r="N1241" s="1"/>
    </row>
    <row r="1242" spans="14:14" x14ac:dyDescent="0.3">
      <c r="N1242" s="1"/>
    </row>
    <row r="1243" spans="14:14" x14ac:dyDescent="0.3">
      <c r="N1243" s="1"/>
    </row>
    <row r="1244" spans="14:14" x14ac:dyDescent="0.3">
      <c r="N1244" s="1"/>
    </row>
    <row r="1245" spans="14:14" x14ac:dyDescent="0.3">
      <c r="N1245" s="1"/>
    </row>
    <row r="1246" spans="14:14" x14ac:dyDescent="0.3">
      <c r="N1246" s="1"/>
    </row>
    <row r="1247" spans="14:14" x14ac:dyDescent="0.3">
      <c r="N1247" s="1"/>
    </row>
    <row r="1248" spans="14:14" x14ac:dyDescent="0.3">
      <c r="N1248" s="1"/>
    </row>
    <row r="1249" spans="14:14" x14ac:dyDescent="0.3">
      <c r="N1249" s="1"/>
    </row>
    <row r="1250" spans="14:14" x14ac:dyDescent="0.3">
      <c r="N1250" s="1"/>
    </row>
    <row r="1251" spans="14:14" x14ac:dyDescent="0.3">
      <c r="N1251" s="1"/>
    </row>
    <row r="1252" spans="14:14" x14ac:dyDescent="0.3">
      <c r="N1252" s="1"/>
    </row>
    <row r="1253" spans="14:14" x14ac:dyDescent="0.3">
      <c r="N1253" s="1"/>
    </row>
    <row r="1254" spans="14:14" x14ac:dyDescent="0.3">
      <c r="N1254" s="1"/>
    </row>
    <row r="1255" spans="14:14" x14ac:dyDescent="0.3">
      <c r="N1255" s="1"/>
    </row>
    <row r="1256" spans="14:14" x14ac:dyDescent="0.3">
      <c r="N1256" s="1"/>
    </row>
    <row r="1257" spans="14:14" x14ac:dyDescent="0.3">
      <c r="N1257" s="1"/>
    </row>
    <row r="1258" spans="14:14" x14ac:dyDescent="0.3">
      <c r="N1258" s="1"/>
    </row>
    <row r="1259" spans="14:14" x14ac:dyDescent="0.3">
      <c r="N1259" s="1"/>
    </row>
    <row r="1260" spans="14:14" x14ac:dyDescent="0.3">
      <c r="N1260" s="1"/>
    </row>
    <row r="1261" spans="14:14" x14ac:dyDescent="0.3">
      <c r="N1261" s="1"/>
    </row>
    <row r="1262" spans="14:14" x14ac:dyDescent="0.3">
      <c r="N1262" s="1"/>
    </row>
    <row r="1263" spans="14:14" x14ac:dyDescent="0.3">
      <c r="N1263" s="1"/>
    </row>
    <row r="1264" spans="14:14" x14ac:dyDescent="0.3">
      <c r="N1264" s="1"/>
    </row>
    <row r="1265" spans="14:14" x14ac:dyDescent="0.3">
      <c r="N1265" s="1"/>
    </row>
    <row r="1266" spans="14:14" x14ac:dyDescent="0.3">
      <c r="N1266" s="1"/>
    </row>
    <row r="1267" spans="14:14" x14ac:dyDescent="0.3">
      <c r="N1267" s="1"/>
    </row>
    <row r="1268" spans="14:14" x14ac:dyDescent="0.3">
      <c r="N1268" s="1"/>
    </row>
    <row r="1269" spans="14:14" x14ac:dyDescent="0.3">
      <c r="N1269" s="1"/>
    </row>
    <row r="1270" spans="14:14" x14ac:dyDescent="0.3">
      <c r="N1270" s="1"/>
    </row>
    <row r="1271" spans="14:14" x14ac:dyDescent="0.3">
      <c r="N1271" s="1"/>
    </row>
    <row r="1272" spans="14:14" x14ac:dyDescent="0.3">
      <c r="N1272" s="1"/>
    </row>
    <row r="1273" spans="14:14" x14ac:dyDescent="0.3">
      <c r="N1273" s="1"/>
    </row>
    <row r="1274" spans="14:14" x14ac:dyDescent="0.3">
      <c r="N1274" s="1"/>
    </row>
    <row r="1275" spans="14:14" x14ac:dyDescent="0.3">
      <c r="N1275" s="1"/>
    </row>
    <row r="1276" spans="14:14" x14ac:dyDescent="0.3">
      <c r="N1276" s="1"/>
    </row>
    <row r="1277" spans="14:14" x14ac:dyDescent="0.3">
      <c r="N1277" s="1"/>
    </row>
    <row r="1278" spans="14:14" x14ac:dyDescent="0.3">
      <c r="N1278" s="1"/>
    </row>
    <row r="1279" spans="14:14" x14ac:dyDescent="0.3">
      <c r="N1279" s="1"/>
    </row>
    <row r="1280" spans="14:14" x14ac:dyDescent="0.3">
      <c r="N1280" s="1"/>
    </row>
    <row r="1281" spans="14:14" x14ac:dyDescent="0.3">
      <c r="N1281" s="1"/>
    </row>
    <row r="1282" spans="14:14" x14ac:dyDescent="0.3">
      <c r="N1282" s="1"/>
    </row>
    <row r="1283" spans="14:14" x14ac:dyDescent="0.3">
      <c r="N1283" s="1"/>
    </row>
    <row r="1284" spans="14:14" x14ac:dyDescent="0.3">
      <c r="N1284" s="1"/>
    </row>
    <row r="1285" spans="14:14" x14ac:dyDescent="0.3">
      <c r="N1285" s="1"/>
    </row>
    <row r="1286" spans="14:14" x14ac:dyDescent="0.3">
      <c r="N1286" s="1"/>
    </row>
    <row r="1287" spans="14:14" x14ac:dyDescent="0.3">
      <c r="N1287" s="1"/>
    </row>
    <row r="1288" spans="14:14" x14ac:dyDescent="0.3">
      <c r="N1288" s="1"/>
    </row>
    <row r="1289" spans="14:14" x14ac:dyDescent="0.3">
      <c r="N1289" s="1"/>
    </row>
    <row r="1290" spans="14:14" x14ac:dyDescent="0.3">
      <c r="N1290" s="1"/>
    </row>
    <row r="1291" spans="14:14" x14ac:dyDescent="0.3">
      <c r="N1291" s="1"/>
    </row>
    <row r="1292" spans="14:14" x14ac:dyDescent="0.3">
      <c r="N1292" s="1"/>
    </row>
    <row r="1293" spans="14:14" x14ac:dyDescent="0.3">
      <c r="N1293" s="1"/>
    </row>
    <row r="1294" spans="14:14" x14ac:dyDescent="0.3">
      <c r="N1294" s="1"/>
    </row>
    <row r="1295" spans="14:14" x14ac:dyDescent="0.3">
      <c r="N1295" s="1"/>
    </row>
    <row r="1296" spans="14:14" x14ac:dyDescent="0.3">
      <c r="N1296" s="1"/>
    </row>
    <row r="1297" spans="14:14" x14ac:dyDescent="0.3">
      <c r="N1297" s="1"/>
    </row>
    <row r="1298" spans="14:14" x14ac:dyDescent="0.3">
      <c r="N1298" s="1"/>
    </row>
    <row r="1299" spans="14:14" x14ac:dyDescent="0.3">
      <c r="N1299" s="1"/>
    </row>
    <row r="1300" spans="14:14" x14ac:dyDescent="0.3">
      <c r="N1300" s="1"/>
    </row>
    <row r="1301" spans="14:14" x14ac:dyDescent="0.3">
      <c r="N1301" s="1"/>
    </row>
    <row r="1302" spans="14:14" x14ac:dyDescent="0.3">
      <c r="N1302" s="1"/>
    </row>
    <row r="1303" spans="14:14" x14ac:dyDescent="0.3">
      <c r="N1303" s="1"/>
    </row>
    <row r="1304" spans="14:14" x14ac:dyDescent="0.3">
      <c r="N1304" s="1"/>
    </row>
    <row r="1305" spans="14:14" x14ac:dyDescent="0.3">
      <c r="N1305" s="1"/>
    </row>
    <row r="1306" spans="14:14" x14ac:dyDescent="0.3">
      <c r="N1306" s="1"/>
    </row>
    <row r="1307" spans="14:14" x14ac:dyDescent="0.3">
      <c r="N1307" s="1"/>
    </row>
    <row r="1308" spans="14:14" x14ac:dyDescent="0.3">
      <c r="N1308" s="1"/>
    </row>
    <row r="1309" spans="14:14" x14ac:dyDescent="0.3">
      <c r="N1309" s="1"/>
    </row>
    <row r="1310" spans="14:14" x14ac:dyDescent="0.3">
      <c r="N1310" s="1"/>
    </row>
    <row r="1311" spans="14:14" x14ac:dyDescent="0.3">
      <c r="N1311" s="1"/>
    </row>
    <row r="1312" spans="14:14" x14ac:dyDescent="0.3">
      <c r="N1312" s="1"/>
    </row>
    <row r="1313" spans="14:14" x14ac:dyDescent="0.3">
      <c r="N1313" s="1"/>
    </row>
    <row r="1314" spans="14:14" x14ac:dyDescent="0.3">
      <c r="N1314" s="1"/>
    </row>
    <row r="1315" spans="14:14" x14ac:dyDescent="0.3">
      <c r="N1315" s="1"/>
    </row>
    <row r="1316" spans="14:14" x14ac:dyDescent="0.3">
      <c r="N1316" s="1"/>
    </row>
    <row r="1317" spans="14:14" x14ac:dyDescent="0.3">
      <c r="N1317" s="1"/>
    </row>
    <row r="1318" spans="14:14" x14ac:dyDescent="0.3">
      <c r="N1318" s="1"/>
    </row>
    <row r="1319" spans="14:14" x14ac:dyDescent="0.3">
      <c r="N1319" s="1"/>
    </row>
    <row r="1320" spans="14:14" x14ac:dyDescent="0.3">
      <c r="N1320" s="1"/>
    </row>
    <row r="1321" spans="14:14" x14ac:dyDescent="0.3">
      <c r="N1321" s="1"/>
    </row>
    <row r="1322" spans="14:14" x14ac:dyDescent="0.3">
      <c r="N1322" s="1"/>
    </row>
    <row r="1323" spans="14:14" x14ac:dyDescent="0.3">
      <c r="N1323" s="1"/>
    </row>
    <row r="1324" spans="14:14" x14ac:dyDescent="0.3">
      <c r="N1324" s="1"/>
    </row>
    <row r="1325" spans="14:14" x14ac:dyDescent="0.3">
      <c r="N1325" s="1"/>
    </row>
    <row r="1326" spans="14:14" x14ac:dyDescent="0.3">
      <c r="N1326" s="1"/>
    </row>
    <row r="1327" spans="14:14" x14ac:dyDescent="0.3">
      <c r="N1327" s="1"/>
    </row>
    <row r="1328" spans="14:14" x14ac:dyDescent="0.3">
      <c r="N1328" s="1"/>
    </row>
    <row r="1329" spans="14:14" x14ac:dyDescent="0.3">
      <c r="N1329" s="1"/>
    </row>
    <row r="1330" spans="14:14" x14ac:dyDescent="0.3">
      <c r="N1330" s="1"/>
    </row>
    <row r="1331" spans="14:14" x14ac:dyDescent="0.3">
      <c r="N1331" s="1"/>
    </row>
    <row r="1332" spans="14:14" x14ac:dyDescent="0.3">
      <c r="N1332" s="1"/>
    </row>
    <row r="1333" spans="14:14" x14ac:dyDescent="0.3">
      <c r="N1333" s="1"/>
    </row>
    <row r="1334" spans="14:14" x14ac:dyDescent="0.3">
      <c r="N1334" s="1"/>
    </row>
    <row r="1335" spans="14:14" x14ac:dyDescent="0.3">
      <c r="N1335" s="1"/>
    </row>
    <row r="1336" spans="14:14" x14ac:dyDescent="0.3">
      <c r="N1336" s="1"/>
    </row>
    <row r="1337" spans="14:14" x14ac:dyDescent="0.3">
      <c r="N1337" s="1"/>
    </row>
    <row r="1338" spans="14:14" x14ac:dyDescent="0.3">
      <c r="N1338" s="1"/>
    </row>
    <row r="1339" spans="14:14" x14ac:dyDescent="0.3">
      <c r="N1339" s="1"/>
    </row>
    <row r="1340" spans="14:14" x14ac:dyDescent="0.3">
      <c r="N1340" s="1"/>
    </row>
    <row r="1341" spans="14:14" x14ac:dyDescent="0.3">
      <c r="N1341" s="1"/>
    </row>
    <row r="1342" spans="14:14" x14ac:dyDescent="0.3">
      <c r="N1342" s="1"/>
    </row>
    <row r="1343" spans="14:14" x14ac:dyDescent="0.3">
      <c r="N1343" s="1"/>
    </row>
    <row r="1344" spans="14:14" x14ac:dyDescent="0.3">
      <c r="N1344" s="1"/>
    </row>
    <row r="1345" spans="14:14" x14ac:dyDescent="0.3">
      <c r="N1345" s="1"/>
    </row>
    <row r="1346" spans="14:14" x14ac:dyDescent="0.3">
      <c r="N1346" s="1"/>
    </row>
    <row r="1347" spans="14:14" x14ac:dyDescent="0.3">
      <c r="N1347" s="1"/>
    </row>
    <row r="1348" spans="14:14" x14ac:dyDescent="0.3">
      <c r="N1348" s="1"/>
    </row>
    <row r="1349" spans="14:14" x14ac:dyDescent="0.3">
      <c r="N1349" s="1"/>
    </row>
    <row r="1350" spans="14:14" x14ac:dyDescent="0.3">
      <c r="N1350" s="1"/>
    </row>
    <row r="1351" spans="14:14" x14ac:dyDescent="0.3">
      <c r="N1351" s="1"/>
    </row>
    <row r="1352" spans="14:14" x14ac:dyDescent="0.3">
      <c r="N1352" s="1"/>
    </row>
  </sheetData>
  <phoneticPr fontId="1" type="noConversion"/>
  <dataValidations count="3">
    <dataValidation type="list" allowBlank="1" showInputMessage="1" showErrorMessage="1" sqref="H4:H559 I560:I1115" xr:uid="{923CD67E-EBAE-4AAC-87EE-C5C37BD7D616}">
      <formula1>"是,否"</formula1>
    </dataValidation>
    <dataValidation type="list" allowBlank="1" showInputMessage="1" showErrorMessage="1" sqref="C4:C1115" xr:uid="{85170253-179E-4D29-BAFC-E349169124CF}">
      <formula1>INDIRECT($B4)</formula1>
    </dataValidation>
    <dataValidation type="list" allowBlank="1" showInputMessage="1" showErrorMessage="1" sqref="D4:D1115" xr:uid="{C4E3D9CF-BC7E-4F05-B4A4-0EF2D031D080}">
      <formula1>"采购,销售"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41AD-1834-44E7-9CB0-E9CCB54094FB}">
  <sheetPr codeName="Sheet8"/>
  <dimension ref="D4:K11"/>
  <sheetViews>
    <sheetView showGridLines="0" zoomScaleNormal="100" workbookViewId="0">
      <selection activeCell="F13" sqref="F13"/>
    </sheetView>
  </sheetViews>
  <sheetFormatPr defaultRowHeight="24.75" x14ac:dyDescent="0.3"/>
  <cols>
    <col min="1" max="1" width="11" customWidth="1"/>
    <col min="2" max="2" width="11.21875" customWidth="1"/>
    <col min="3" max="3" width="10.44140625" customWidth="1"/>
    <col min="4" max="4" width="8.88671875" style="6"/>
    <col min="5" max="6" width="11.44140625" style="6" bestFit="1" customWidth="1"/>
    <col min="7" max="11" width="8.88671875" style="6"/>
  </cols>
  <sheetData>
    <row r="4" spans="5:11" ht="25.5" thickBot="1" x14ac:dyDescent="0.35">
      <c r="E4" s="18" t="s">
        <v>3</v>
      </c>
      <c r="F4" s="19" t="s">
        <v>4</v>
      </c>
      <c r="K4"/>
    </row>
    <row r="5" spans="5:11" x14ac:dyDescent="0.3">
      <c r="E5" s="24" t="s">
        <v>24</v>
      </c>
      <c r="F5" s="25" t="s">
        <v>17</v>
      </c>
      <c r="G5" s="25" t="s">
        <v>23</v>
      </c>
      <c r="H5" s="25" t="s">
        <v>25</v>
      </c>
      <c r="K5"/>
    </row>
    <row r="6" spans="5:11" x14ac:dyDescent="0.3">
      <c r="E6" s="24" t="s">
        <v>22</v>
      </c>
      <c r="F6" s="25" t="s">
        <v>17</v>
      </c>
      <c r="G6" s="25" t="s">
        <v>23</v>
      </c>
      <c r="H6" s="25" t="s">
        <v>25</v>
      </c>
      <c r="K6"/>
    </row>
    <row r="7" spans="5:11" x14ac:dyDescent="0.3">
      <c r="E7" s="24" t="s">
        <v>16</v>
      </c>
      <c r="F7" s="25" t="s">
        <v>17</v>
      </c>
      <c r="G7" s="25" t="s">
        <v>23</v>
      </c>
      <c r="K7"/>
    </row>
    <row r="8" spans="5:11" x14ac:dyDescent="0.3">
      <c r="E8" s="24" t="s">
        <v>19</v>
      </c>
      <c r="F8" s="25" t="s">
        <v>17</v>
      </c>
      <c r="G8" s="25" t="s">
        <v>23</v>
      </c>
      <c r="H8" s="25" t="s">
        <v>20</v>
      </c>
      <c r="K8"/>
    </row>
    <row r="9" spans="5:11" x14ac:dyDescent="0.3">
      <c r="E9" s="24" t="s">
        <v>26</v>
      </c>
      <c r="F9" s="25" t="s">
        <v>27</v>
      </c>
      <c r="G9" s="25" t="s">
        <v>17</v>
      </c>
      <c r="H9" s="25" t="s">
        <v>29</v>
      </c>
      <c r="K9"/>
    </row>
    <row r="10" spans="5:11" x14ac:dyDescent="0.3">
      <c r="E10" s="24" t="s">
        <v>28</v>
      </c>
      <c r="F10" s="25" t="s">
        <v>23</v>
      </c>
      <c r="G10" s="25" t="s">
        <v>25</v>
      </c>
      <c r="K10"/>
    </row>
    <row r="11" spans="5:11" x14ac:dyDescent="0.3">
      <c r="K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透视看板</vt:lpstr>
      <vt:lpstr>截止看板</vt:lpstr>
      <vt:lpstr>透视当前</vt:lpstr>
      <vt:lpstr>截至分析</vt:lpstr>
      <vt:lpstr>数据源</vt:lpstr>
      <vt:lpstr>辅助信息表</vt:lpstr>
      <vt:lpstr>百事可乐</vt:lpstr>
      <vt:lpstr>冰红茶</vt:lpstr>
      <vt:lpstr>果粒橙</vt:lpstr>
      <vt:lpstr>可口可乐</vt:lpstr>
      <vt:lpstr>雀巢咖啡</vt:lpstr>
      <vt:lpstr>小茗同学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xu james</cp:lastModifiedBy>
  <cp:lastPrinted>2022-01-08T13:16:43Z</cp:lastPrinted>
  <dcterms:created xsi:type="dcterms:W3CDTF">2021-09-04T08:10:14Z</dcterms:created>
  <dcterms:modified xsi:type="dcterms:W3CDTF">2022-04-07T15:09:50Z</dcterms:modified>
</cp:coreProperties>
</file>