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328E52A5-4BCB-4E3C-A2C1-0E30A61B0AA9}" xr6:coauthVersionLast="47" xr6:coauthVersionMax="47" xr10:uidLastSave="{00000000-0000-0000-0000-000000000000}"/>
  <bookViews>
    <workbookView xWindow="4665" yWindow="0" windowWidth="24135" windowHeight="13560" activeTab="1" xr2:uid="{9148BDEA-2186-444B-8F5F-2D480829CCE8}"/>
  </bookViews>
  <sheets>
    <sheet name="开始课件" sheetId="1" r:id="rId1"/>
    <sheet name="完成课件" sheetId="2" r:id="rId2"/>
    <sheet name="月份完成" sheetId="4" r:id="rId3"/>
    <sheet name="数据透视表测试" sheetId="3" r:id="rId4"/>
  </sheets>
  <calcPr calcId="181029"/>
  <pivotCaches>
    <pivotCache cacheId="1" r:id="rId5"/>
    <pivotCache cacheId="3" r:id="rId6"/>
    <pivotCache cacheId="9" r:id="rId7"/>
    <pivotCache cacheId="1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2" l="1"/>
  <c r="K17" i="2"/>
  <c r="K15" i="2"/>
  <c r="G16" i="2"/>
  <c r="H16" i="2"/>
  <c r="I16" i="2"/>
  <c r="J16" i="2"/>
  <c r="G17" i="2"/>
  <c r="H17" i="2"/>
  <c r="I17" i="2"/>
  <c r="J17" i="2"/>
  <c r="H15" i="2"/>
  <c r="I15" i="2"/>
  <c r="J15" i="2"/>
  <c r="G15" i="2"/>
  <c r="G8" i="2"/>
  <c r="G6" i="2"/>
  <c r="H6" i="2"/>
  <c r="G7" i="2"/>
  <c r="H7" i="2"/>
  <c r="H8" i="2"/>
  <c r="H5" i="2"/>
  <c r="G5" i="2"/>
  <c r="I15" i="4"/>
  <c r="G15" i="4"/>
  <c r="H15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H3" i="4"/>
  <c r="G3" i="4"/>
  <c r="F4" i="4"/>
  <c r="F16" i="2"/>
  <c r="F17" i="2" s="1"/>
  <c r="H14" i="2"/>
  <c r="I14" i="2" s="1"/>
  <c r="J14" i="2" s="1"/>
  <c r="F6" i="2"/>
  <c r="F7" i="2" s="1"/>
  <c r="F8" i="2" s="1"/>
  <c r="F16" i="1"/>
  <c r="F17" i="1" s="1"/>
  <c r="H14" i="1"/>
  <c r="I14" i="1" s="1"/>
  <c r="J14" i="1" s="1"/>
  <c r="F6" i="1"/>
  <c r="F7" i="1" s="1"/>
  <c r="F8" i="1" s="1"/>
  <c r="F5" i="4" l="1"/>
  <c r="J18" i="2"/>
  <c r="H18" i="2"/>
  <c r="I18" i="2"/>
  <c r="G18" i="1"/>
  <c r="G9" i="1"/>
  <c r="J18" i="1"/>
  <c r="H9" i="1"/>
  <c r="G18" i="2"/>
  <c r="H9" i="2"/>
  <c r="G9" i="2"/>
  <c r="F6" i="4" l="1"/>
  <c r="K18" i="2"/>
  <c r="I18" i="1"/>
  <c r="H18" i="1"/>
  <c r="F7" i="4" l="1"/>
  <c r="K18" i="1"/>
  <c r="F8" i="4" l="1"/>
  <c r="F9" i="4" l="1"/>
  <c r="F10" i="4" l="1"/>
  <c r="F11" i="4" l="1"/>
  <c r="F12" i="4" l="1"/>
  <c r="F13" i="4" l="1"/>
  <c r="F14" i="4" l="1"/>
</calcChain>
</file>

<file path=xl/sharedStrings.xml><?xml version="1.0" encoding="utf-8"?>
<sst xmlns="http://schemas.openxmlformats.org/spreadsheetml/2006/main" count="103" uniqueCount="39">
  <si>
    <t>订购日期</t>
  </si>
  <si>
    <t>订购日期</t>
    <phoneticPr fontId="4" type="noConversion"/>
  </si>
  <si>
    <t>到货日期</t>
  </si>
  <si>
    <t>到货日期</t>
    <phoneticPr fontId="4" type="noConversion"/>
  </si>
  <si>
    <t>销售量</t>
    <phoneticPr fontId="4" type="noConversion"/>
  </si>
  <si>
    <t>订货日期</t>
    <phoneticPr fontId="4" type="noConversion"/>
  </si>
  <si>
    <t>汇总</t>
    <phoneticPr fontId="4" type="noConversion"/>
  </si>
  <si>
    <t>日期</t>
    <phoneticPr fontId="4" type="noConversion"/>
  </si>
  <si>
    <t>到货销售量</t>
    <phoneticPr fontId="4" type="noConversion"/>
  </si>
  <si>
    <t>订购销售量</t>
    <phoneticPr fontId="4" type="noConversion"/>
  </si>
  <si>
    <t>计算年度订购量和到货量</t>
    <phoneticPr fontId="4" type="noConversion"/>
  </si>
  <si>
    <t>计算年度订货日期量和到货日期量</t>
    <phoneticPr fontId="4" type="noConversion"/>
  </si>
  <si>
    <t>到货日期量</t>
    <phoneticPr fontId="4" type="noConversion"/>
  </si>
  <si>
    <t>订货日期量</t>
    <phoneticPr fontId="4" type="noConversion"/>
  </si>
  <si>
    <t>计算月份订购量和到货量</t>
    <phoneticPr fontId="4" type="noConversion"/>
  </si>
  <si>
    <t>求和项:销售量</t>
  </si>
  <si>
    <t>行标签</t>
  </si>
  <si>
    <t>总计</t>
  </si>
  <si>
    <t>1月</t>
  </si>
  <si>
    <t>4月</t>
  </si>
  <si>
    <t>6月</t>
  </si>
  <si>
    <t>7月</t>
  </si>
  <si>
    <t>8月</t>
  </si>
  <si>
    <t>9月</t>
  </si>
  <si>
    <t>10月</t>
  </si>
  <si>
    <t>11月</t>
  </si>
  <si>
    <t>12月</t>
  </si>
  <si>
    <t>列标签</t>
  </si>
  <si>
    <t>2019年</t>
  </si>
  <si>
    <t>2020年</t>
  </si>
  <si>
    <t>到货销售</t>
  </si>
  <si>
    <t>2021年</t>
  </si>
  <si>
    <t>2022年</t>
  </si>
  <si>
    <t>双日期问题</t>
    <phoneticPr fontId="4" type="noConversion"/>
  </si>
  <si>
    <t>订货销售</t>
  </si>
  <si>
    <t>2019年 汇总</t>
  </si>
  <si>
    <t>2020年 汇总</t>
  </si>
  <si>
    <t>到货日期量</t>
  </si>
  <si>
    <t>订货日期量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</si>
</sst>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7" formatCode="#,##0_ ;\-#,##0_ ;"/>
  </numFmts>
  <fonts count="6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24"/>
      <color rgb="FF0070C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/>
    <xf numFmtId="0" fontId="0" fillId="0" borderId="6" xfId="1" applyNumberFormat="1" applyFont="1" applyFill="1" applyBorder="1" applyAlignment="1"/>
    <xf numFmtId="0" fontId="0" fillId="0" borderId="7" xfId="1" applyNumberFormat="1" applyFont="1" applyFill="1" applyBorder="1" applyAlignment="1"/>
    <xf numFmtId="0" fontId="0" fillId="0" borderId="8" xfId="1" applyNumberFormat="1" applyFont="1" applyFill="1" applyBorder="1" applyAlignment="1"/>
    <xf numFmtId="0" fontId="0" fillId="0" borderId="10" xfId="1" applyNumberFormat="1" applyFont="1" applyFill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0" fillId="0" borderId="0" xfId="0" applyFont="1" applyAlignment="1"/>
    <xf numFmtId="0" fontId="3" fillId="0" borderId="0" xfId="0" applyFont="1" applyAlignment="1"/>
    <xf numFmtId="0" fontId="0" fillId="0" borderId="2" xfId="0" applyFont="1" applyBorder="1" applyAlignment="1"/>
    <xf numFmtId="0" fontId="2" fillId="2" borderId="3" xfId="0" applyFont="1" applyFill="1" applyBorder="1" applyAlignment="1"/>
    <xf numFmtId="0" fontId="3" fillId="3" borderId="2" xfId="0" applyFont="1" applyFill="1" applyBorder="1" applyAlignment="1"/>
    <xf numFmtId="0" fontId="3" fillId="0" borderId="0" xfId="0" applyFont="1" applyFill="1" applyAlignment="1"/>
    <xf numFmtId="0" fontId="2" fillId="2" borderId="4" xfId="0" applyFont="1" applyFill="1" applyBorder="1" applyAlignment="1"/>
    <xf numFmtId="0" fontId="3" fillId="0" borderId="8" xfId="0" applyFont="1" applyBorder="1" applyAlignment="1"/>
    <xf numFmtId="0" fontId="3" fillId="0" borderId="11" xfId="0" applyFont="1" applyBorder="1" applyAlignment="1"/>
    <xf numFmtId="0" fontId="0" fillId="0" borderId="13" xfId="0" applyFont="1" applyBorder="1" applyAlignment="1"/>
    <xf numFmtId="0" fontId="0" fillId="0" borderId="3" xfId="1" applyNumberFormat="1" applyFont="1" applyFill="1" applyBorder="1" applyAlignment="1"/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center" vertical="center"/>
    </xf>
    <xf numFmtId="177" fontId="0" fillId="0" borderId="5" xfId="1" applyNumberFormat="1" applyFont="1" applyFill="1" applyBorder="1" applyAlignment="1"/>
    <xf numFmtId="14" fontId="2" fillId="2" borderId="1" xfId="0" applyNumberFormat="1" applyFont="1" applyFill="1" applyBorder="1" applyAlignment="1"/>
    <xf numFmtId="14" fontId="2" fillId="2" borderId="2" xfId="0" applyNumberFormat="1" applyFont="1" applyFill="1" applyBorder="1" applyAlignment="1"/>
    <xf numFmtId="14" fontId="0" fillId="0" borderId="1" xfId="0" applyNumberFormat="1" applyFont="1" applyBorder="1" applyAlignment="1"/>
    <xf numFmtId="14" fontId="0" fillId="0" borderId="2" xfId="0" applyNumberFormat="1" applyFont="1" applyBorder="1" applyAlignment="1"/>
    <xf numFmtId="14" fontId="0" fillId="0" borderId="12" xfId="0" applyNumberFormat="1" applyFont="1" applyBorder="1" applyAlignment="1"/>
    <xf numFmtId="14" fontId="0" fillId="0" borderId="13" xfId="0" applyNumberFormat="1" applyFont="1" applyBorder="1" applyAlignment="1"/>
    <xf numFmtId="14" fontId="3" fillId="0" borderId="0" xfId="0" applyNumberFormat="1" applyFont="1" applyAlignment="1"/>
    <xf numFmtId="14" fontId="0" fillId="0" borderId="0" xfId="0" applyNumberFormat="1" applyFont="1" applyAlignment="1"/>
    <xf numFmtId="14" fontId="3" fillId="0" borderId="4" xfId="0" applyNumberFormat="1" applyFont="1" applyBorder="1" applyAlignment="1"/>
    <xf numFmtId="14" fontId="3" fillId="0" borderId="9" xfId="0" applyNumberFormat="1" applyFont="1" applyBorder="1" applyAlignment="1"/>
    <xf numFmtId="14" fontId="3" fillId="0" borderId="5" xfId="0" applyNumberFormat="1" applyFont="1" applyBorder="1" applyAlignment="1"/>
    <xf numFmtId="14" fontId="3" fillId="0" borderId="3" xfId="0" applyNumberFormat="1" applyFont="1" applyBorder="1" applyAlignment="1"/>
    <xf numFmtId="14" fontId="0" fillId="0" borderId="0" xfId="0" applyNumberFormat="1" applyAlignment="1">
      <alignment horizontal="left"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2" borderId="14" xfId="0" applyFont="1" applyFill="1" applyBorder="1" applyAlignment="1"/>
    <xf numFmtId="14" fontId="0" fillId="0" borderId="14" xfId="0" applyNumberFormat="1" applyFont="1" applyBorder="1" applyAlignment="1"/>
    <xf numFmtId="0" fontId="0" fillId="0" borderId="14" xfId="0" applyFont="1" applyBorder="1" applyAlignment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1" applyNumberFormat="1" applyFont="1" applyFill="1" applyBorder="1" applyAlignment="1"/>
    <xf numFmtId="177" fontId="0" fillId="0" borderId="8" xfId="1" applyNumberFormat="1" applyFont="1" applyFill="1" applyBorder="1" applyAlignment="1"/>
    <xf numFmtId="14" fontId="3" fillId="0" borderId="4" xfId="0" applyNumberFormat="1" applyFont="1" applyBorder="1" applyAlignment="1">
      <alignment horizontal="center"/>
    </xf>
    <xf numFmtId="14" fontId="3" fillId="0" borderId="9" xfId="0" applyNumberFormat="1" applyFont="1" applyBorder="1" applyAlignment="1">
      <alignment horizontal="center"/>
    </xf>
  </cellXfs>
  <cellStyles count="2">
    <cellStyle name="常规" xfId="0" builtinId="0"/>
    <cellStyle name="千位分隔" xfId="1" builtinId="3"/>
  </cellStyles>
  <dxfs count="10">
    <dxf>
      <alignment horizontal="center"/>
    </dxf>
    <dxf>
      <alignment horizontal="center"/>
    </dxf>
    <dxf>
      <alignment horizontal="center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 james" refreshedDate="43976.761678935189" createdVersion="6" refreshedVersion="6" minRefreshableVersion="3" recordCount="18" xr:uid="{45174BA7-2177-4AED-9CAD-AB7A5F0F6F5C}">
  <cacheSource type="worksheet">
    <worksheetSource ref="A1:C19" sheet="数据透视表测试"/>
  </cacheSource>
  <cacheFields count="8">
    <cacheField name="订购日期" numFmtId="14">
      <sharedItems containsSemiMixedTypes="0" containsNonDate="0" containsDate="1" containsString="0" minDate="2019-04-13T00:00:00" maxDate="2021-12-24T00:00:00" count="17">
        <d v="2019-09-23T00:00:00"/>
        <d v="2020-11-25T00:00:00"/>
        <d v="2020-07-23T00:00:00"/>
        <d v="2019-12-05T00:00:00"/>
        <d v="2021-12-23T00:00:00"/>
        <d v="2019-04-13T00:00:00"/>
        <d v="2019-08-27T00:00:00"/>
        <d v="2019-10-25T00:00:00"/>
        <d v="2021-01-11T00:00:00"/>
        <d v="2020-09-11T00:00:00"/>
        <d v="2019-07-25T00:00:00"/>
        <d v="2019-07-05T00:00:00"/>
        <d v="2020-06-09T00:00:00"/>
        <d v="2021-10-14T00:00:00"/>
        <d v="2021-08-31T00:00:00"/>
        <d v="2021-06-15T00:00:00"/>
        <d v="2021-12-15T00:00:00"/>
      </sharedItems>
      <fieldGroup par="5" base="0">
        <rangePr groupBy="months" startDate="2019-04-13T00:00:00" endDate="2021-12-24T00:00:00"/>
        <groupItems count="14">
          <s v="&lt;2019/4/13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12/24"/>
        </groupItems>
      </fieldGroup>
    </cacheField>
    <cacheField name="到货日期" numFmtId="14">
      <sharedItems containsSemiMixedTypes="0" containsNonDate="0" containsDate="1" containsString="0" minDate="2019-07-27T00:00:00" maxDate="2022-04-09T00:00:00" count="18">
        <d v="2019-12-24T00:00:00"/>
        <d v="2021-01-02T00:00:00"/>
        <d v="2020-08-18T00:00:00"/>
        <d v="2020-01-26T00:00:00"/>
        <d v="2022-04-08T00:00:00"/>
        <d v="2019-07-27T00:00:00"/>
        <d v="2019-11-26T00:00:00"/>
        <d v="2019-11-14T00:00:00"/>
        <d v="2021-03-17T00:00:00"/>
        <d v="2020-10-31T00:00:00"/>
        <d v="2019-10-27T00:00:00"/>
        <d v="2019-09-20T00:00:00"/>
        <d v="2020-10-30T00:00:00"/>
        <d v="2022-02-09T00:00:00"/>
        <d v="2021-10-22T00:00:00"/>
        <d v="2021-07-27T00:00:00"/>
        <d v="2022-01-01T00:00:00"/>
        <d v="2020-01-01T00:00:00"/>
      </sharedItems>
      <fieldGroup par="7" base="1">
        <rangePr groupBy="months" startDate="2019-07-27T00:00:00" endDate="2022-04-09T00:00:00"/>
        <groupItems count="14">
          <s v="&lt;2019/7/27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2/4/9"/>
        </groupItems>
      </fieldGroup>
    </cacheField>
    <cacheField name="销售量" numFmtId="0">
      <sharedItems containsSemiMixedTypes="0" containsString="0" containsNumber="1" containsInteger="1" minValue="46" maxValue="316"/>
    </cacheField>
    <cacheField name="产品" numFmtId="0">
      <sharedItems/>
    </cacheField>
    <cacheField name="季度" numFmtId="0" databaseField="0">
      <fieldGroup base="0">
        <rangePr groupBy="quarters" startDate="2019-04-13T00:00:00" endDate="2021-12-24T00:00:00"/>
        <groupItems count="6">
          <s v="&lt;2019/4/13"/>
          <s v="第一季"/>
          <s v="第二季"/>
          <s v="第三季"/>
          <s v="第四季"/>
          <s v="&gt;2021/12/24"/>
        </groupItems>
      </fieldGroup>
    </cacheField>
    <cacheField name="年" numFmtId="0" databaseField="0">
      <fieldGroup base="0">
        <rangePr groupBy="years" startDate="2019-04-13T00:00:00" endDate="2021-12-24T00:00:00"/>
        <groupItems count="5">
          <s v="&lt;2019/4/13"/>
          <s v="2019年"/>
          <s v="2020年"/>
          <s v="2021年"/>
          <s v="&gt;2021/12/24"/>
        </groupItems>
      </fieldGroup>
    </cacheField>
    <cacheField name="季度2" numFmtId="0" databaseField="0">
      <fieldGroup base="1">
        <rangePr groupBy="quarters" startDate="2019-07-27T00:00:00" endDate="2022-04-09T00:00:00"/>
        <groupItems count="6">
          <s v="&lt;2019/7/27"/>
          <s v="第一季"/>
          <s v="第二季"/>
          <s v="第三季"/>
          <s v="第四季"/>
          <s v="&gt;2022/4/9"/>
        </groupItems>
      </fieldGroup>
    </cacheField>
    <cacheField name="年2" numFmtId="0" databaseField="0">
      <fieldGroup base="1">
        <rangePr groupBy="years" startDate="2019-07-27T00:00:00" endDate="2022-04-09T00:00:00"/>
        <groupItems count="6">
          <s v="&lt;2019/7/27"/>
          <s v="2019年"/>
          <s v="2020年"/>
          <s v="2021年"/>
          <s v="2022年"/>
          <s v="&gt;2022/4/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 james" refreshedDate="43976.771357060185" createdVersion="6" refreshedVersion="6" minRefreshableVersion="3" recordCount="18" xr:uid="{E222F2AD-BBDA-4CE4-9118-EE3C04D3D159}">
  <cacheSource type="worksheet">
    <worksheetSource ref="A2:C20" sheet="开始课件"/>
  </cacheSource>
  <cacheFields count="4">
    <cacheField name="订购日期" numFmtId="14">
      <sharedItems containsSemiMixedTypes="0" containsNonDate="0" containsDate="1" containsString="0" minDate="2019-04-13T00:00:00" maxDate="2021-12-24T00:00:00" count="17">
        <d v="2019-09-23T00:00:00"/>
        <d v="2020-11-25T00:00:00"/>
        <d v="2020-07-23T00:00:00"/>
        <d v="2019-12-05T00:00:00"/>
        <d v="2021-12-23T00:00:00"/>
        <d v="2019-04-13T00:00:00"/>
        <d v="2019-08-27T00:00:00"/>
        <d v="2019-10-25T00:00:00"/>
        <d v="2021-01-11T00:00:00"/>
        <d v="2020-09-11T00:00:00"/>
        <d v="2019-07-25T00:00:00"/>
        <d v="2019-07-05T00:00:00"/>
        <d v="2020-06-09T00:00:00"/>
        <d v="2021-10-14T00:00:00"/>
        <d v="2021-08-31T00:00:00"/>
        <d v="2021-06-15T00:00:00"/>
        <d v="2021-12-15T00:00:00"/>
      </sharedItems>
      <fieldGroup base="0">
        <rangePr groupBy="years" startDate="2019-04-13T00:00:00" endDate="2021-12-24T00:00:00"/>
        <groupItems count="5">
          <s v="&lt;2019/4/13"/>
          <s v="2019年"/>
          <s v="2020年"/>
          <s v="2021年"/>
          <s v="&gt;2021/12/24"/>
        </groupItems>
      </fieldGroup>
    </cacheField>
    <cacheField name="到货日期" numFmtId="14">
      <sharedItems containsSemiMixedTypes="0" containsNonDate="0" containsDate="1" containsString="0" minDate="2019-07-27T00:00:00" maxDate="2022-04-09T00:00:00" count="18">
        <d v="2019-12-24T00:00:00"/>
        <d v="2021-01-02T00:00:00"/>
        <d v="2020-08-18T00:00:00"/>
        <d v="2020-01-26T00:00:00"/>
        <d v="2022-04-08T00:00:00"/>
        <d v="2019-07-27T00:00:00"/>
        <d v="2019-11-26T00:00:00"/>
        <d v="2019-11-14T00:00:00"/>
        <d v="2021-03-17T00:00:00"/>
        <d v="2020-10-31T00:00:00"/>
        <d v="2019-10-27T00:00:00"/>
        <d v="2019-09-20T00:00:00"/>
        <d v="2020-10-30T00:00:00"/>
        <d v="2022-02-09T00:00:00"/>
        <d v="2021-10-22T00:00:00"/>
        <d v="2021-07-27T00:00:00"/>
        <d v="2022-01-01T00:00:00"/>
        <d v="2020-01-01T00:00:00"/>
      </sharedItems>
      <fieldGroup base="1">
        <rangePr groupBy="years" startDate="2019-07-27T00:00:00" endDate="2022-04-09T00:00:00"/>
        <groupItems count="6">
          <s v="&lt;2019/7/27"/>
          <s v="2019年"/>
          <s v="2020年"/>
          <s v="2021年"/>
          <s v="2022年"/>
          <s v="&gt;2022/4/9"/>
        </groupItems>
      </fieldGroup>
    </cacheField>
    <cacheField name="销售量" numFmtId="0">
      <sharedItems containsSemiMixedTypes="0" containsString="0" containsNumber="1" containsInteger="1" minValue="46" maxValue="316"/>
    </cacheField>
    <cacheField name="产品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 james" refreshedDate="44374.461301388888" createdVersion="7" refreshedVersion="7" minRefreshableVersion="3" recordCount="18" xr:uid="{709A0C62-212D-4739-8188-8A23D9557BC0}">
  <cacheSource type="worksheet">
    <worksheetSource ref="A1:C19" sheet="月份完成"/>
  </cacheSource>
  <cacheFields count="4">
    <cacheField name="订购日期" numFmtId="14">
      <sharedItems containsSemiMixedTypes="0" containsNonDate="0" containsDate="1" containsString="0" minDate="2019-01-11T00:00:00" maxDate="2019-12-24T00:00:00" count="17">
        <d v="2019-01-11T00:00:00"/>
        <d v="2019-04-13T00:00:00"/>
        <d v="2019-06-09T00:00:00"/>
        <d v="2019-06-15T00:00:00"/>
        <d v="2019-07-05T00:00:00"/>
        <d v="2019-07-25T00:00:00"/>
        <d v="2019-07-23T00:00:00"/>
        <d v="2019-08-31T00:00:00"/>
        <d v="2019-08-27T00:00:00"/>
        <d v="2019-09-11T00:00:00"/>
        <d v="2019-09-23T00:00:00"/>
        <d v="2019-10-14T00:00:00"/>
        <d v="2019-10-25T00:00:00"/>
        <d v="2019-11-25T00:00:00"/>
        <d v="2019-12-05T00:00:00"/>
        <d v="2019-12-15T00:00:00"/>
        <d v="2019-12-23T00:00:00"/>
      </sharedItems>
      <fieldGroup base="0">
        <rangePr groupBy="months" startDate="2019-01-11T00:00:00" endDate="2019-12-24T00:00:00"/>
        <groupItems count="14">
          <s v="&lt;2019/1/1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12/24"/>
        </groupItems>
      </fieldGroup>
    </cacheField>
    <cacheField name="到货日期" numFmtId="14">
      <sharedItems containsSemiMixedTypes="0" containsNonDate="0" containsDate="1" containsString="0" minDate="2019-01-24T00:00:00" maxDate="2020-01-14T00:00:00" count="18">
        <d v="2019-01-24T00:00:00"/>
        <d v="2019-04-19T00:00:00"/>
        <d v="2019-06-14T00:00:00"/>
        <d v="2019-06-28T00:00:00"/>
        <d v="2019-07-12T00:00:00"/>
        <d v="2019-08-14T00:00:00"/>
        <d v="2019-08-16T00:00:00"/>
        <d v="2019-09-15T00:00:00"/>
        <d v="2019-09-17T00:00:00"/>
        <d v="2019-09-29T00:00:00"/>
        <d v="2019-10-04T00:00:00"/>
        <d v="2019-10-08T00:00:00"/>
        <d v="2019-10-24T00:00:00"/>
        <d v="2019-11-04T00:00:00"/>
        <d v="2019-12-08T00:00:00"/>
        <d v="2019-12-22T00:00:00"/>
        <d v="2019-12-26T00:00:00"/>
        <d v="2020-01-13T00:00:00"/>
      </sharedItems>
      <fieldGroup par="3" base="1">
        <rangePr groupBy="months" startDate="2019-01-24T00:00:00" endDate="2020-01-14T00:00:00"/>
        <groupItems count="14">
          <s v="&lt;2019/1/2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1/14"/>
        </groupItems>
      </fieldGroup>
    </cacheField>
    <cacheField name="销售量" numFmtId="0">
      <sharedItems containsSemiMixedTypes="0" containsString="0" containsNumber="1" containsInteger="1" minValue="46" maxValue="316"/>
    </cacheField>
    <cacheField name="年" numFmtId="0" databaseField="0">
      <fieldGroup base="1">
        <rangePr groupBy="years" startDate="2019-01-24T00:00:00" endDate="2020-01-14T00:00:00"/>
        <groupItems count="4">
          <s v="&lt;2019/1/24"/>
          <s v="2019年"/>
          <s v="2020年"/>
          <s v="&gt;2020/1/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 james" refreshedDate="44374.474400694446" createdVersion="7" refreshedVersion="7" minRefreshableVersion="3" recordCount="18" xr:uid="{E54497D9-0E95-46F7-91F9-EB2549D90D20}">
  <cacheSource type="worksheet">
    <worksheetSource ref="A2:C20" sheet="完成课件"/>
  </cacheSource>
  <cacheFields count="3">
    <cacheField name="订购日期" numFmtId="14">
      <sharedItems containsSemiMixedTypes="0" containsNonDate="0" containsDate="1" containsString="0" minDate="2019-04-13T00:00:00" maxDate="2021-12-24T00:00:00" count="17">
        <d v="2019-09-23T00:00:00"/>
        <d v="2020-11-25T00:00:00"/>
        <d v="2020-07-23T00:00:00"/>
        <d v="2019-12-05T00:00:00"/>
        <d v="2021-12-23T00:00:00"/>
        <d v="2019-04-13T00:00:00"/>
        <d v="2019-08-27T00:00:00"/>
        <d v="2019-10-25T00:00:00"/>
        <d v="2021-01-11T00:00:00"/>
        <d v="2020-09-11T00:00:00"/>
        <d v="2019-07-25T00:00:00"/>
        <d v="2019-07-05T00:00:00"/>
        <d v="2020-06-09T00:00:00"/>
        <d v="2021-10-14T00:00:00"/>
        <d v="2021-08-31T00:00:00"/>
        <d v="2021-06-15T00:00:00"/>
        <d v="2021-12-15T00:00:00"/>
      </sharedItems>
      <fieldGroup base="0">
        <rangePr groupBy="years" startDate="2019-04-13T00:00:00" endDate="2021-12-24T00:00:00"/>
        <groupItems count="5">
          <s v="&lt;2019/4/13"/>
          <s v="2019年"/>
          <s v="2020年"/>
          <s v="2021年"/>
          <s v="&gt;2021/12/24"/>
        </groupItems>
      </fieldGroup>
    </cacheField>
    <cacheField name="到货日期" numFmtId="14">
      <sharedItems containsSemiMixedTypes="0" containsNonDate="0" containsDate="1" containsString="0" minDate="2019-07-27T00:00:00" maxDate="2022-04-09T00:00:00" count="18">
        <d v="2019-12-24T00:00:00"/>
        <d v="2021-01-02T00:00:00"/>
        <d v="2020-08-18T00:00:00"/>
        <d v="2020-01-26T00:00:00"/>
        <d v="2022-04-08T00:00:00"/>
        <d v="2019-07-27T00:00:00"/>
        <d v="2019-11-26T00:00:00"/>
        <d v="2019-11-14T00:00:00"/>
        <d v="2021-03-17T00:00:00"/>
        <d v="2020-10-31T00:00:00"/>
        <d v="2019-10-27T00:00:00"/>
        <d v="2019-09-20T00:00:00"/>
        <d v="2020-10-30T00:00:00"/>
        <d v="2022-02-09T00:00:00"/>
        <d v="2021-10-22T00:00:00"/>
        <d v="2021-07-27T00:00:00"/>
        <d v="2022-01-01T00:00:00"/>
        <d v="2020-01-01T00:00:00"/>
      </sharedItems>
      <fieldGroup base="1">
        <rangePr groupBy="years" startDate="2019-07-27T00:00:00" endDate="2022-04-09T00:00:00"/>
        <groupItems count="6">
          <s v="&lt;2019/7/27"/>
          <s v="2019年"/>
          <s v="2020年"/>
          <s v="2021年"/>
          <s v="2022年"/>
          <s v="&gt;2022/4/9"/>
        </groupItems>
      </fieldGroup>
    </cacheField>
    <cacheField name="销售量" numFmtId="0">
      <sharedItems containsSemiMixedTypes="0" containsString="0" containsNumber="1" containsInteger="1" minValue="46" maxValue="3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46"/>
    <s v="百事可乐"/>
  </r>
  <r>
    <x v="1"/>
    <x v="1"/>
    <n v="311"/>
    <s v="可口可乐"/>
  </r>
  <r>
    <x v="2"/>
    <x v="2"/>
    <n v="64"/>
    <s v="百事可乐"/>
  </r>
  <r>
    <x v="3"/>
    <x v="3"/>
    <n v="94"/>
    <s v="冰红茶"/>
  </r>
  <r>
    <x v="4"/>
    <x v="4"/>
    <n v="84"/>
    <s v="鲜橙多"/>
  </r>
  <r>
    <x v="5"/>
    <x v="5"/>
    <n v="261"/>
    <s v="鲜橙多"/>
  </r>
  <r>
    <x v="6"/>
    <x v="6"/>
    <n v="136"/>
    <s v="果粒橙"/>
  </r>
  <r>
    <x v="7"/>
    <x v="7"/>
    <n v="218"/>
    <s v="百事可乐"/>
  </r>
  <r>
    <x v="8"/>
    <x v="8"/>
    <n v="177"/>
    <s v="可口可乐"/>
  </r>
  <r>
    <x v="9"/>
    <x v="9"/>
    <n v="209"/>
    <s v="百事可乐"/>
  </r>
  <r>
    <x v="10"/>
    <x v="10"/>
    <n v="311"/>
    <s v="冰红茶"/>
  </r>
  <r>
    <x v="11"/>
    <x v="11"/>
    <n v="215"/>
    <s v="鲜橙多"/>
  </r>
  <r>
    <x v="12"/>
    <x v="12"/>
    <n v="173"/>
    <s v="鲜橙多"/>
  </r>
  <r>
    <x v="13"/>
    <x v="13"/>
    <n v="316"/>
    <s v="果粒橙"/>
  </r>
  <r>
    <x v="14"/>
    <x v="14"/>
    <n v="126"/>
    <s v="百事可乐"/>
  </r>
  <r>
    <x v="15"/>
    <x v="15"/>
    <n v="287"/>
    <s v="可口可乐"/>
  </r>
  <r>
    <x v="16"/>
    <x v="16"/>
    <n v="257"/>
    <s v="可口可乐"/>
  </r>
  <r>
    <x v="0"/>
    <x v="17"/>
    <n v="201"/>
    <s v="百事可乐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46"/>
    <s v="百事可乐"/>
  </r>
  <r>
    <x v="1"/>
    <x v="1"/>
    <n v="311"/>
    <s v="可口可乐"/>
  </r>
  <r>
    <x v="2"/>
    <x v="2"/>
    <n v="64"/>
    <s v="百事可乐"/>
  </r>
  <r>
    <x v="3"/>
    <x v="3"/>
    <n v="94"/>
    <s v="冰红茶"/>
  </r>
  <r>
    <x v="4"/>
    <x v="4"/>
    <n v="84"/>
    <s v="鲜橙多"/>
  </r>
  <r>
    <x v="5"/>
    <x v="5"/>
    <n v="261"/>
    <s v="鲜橙多"/>
  </r>
  <r>
    <x v="6"/>
    <x v="6"/>
    <n v="136"/>
    <s v="果粒橙"/>
  </r>
  <r>
    <x v="7"/>
    <x v="7"/>
    <n v="218"/>
    <s v="百事可乐"/>
  </r>
  <r>
    <x v="8"/>
    <x v="8"/>
    <n v="177"/>
    <s v="可口可乐"/>
  </r>
  <r>
    <x v="9"/>
    <x v="9"/>
    <n v="209"/>
    <s v="百事可乐"/>
  </r>
  <r>
    <x v="10"/>
    <x v="10"/>
    <n v="311"/>
    <s v="冰红茶"/>
  </r>
  <r>
    <x v="11"/>
    <x v="11"/>
    <n v="215"/>
    <s v="鲜橙多"/>
  </r>
  <r>
    <x v="12"/>
    <x v="12"/>
    <n v="173"/>
    <s v="鲜橙多"/>
  </r>
  <r>
    <x v="13"/>
    <x v="13"/>
    <n v="316"/>
    <s v="果粒橙"/>
  </r>
  <r>
    <x v="14"/>
    <x v="14"/>
    <n v="126"/>
    <s v="百事可乐"/>
  </r>
  <r>
    <x v="15"/>
    <x v="15"/>
    <n v="287"/>
    <s v="可口可乐"/>
  </r>
  <r>
    <x v="16"/>
    <x v="16"/>
    <n v="257"/>
    <s v="可口可乐"/>
  </r>
  <r>
    <x v="0"/>
    <x v="17"/>
    <n v="201"/>
    <s v="百事可乐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177"/>
  </r>
  <r>
    <x v="1"/>
    <x v="1"/>
    <n v="261"/>
  </r>
  <r>
    <x v="2"/>
    <x v="2"/>
    <n v="173"/>
  </r>
  <r>
    <x v="3"/>
    <x v="3"/>
    <n v="287"/>
  </r>
  <r>
    <x v="4"/>
    <x v="4"/>
    <n v="215"/>
  </r>
  <r>
    <x v="5"/>
    <x v="5"/>
    <n v="311"/>
  </r>
  <r>
    <x v="6"/>
    <x v="6"/>
    <n v="64"/>
  </r>
  <r>
    <x v="7"/>
    <x v="7"/>
    <n v="126"/>
  </r>
  <r>
    <x v="8"/>
    <x v="8"/>
    <n v="136"/>
  </r>
  <r>
    <x v="9"/>
    <x v="9"/>
    <n v="209"/>
  </r>
  <r>
    <x v="10"/>
    <x v="10"/>
    <n v="46"/>
  </r>
  <r>
    <x v="10"/>
    <x v="11"/>
    <n v="201"/>
  </r>
  <r>
    <x v="11"/>
    <x v="12"/>
    <n v="316"/>
  </r>
  <r>
    <x v="12"/>
    <x v="13"/>
    <n v="218"/>
  </r>
  <r>
    <x v="13"/>
    <x v="14"/>
    <n v="311"/>
  </r>
  <r>
    <x v="14"/>
    <x v="15"/>
    <n v="94"/>
  </r>
  <r>
    <x v="15"/>
    <x v="16"/>
    <n v="257"/>
  </r>
  <r>
    <x v="16"/>
    <x v="17"/>
    <n v="8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46"/>
  </r>
  <r>
    <x v="1"/>
    <x v="1"/>
    <n v="311"/>
  </r>
  <r>
    <x v="2"/>
    <x v="2"/>
    <n v="64"/>
  </r>
  <r>
    <x v="3"/>
    <x v="3"/>
    <n v="94"/>
  </r>
  <r>
    <x v="4"/>
    <x v="4"/>
    <n v="84"/>
  </r>
  <r>
    <x v="5"/>
    <x v="5"/>
    <n v="261"/>
  </r>
  <r>
    <x v="6"/>
    <x v="6"/>
    <n v="136"/>
  </r>
  <r>
    <x v="7"/>
    <x v="7"/>
    <n v="218"/>
  </r>
  <r>
    <x v="8"/>
    <x v="8"/>
    <n v="177"/>
  </r>
  <r>
    <x v="9"/>
    <x v="9"/>
    <n v="209"/>
  </r>
  <r>
    <x v="10"/>
    <x v="10"/>
    <n v="311"/>
  </r>
  <r>
    <x v="11"/>
    <x v="11"/>
    <n v="215"/>
  </r>
  <r>
    <x v="12"/>
    <x v="12"/>
    <n v="173"/>
  </r>
  <r>
    <x v="13"/>
    <x v="13"/>
    <n v="316"/>
  </r>
  <r>
    <x v="14"/>
    <x v="14"/>
    <n v="126"/>
  </r>
  <r>
    <x v="15"/>
    <x v="15"/>
    <n v="287"/>
  </r>
  <r>
    <x v="16"/>
    <x v="16"/>
    <n v="257"/>
  </r>
  <r>
    <x v="0"/>
    <x v="17"/>
    <n v="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29E01-419E-40C2-A5C0-CBBCBD85AF40}" name="数据透视表8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订货销售" colHeaderCaption="到货销售">
  <location ref="F21:K26" firstHeaderRow="1" firstDataRow="2" firstDataCol="1"/>
  <pivotFields count="4">
    <pivotField axis="axisRow" numFmtId="14" showAll="0">
      <items count="6">
        <item x="0"/>
        <item x="1"/>
        <item x="2"/>
        <item x="3"/>
        <item x="4"/>
        <item t="default"/>
      </items>
    </pivotField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</pivotFields>
  <rowFields count="1">
    <field x="0"/>
  </rowFields>
  <rowItems count="4">
    <i>
      <x v="1"/>
    </i>
    <i>
      <x v="2"/>
    </i>
    <i>
      <x v="3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dataFields count="1">
    <dataField name="求和项:销售量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F6E4F-213B-4A44-A3A4-FBE377AEFF9D}" name="数据透视表2" cacheId="1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订货日期量" colHeaderCaption="到货日期量">
  <location ref="F21:K26" firstHeaderRow="1" firstDataRow="2" firstDataCol="1"/>
  <pivotFields count="3">
    <pivotField axis="axisRow" numFmtId="14" showAll="0">
      <items count="6">
        <item x="0"/>
        <item x="1"/>
        <item x="2"/>
        <item x="3"/>
        <item x="4"/>
        <item t="default"/>
      </items>
    </pivotField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4">
    <i>
      <x v="1"/>
    </i>
    <i>
      <x v="2"/>
    </i>
    <i>
      <x v="3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dataFields count="1">
    <dataField name="求和项:销售量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FBEB6-245D-4D89-9970-ECEC45E8583A}" name="数据透视表1" cacheId="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订购日期" colHeaderCaption="到货日期">
  <location ref="F16:S28" firstHeaderRow="1" firstDataRow="3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0">
    <i>
      <x v="1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3"/>
    <field x="1"/>
  </colFields>
  <colItems count="13">
    <i>
      <x v="1"/>
      <x v="1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t="default">
      <x v="2"/>
    </i>
    <i t="grand">
      <x/>
    </i>
  </colItems>
  <dataFields count="1">
    <dataField name="求和项:销售量" fld="2" baseField="0" baseItem="0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FCB0D-65D7-439D-8BA6-A9350E5E2665}" name="数据透视表6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:J8" firstHeaderRow="1" firstDataRow="4" firstDataCol="1"/>
  <pivotFields count="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5"/>
    <field x="4"/>
    <field x="0"/>
  </rowFields>
  <rowItems count="4">
    <i>
      <x v="1"/>
    </i>
    <i>
      <x v="2"/>
    </i>
    <i>
      <x v="3"/>
    </i>
    <i t="grand">
      <x/>
    </i>
  </rowItems>
  <colFields count="3">
    <field x="7"/>
    <field x="6"/>
    <field x="1"/>
  </colFields>
  <colItems count="5">
    <i>
      <x v="1"/>
    </i>
    <i>
      <x v="2"/>
    </i>
    <i>
      <x v="3"/>
    </i>
    <i>
      <x v="4"/>
    </i>
    <i t="grand">
      <x/>
    </i>
  </colItems>
  <dataFields count="1">
    <dataField name="求和项:销售量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5675-5061-49B3-B3E4-9D54833326B9}">
  <dimension ref="A2:AJ50"/>
  <sheetViews>
    <sheetView zoomScale="115" zoomScaleNormal="115" workbookViewId="0">
      <selection activeCell="M18" sqref="M18"/>
    </sheetView>
  </sheetViews>
  <sheetFormatPr defaultRowHeight="16.5" x14ac:dyDescent="0.3"/>
  <cols>
    <col min="1" max="1" width="11.44140625" style="31" customWidth="1"/>
    <col min="2" max="2" width="13.6640625" style="31" bestFit="1" customWidth="1"/>
    <col min="3" max="3" width="8.88671875" style="8"/>
    <col min="4" max="4" width="2" style="8" customWidth="1"/>
    <col min="5" max="5" width="8.21875" style="8" customWidth="1"/>
    <col min="6" max="6" width="12.21875" style="8" bestFit="1" customWidth="1"/>
    <col min="7" max="7" width="10" style="8" bestFit="1" customWidth="1"/>
    <col min="8" max="8" width="9.88671875" style="8" bestFit="1" customWidth="1"/>
    <col min="9" max="10" width="9.109375" style="8" bestFit="1" customWidth="1"/>
    <col min="11" max="11" width="5.5546875" style="8" bestFit="1" customWidth="1"/>
    <col min="12" max="12" width="5.21875" style="1" bestFit="1" customWidth="1"/>
    <col min="13" max="13" width="10.33203125" style="1" bestFit="1" customWidth="1"/>
    <col min="14" max="14" width="11.109375" style="1" bestFit="1" customWidth="1"/>
    <col min="15" max="15" width="9.109375" style="1" bestFit="1" customWidth="1"/>
    <col min="16" max="16" width="10.33203125" style="1" bestFit="1" customWidth="1"/>
    <col min="17" max="17" width="8.44140625" style="1" bestFit="1" customWidth="1"/>
    <col min="18" max="18" width="10.33203125" style="1" bestFit="1" customWidth="1"/>
    <col min="19" max="19" width="8.44140625" style="1" bestFit="1" customWidth="1"/>
    <col min="20" max="20" width="10.33203125" style="1" bestFit="1" customWidth="1"/>
    <col min="21" max="21" width="11.109375" style="1" bestFit="1" customWidth="1"/>
    <col min="22" max="22" width="9.109375" style="1" bestFit="1" customWidth="1"/>
    <col min="23" max="23" width="4.21875" style="1" bestFit="1" customWidth="1"/>
    <col min="24" max="24" width="10.33203125" style="1" bestFit="1" customWidth="1"/>
    <col min="25" max="25" width="8.44140625" style="1" bestFit="1" customWidth="1"/>
    <col min="26" max="26" width="10.33203125" style="1" bestFit="1" customWidth="1"/>
    <col min="27" max="27" width="8.44140625" style="8" bestFit="1" customWidth="1"/>
    <col min="28" max="28" width="10.33203125" style="8" bestFit="1" customWidth="1"/>
    <col min="29" max="29" width="11.109375" style="8" bestFit="1" customWidth="1"/>
    <col min="30" max="30" width="9.109375" style="8" bestFit="1" customWidth="1"/>
    <col min="31" max="31" width="4.21875" style="8" bestFit="1" customWidth="1"/>
    <col min="32" max="32" width="10.33203125" style="8" bestFit="1" customWidth="1"/>
    <col min="33" max="33" width="8.44140625" style="8" bestFit="1" customWidth="1"/>
    <col min="34" max="34" width="10.33203125" style="8" bestFit="1" customWidth="1"/>
    <col min="35" max="35" width="11.109375" style="8" bestFit="1" customWidth="1"/>
    <col min="36" max="36" width="4.88671875" style="8" bestFit="1" customWidth="1"/>
    <col min="37" max="16384" width="8.88671875" style="8"/>
  </cols>
  <sheetData>
    <row r="2" spans="1:26" x14ac:dyDescent="0.3">
      <c r="A2" s="24" t="s">
        <v>1</v>
      </c>
      <c r="B2" s="25" t="s">
        <v>3</v>
      </c>
      <c r="C2" s="7" t="s">
        <v>4</v>
      </c>
      <c r="F2" s="9" t="s">
        <v>10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3">
      <c r="A3" s="26">
        <v>43731</v>
      </c>
      <c r="B3" s="27">
        <v>43823</v>
      </c>
      <c r="C3" s="10">
        <v>46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3">
      <c r="A4" s="26">
        <v>44160</v>
      </c>
      <c r="B4" s="27">
        <v>44198</v>
      </c>
      <c r="C4" s="10">
        <v>311</v>
      </c>
      <c r="F4" s="11" t="s">
        <v>7</v>
      </c>
      <c r="G4" s="6" t="s">
        <v>9</v>
      </c>
      <c r="H4" s="7" t="s">
        <v>8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3">
      <c r="A5" s="26">
        <v>44035</v>
      </c>
      <c r="B5" s="27">
        <v>44061</v>
      </c>
      <c r="C5" s="10">
        <v>64</v>
      </c>
      <c r="F5" s="32">
        <v>43466</v>
      </c>
      <c r="G5" s="23"/>
      <c r="H5" s="23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3">
      <c r="A6" s="26">
        <v>43804</v>
      </c>
      <c r="B6" s="27">
        <v>43856</v>
      </c>
      <c r="C6" s="10">
        <v>94</v>
      </c>
      <c r="F6" s="32">
        <f>EOMONTH(F5,11)+1</f>
        <v>43831</v>
      </c>
      <c r="G6" s="23"/>
      <c r="H6" s="23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3">
      <c r="A7" s="26">
        <v>44553</v>
      </c>
      <c r="B7" s="27">
        <v>44659</v>
      </c>
      <c r="C7" s="10">
        <v>84</v>
      </c>
      <c r="F7" s="32">
        <f t="shared" ref="F7:F8" si="0">EOMONTH(F6,11)+1</f>
        <v>44197</v>
      </c>
      <c r="G7" s="23"/>
      <c r="H7" s="23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7.25" thickBot="1" x14ac:dyDescent="0.35">
      <c r="A8" s="26">
        <v>43568</v>
      </c>
      <c r="B8" s="27">
        <v>43673</v>
      </c>
      <c r="C8" s="10">
        <v>261</v>
      </c>
      <c r="F8" s="32">
        <f t="shared" si="0"/>
        <v>44562</v>
      </c>
      <c r="G8" s="23"/>
      <c r="H8" s="23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7.25" thickBot="1" x14ac:dyDescent="0.35">
      <c r="A9" s="26">
        <v>43704</v>
      </c>
      <c r="B9" s="27">
        <v>43795</v>
      </c>
      <c r="C9" s="10">
        <v>136</v>
      </c>
      <c r="F9" s="16" t="s">
        <v>6</v>
      </c>
      <c r="G9" s="2">
        <f t="shared" ref="G9:H9" si="1">SUM(G5:G8)</f>
        <v>0</v>
      </c>
      <c r="H9" s="3">
        <f t="shared" si="1"/>
        <v>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7.25" thickTop="1" x14ac:dyDescent="0.3">
      <c r="A10" s="26">
        <v>43763</v>
      </c>
      <c r="B10" s="27">
        <v>43783</v>
      </c>
      <c r="C10" s="10">
        <v>218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3">
      <c r="A11" s="26">
        <v>44207</v>
      </c>
      <c r="B11" s="27">
        <v>44272</v>
      </c>
      <c r="C11" s="10">
        <v>177</v>
      </c>
      <c r="F11" s="9" t="s">
        <v>11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3">
      <c r="A12" s="26">
        <v>44085</v>
      </c>
      <c r="B12" s="27">
        <v>44135</v>
      </c>
      <c r="C12" s="10">
        <v>209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3">
      <c r="A13" s="26">
        <v>43671</v>
      </c>
      <c r="B13" s="27">
        <v>43765</v>
      </c>
      <c r="C13" s="10">
        <v>311</v>
      </c>
      <c r="G13" s="12" t="s">
        <v>3</v>
      </c>
      <c r="H13" s="13"/>
      <c r="I13" s="13"/>
      <c r="J13" s="13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3">
      <c r="A14" s="26">
        <v>43651</v>
      </c>
      <c r="B14" s="27">
        <v>43728</v>
      </c>
      <c r="C14" s="10">
        <v>215</v>
      </c>
      <c r="F14" s="14" t="s">
        <v>7</v>
      </c>
      <c r="G14" s="34">
        <v>43466</v>
      </c>
      <c r="H14" s="34">
        <f>EOMONTH(G14,11)+1</f>
        <v>43831</v>
      </c>
      <c r="I14" s="34">
        <f t="shared" ref="I14:J14" si="2">EOMONTH(H14,11)+1</f>
        <v>44197</v>
      </c>
      <c r="J14" s="34">
        <f t="shared" si="2"/>
        <v>44562</v>
      </c>
      <c r="K14" s="15" t="s">
        <v>6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3">
      <c r="A15" s="26">
        <v>43991</v>
      </c>
      <c r="B15" s="27">
        <v>44134</v>
      </c>
      <c r="C15" s="10">
        <v>173</v>
      </c>
      <c r="E15" s="12" t="s">
        <v>5</v>
      </c>
      <c r="F15" s="32">
        <v>43466</v>
      </c>
      <c r="G15" s="23"/>
      <c r="H15" s="23"/>
      <c r="I15" s="23"/>
      <c r="J15" s="23"/>
      <c r="K15" s="4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A16" s="26">
        <v>44483</v>
      </c>
      <c r="B16" s="27">
        <v>44601</v>
      </c>
      <c r="C16" s="10">
        <v>316</v>
      </c>
      <c r="F16" s="32">
        <f>EOMONTH(F15,11)+1</f>
        <v>43831</v>
      </c>
      <c r="G16" s="23"/>
      <c r="H16" s="23"/>
      <c r="I16" s="23"/>
      <c r="J16" s="23"/>
      <c r="K16" s="4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36" ht="17.25" thickBot="1" x14ac:dyDescent="0.35">
      <c r="A17" s="26">
        <v>44439</v>
      </c>
      <c r="B17" s="27">
        <v>44491</v>
      </c>
      <c r="C17" s="10">
        <v>126</v>
      </c>
      <c r="F17" s="33">
        <f>EOMONTH(F16,11)+1</f>
        <v>44197</v>
      </c>
      <c r="G17" s="23"/>
      <c r="H17" s="23"/>
      <c r="I17" s="23"/>
      <c r="J17" s="23"/>
      <c r="K17" s="5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36" ht="17.25" thickBot="1" x14ac:dyDescent="0.35">
      <c r="A18" s="26">
        <v>44362</v>
      </c>
      <c r="B18" s="27">
        <v>44404</v>
      </c>
      <c r="C18" s="10">
        <v>287</v>
      </c>
      <c r="F18" s="16" t="s">
        <v>6</v>
      </c>
      <c r="G18" s="2">
        <f>SUM(G15:G17)</f>
        <v>0</v>
      </c>
      <c r="H18" s="2">
        <f>SUM(H15:H17)</f>
        <v>0</v>
      </c>
      <c r="I18" s="2">
        <f>SUM(I15:I17)</f>
        <v>0</v>
      </c>
      <c r="J18" s="2">
        <f>SUM(J15:J17)</f>
        <v>0</v>
      </c>
      <c r="K18" s="3">
        <f>SUM(K15:K17)</f>
        <v>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36" ht="17.25" thickTop="1" x14ac:dyDescent="0.3">
      <c r="A19" s="26">
        <v>44545</v>
      </c>
      <c r="B19" s="27">
        <v>44562</v>
      </c>
      <c r="C19" s="10">
        <v>257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36" x14ac:dyDescent="0.3">
      <c r="A20" s="28">
        <v>43731</v>
      </c>
      <c r="B20" s="29">
        <v>43831</v>
      </c>
      <c r="C20" s="17">
        <v>201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36" x14ac:dyDescent="0.3">
      <c r="F21" s="20" t="s">
        <v>15</v>
      </c>
      <c r="G21" s="20" t="s">
        <v>30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x14ac:dyDescent="0.3">
      <c r="A22" s="30"/>
      <c r="F22" s="20" t="s">
        <v>34</v>
      </c>
      <c r="G22" s="37" t="s">
        <v>28</v>
      </c>
      <c r="H22" s="37" t="s">
        <v>29</v>
      </c>
      <c r="I22" s="37" t="s">
        <v>31</v>
      </c>
      <c r="J22" s="37" t="s">
        <v>32</v>
      </c>
      <c r="K22" s="37" t="s">
        <v>17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x14ac:dyDescent="0.3">
      <c r="A23" s="39" t="s">
        <v>33</v>
      </c>
      <c r="B23" s="39"/>
      <c r="C23" s="39"/>
      <c r="F23" s="36" t="s">
        <v>28</v>
      </c>
      <c r="G23" s="19">
        <v>1187</v>
      </c>
      <c r="H23" s="19">
        <v>295</v>
      </c>
      <c r="I23" s="19"/>
      <c r="J23" s="19"/>
      <c r="K23" s="19">
        <v>1482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x14ac:dyDescent="0.3">
      <c r="A24" s="39"/>
      <c r="B24" s="39"/>
      <c r="C24" s="39"/>
      <c r="F24" s="36" t="s">
        <v>29</v>
      </c>
      <c r="G24" s="19"/>
      <c r="H24" s="19">
        <v>446</v>
      </c>
      <c r="I24" s="19">
        <v>311</v>
      </c>
      <c r="J24" s="19"/>
      <c r="K24" s="19">
        <v>757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x14ac:dyDescent="0.3">
      <c r="A25" s="39"/>
      <c r="B25" s="39"/>
      <c r="C25" s="39"/>
      <c r="F25" s="36" t="s">
        <v>31</v>
      </c>
      <c r="G25" s="19"/>
      <c r="H25" s="19"/>
      <c r="I25" s="19">
        <v>590</v>
      </c>
      <c r="J25" s="19">
        <v>657</v>
      </c>
      <c r="K25" s="19">
        <v>1247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x14ac:dyDescent="0.3">
      <c r="F26" s="36" t="s">
        <v>17</v>
      </c>
      <c r="G26" s="19">
        <v>1187</v>
      </c>
      <c r="H26" s="19">
        <v>741</v>
      </c>
      <c r="I26" s="19">
        <v>901</v>
      </c>
      <c r="J26" s="19">
        <v>657</v>
      </c>
      <c r="K26" s="19">
        <v>3486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x14ac:dyDescent="0.3"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x14ac:dyDescent="0.3"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x14ac:dyDescent="0.3">
      <c r="F29"/>
      <c r="G29"/>
      <c r="H29"/>
    </row>
    <row r="30" spans="1:36" x14ac:dyDescent="0.3">
      <c r="F30"/>
      <c r="G30"/>
      <c r="H30"/>
    </row>
    <row r="31" spans="1:36" x14ac:dyDescent="0.3">
      <c r="F31"/>
      <c r="G31"/>
      <c r="H31"/>
    </row>
    <row r="32" spans="1:36" x14ac:dyDescent="0.3">
      <c r="F32"/>
      <c r="G32"/>
      <c r="H32"/>
    </row>
    <row r="33" spans="6:8" x14ac:dyDescent="0.3">
      <c r="F33"/>
      <c r="G33"/>
      <c r="H33"/>
    </row>
    <row r="34" spans="6:8" x14ac:dyDescent="0.3">
      <c r="F34"/>
      <c r="G34"/>
      <c r="H34"/>
    </row>
    <row r="35" spans="6:8" x14ac:dyDescent="0.3">
      <c r="F35"/>
      <c r="G35"/>
      <c r="H35"/>
    </row>
    <row r="36" spans="6:8" x14ac:dyDescent="0.3">
      <c r="F36"/>
      <c r="G36"/>
      <c r="H36"/>
    </row>
    <row r="37" spans="6:8" x14ac:dyDescent="0.3">
      <c r="F37"/>
      <c r="G37"/>
      <c r="H37"/>
    </row>
    <row r="38" spans="6:8" x14ac:dyDescent="0.3">
      <c r="F38"/>
      <c r="G38"/>
      <c r="H38"/>
    </row>
    <row r="39" spans="6:8" x14ac:dyDescent="0.3">
      <c r="F39"/>
    </row>
    <row r="40" spans="6:8" x14ac:dyDescent="0.3">
      <c r="F40"/>
    </row>
    <row r="41" spans="6:8" x14ac:dyDescent="0.3">
      <c r="F41"/>
    </row>
    <row r="42" spans="6:8" x14ac:dyDescent="0.3">
      <c r="F42"/>
    </row>
    <row r="43" spans="6:8" x14ac:dyDescent="0.3">
      <c r="F43"/>
    </row>
    <row r="44" spans="6:8" x14ac:dyDescent="0.3">
      <c r="F44"/>
    </row>
    <row r="45" spans="6:8" x14ac:dyDescent="0.3">
      <c r="F45"/>
    </row>
    <row r="46" spans="6:8" x14ac:dyDescent="0.3">
      <c r="F46"/>
    </row>
    <row r="47" spans="6:8" x14ac:dyDescent="0.3">
      <c r="F47"/>
    </row>
    <row r="48" spans="6:8" x14ac:dyDescent="0.3">
      <c r="F48"/>
    </row>
    <row r="49" spans="6:6" x14ac:dyDescent="0.3">
      <c r="F49"/>
    </row>
    <row r="50" spans="6:6" x14ac:dyDescent="0.3">
      <c r="F50"/>
    </row>
  </sheetData>
  <mergeCells count="1">
    <mergeCell ref="A23:C25"/>
  </mergeCells>
  <phoneticPr fontId="4" type="noConversion"/>
  <conditionalFormatting sqref="A3:C20">
    <cfRule type="expression" dxfId="6" priority="3">
      <formula>YEAR($A3)=#REF!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44F7-6D36-46D2-B4C4-DEA608441915}">
  <dimension ref="A1:AJ50"/>
  <sheetViews>
    <sheetView showGridLines="0" tabSelected="1" zoomScale="115" zoomScaleNormal="115" workbookViewId="0">
      <selection activeCell="M13" sqref="M13"/>
    </sheetView>
  </sheetViews>
  <sheetFormatPr defaultRowHeight="16.5" x14ac:dyDescent="0.3"/>
  <cols>
    <col min="1" max="1" width="11.44140625" style="8" customWidth="1"/>
    <col min="2" max="2" width="13.6640625" style="8" bestFit="1" customWidth="1"/>
    <col min="3" max="3" width="8.88671875" style="8"/>
    <col min="4" max="4" width="2" style="8" customWidth="1"/>
    <col min="5" max="5" width="8.33203125" style="8" customWidth="1"/>
    <col min="6" max="6" width="12.21875" style="8" bestFit="1" customWidth="1"/>
    <col min="7" max="7" width="8.33203125" style="8" bestFit="1" customWidth="1"/>
    <col min="8" max="8" width="9.88671875" style="8" bestFit="1" customWidth="1"/>
    <col min="9" max="10" width="9.109375" style="8" bestFit="1" customWidth="1"/>
    <col min="11" max="11" width="6.44140625" style="8" bestFit="1" customWidth="1"/>
    <col min="12" max="12" width="5.21875" style="1" bestFit="1" customWidth="1"/>
    <col min="13" max="13" width="10.33203125" style="1" bestFit="1" customWidth="1"/>
    <col min="14" max="14" width="11.109375" style="1" bestFit="1" customWidth="1"/>
    <col min="15" max="15" width="9.109375" style="1" bestFit="1" customWidth="1"/>
    <col min="16" max="16" width="10.33203125" style="1" bestFit="1" customWidth="1"/>
    <col min="17" max="17" width="8.44140625" style="1" bestFit="1" customWidth="1"/>
    <col min="18" max="18" width="10.33203125" style="1" bestFit="1" customWidth="1"/>
    <col min="19" max="19" width="8.44140625" style="1" bestFit="1" customWidth="1"/>
    <col min="20" max="20" width="10.33203125" style="1" bestFit="1" customWidth="1"/>
    <col min="21" max="21" width="11.109375" style="1" bestFit="1" customWidth="1"/>
    <col min="22" max="22" width="9.109375" style="1" bestFit="1" customWidth="1"/>
    <col min="23" max="23" width="4.21875" style="1" bestFit="1" customWidth="1"/>
    <col min="24" max="24" width="10.33203125" style="1" bestFit="1" customWidth="1"/>
    <col min="25" max="25" width="8.44140625" style="1" bestFit="1" customWidth="1"/>
    <col min="26" max="26" width="10.33203125" style="1" bestFit="1" customWidth="1"/>
    <col min="27" max="27" width="8.44140625" style="8" bestFit="1" customWidth="1"/>
    <col min="28" max="28" width="10.33203125" style="8" bestFit="1" customWidth="1"/>
    <col min="29" max="29" width="11.109375" style="8" bestFit="1" customWidth="1"/>
    <col min="30" max="30" width="9.109375" style="8" bestFit="1" customWidth="1"/>
    <col min="31" max="31" width="4.21875" style="8" bestFit="1" customWidth="1"/>
    <col min="32" max="32" width="10.33203125" style="8" bestFit="1" customWidth="1"/>
    <col min="33" max="33" width="8.44140625" style="8" bestFit="1" customWidth="1"/>
    <col min="34" max="34" width="10.33203125" style="8" bestFit="1" customWidth="1"/>
    <col min="35" max="35" width="11.109375" style="8" bestFit="1" customWidth="1"/>
    <col min="36" max="36" width="4.88671875" style="8" bestFit="1" customWidth="1"/>
    <col min="37" max="16384" width="8.88671875" style="8"/>
  </cols>
  <sheetData>
    <row r="1" spans="1:26" ht="1.5" customHeight="1" x14ac:dyDescent="0.3"/>
    <row r="2" spans="1:26" x14ac:dyDescent="0.3">
      <c r="A2" s="40" t="s">
        <v>1</v>
      </c>
      <c r="B2" s="40" t="s">
        <v>3</v>
      </c>
      <c r="C2" s="40" t="s">
        <v>4</v>
      </c>
      <c r="F2" s="9" t="s">
        <v>10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3">
      <c r="A3" s="41">
        <v>43731</v>
      </c>
      <c r="B3" s="41">
        <v>43823</v>
      </c>
      <c r="C3" s="42">
        <v>46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3">
      <c r="A4" s="41">
        <v>44160</v>
      </c>
      <c r="B4" s="41">
        <v>44198</v>
      </c>
      <c r="C4" s="42">
        <v>311</v>
      </c>
      <c r="F4" s="11" t="s">
        <v>7</v>
      </c>
      <c r="G4" s="6" t="s">
        <v>9</v>
      </c>
      <c r="H4" s="7" t="s">
        <v>8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3">
      <c r="A5" s="41">
        <v>44035</v>
      </c>
      <c r="B5" s="41">
        <v>44061</v>
      </c>
      <c r="C5" s="42">
        <v>64</v>
      </c>
      <c r="F5" s="47">
        <v>43466</v>
      </c>
      <c r="G5" s="23">
        <f>SUMIFS($C$3:$C$20,A$3:A$20,"&gt;="&amp;$F5,A$3:A$20,"&lt;="&amp;EOMONTH($F5,11))</f>
        <v>1482</v>
      </c>
      <c r="H5" s="23">
        <f>SUMIFS($C$3:$C$20,B$3:B$20,"&gt;="&amp;$F5,B$3:B$20,"&lt;="&amp;EOMONTH($F5,11))</f>
        <v>1187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3">
      <c r="A6" s="41">
        <v>43804</v>
      </c>
      <c r="B6" s="41">
        <v>43856</v>
      </c>
      <c r="C6" s="42">
        <v>94</v>
      </c>
      <c r="F6" s="47">
        <f>EOMONTH(F5,11)+1</f>
        <v>43831</v>
      </c>
      <c r="G6" s="23">
        <f t="shared" ref="G6:G8" si="0">SUMIFS($C$3:$C$20,A$3:A$20,"&gt;="&amp;$F6,A$3:A$20,"&lt;="&amp;EOMONTH($F6,11))</f>
        <v>757</v>
      </c>
      <c r="H6" s="23">
        <f t="shared" ref="H6:H8" si="1">SUMIFS($C$3:$C$20,B$3:B$20,"&gt;="&amp;$F6,B$3:B$20,"&lt;="&amp;EOMONTH($F6,11))</f>
        <v>741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3">
      <c r="A7" s="41">
        <v>44553</v>
      </c>
      <c r="B7" s="41">
        <v>44659</v>
      </c>
      <c r="C7" s="42">
        <v>84</v>
      </c>
      <c r="F7" s="47">
        <f t="shared" ref="F7:F8" si="2">EOMONTH(F6,11)+1</f>
        <v>44197</v>
      </c>
      <c r="G7" s="23">
        <f t="shared" si="0"/>
        <v>1247</v>
      </c>
      <c r="H7" s="23">
        <f t="shared" si="1"/>
        <v>901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7.25" thickBot="1" x14ac:dyDescent="0.35">
      <c r="A8" s="41">
        <v>43568</v>
      </c>
      <c r="B8" s="41">
        <v>43673</v>
      </c>
      <c r="C8" s="42">
        <v>261</v>
      </c>
      <c r="F8" s="47">
        <f t="shared" si="2"/>
        <v>44562</v>
      </c>
      <c r="G8" s="23">
        <f t="shared" si="0"/>
        <v>0</v>
      </c>
      <c r="H8" s="23">
        <f t="shared" si="1"/>
        <v>657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7.25" thickBot="1" x14ac:dyDescent="0.35">
      <c r="A9" s="41">
        <v>43704</v>
      </c>
      <c r="B9" s="41">
        <v>43795</v>
      </c>
      <c r="C9" s="42">
        <v>136</v>
      </c>
      <c r="F9" s="16" t="s">
        <v>6</v>
      </c>
      <c r="G9" s="2">
        <f t="shared" ref="G9:H9" si="3">SUM(G5:G8)</f>
        <v>3486</v>
      </c>
      <c r="H9" s="3">
        <f t="shared" si="3"/>
        <v>3486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7.25" thickTop="1" x14ac:dyDescent="0.3">
      <c r="A10" s="41">
        <v>43763</v>
      </c>
      <c r="B10" s="41">
        <v>43783</v>
      </c>
      <c r="C10" s="42">
        <v>218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3">
      <c r="A11" s="41">
        <v>44207</v>
      </c>
      <c r="B11" s="41">
        <v>44272</v>
      </c>
      <c r="C11" s="42">
        <v>177</v>
      </c>
      <c r="F11" s="9" t="s">
        <v>11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3">
      <c r="A12" s="41">
        <v>44085</v>
      </c>
      <c r="B12" s="41">
        <v>44135</v>
      </c>
      <c r="C12" s="42">
        <v>209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3">
      <c r="A13" s="41">
        <v>43671</v>
      </c>
      <c r="B13" s="41">
        <v>43765</v>
      </c>
      <c r="C13" s="42">
        <v>311</v>
      </c>
      <c r="G13" s="12" t="s">
        <v>12</v>
      </c>
      <c r="H13" s="13"/>
      <c r="I13" s="13"/>
      <c r="J13" s="13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3">
      <c r="A14" s="41">
        <v>43651</v>
      </c>
      <c r="B14" s="41">
        <v>43728</v>
      </c>
      <c r="C14" s="42">
        <v>215</v>
      </c>
      <c r="F14" s="14" t="s">
        <v>7</v>
      </c>
      <c r="G14" s="34">
        <v>43466</v>
      </c>
      <c r="H14" s="34">
        <f>EOMONTH(G14,11)+1</f>
        <v>43831</v>
      </c>
      <c r="I14" s="34">
        <f t="shared" ref="I14:J14" si="4">EOMONTH(H14,11)+1</f>
        <v>44197</v>
      </c>
      <c r="J14" s="34">
        <f t="shared" si="4"/>
        <v>44562</v>
      </c>
      <c r="K14" s="15" t="s">
        <v>6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3">
      <c r="A15" s="41">
        <v>43991</v>
      </c>
      <c r="B15" s="41">
        <v>44134</v>
      </c>
      <c r="C15" s="42">
        <v>173</v>
      </c>
      <c r="E15" s="12" t="s">
        <v>13</v>
      </c>
      <c r="F15" s="47">
        <v>43466</v>
      </c>
      <c r="G15" s="23">
        <f>SUMIFS($C$3:$C$20,$A$3:$A$20,"&gt;="&amp;$F15,$A$3:$A$20,"&lt;="&amp;EOMONTH($F15,11),$B$3:$B$20,"&gt;="&amp;G$14,$B$3:$B$20,"&lt;="&amp;EOMONTH(G$14,11))</f>
        <v>1187</v>
      </c>
      <c r="H15" s="23">
        <f t="shared" ref="H15:J17" si="5">SUMIFS($C$3:$C$20,$A$3:$A$20,"&gt;="&amp;$F15,$A$3:$A$20,"&lt;="&amp;EOMONTH($F15,11),$B$3:$B$20,"&gt;="&amp;H$14,$B$3:$B$20,"&lt;="&amp;EOMONTH(H$14,11))</f>
        <v>295</v>
      </c>
      <c r="I15" s="23">
        <f t="shared" si="5"/>
        <v>0</v>
      </c>
      <c r="J15" s="23">
        <f t="shared" si="5"/>
        <v>0</v>
      </c>
      <c r="K15" s="46">
        <f>SUM(G15:J15)</f>
        <v>1482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A16" s="41">
        <v>44483</v>
      </c>
      <c r="B16" s="41">
        <v>44601</v>
      </c>
      <c r="C16" s="42">
        <v>316</v>
      </c>
      <c r="F16" s="47">
        <f>EOMONTH(F15,11)+1</f>
        <v>43831</v>
      </c>
      <c r="G16" s="23">
        <f t="shared" ref="G16:G17" si="6">SUMIFS($C$3:$C$20,$A$3:$A$20,"&gt;="&amp;$F16,$A$3:$A$20,"&lt;="&amp;EOMONTH($F16,11),$B$3:$B$20,"&gt;="&amp;G$14,$B$3:$B$20,"&lt;="&amp;EOMONTH(G$14,11))</f>
        <v>0</v>
      </c>
      <c r="H16" s="23">
        <f t="shared" si="5"/>
        <v>446</v>
      </c>
      <c r="I16" s="23">
        <f t="shared" si="5"/>
        <v>311</v>
      </c>
      <c r="J16" s="23">
        <f t="shared" si="5"/>
        <v>0</v>
      </c>
      <c r="K16" s="46">
        <f t="shared" ref="K16:K17" si="7">SUM(G16:J16)</f>
        <v>757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36" ht="17.25" thickBot="1" x14ac:dyDescent="0.35">
      <c r="A17" s="41">
        <v>44439</v>
      </c>
      <c r="B17" s="41">
        <v>44491</v>
      </c>
      <c r="C17" s="42">
        <v>126</v>
      </c>
      <c r="F17" s="48">
        <f>EOMONTH(F16,11)+1</f>
        <v>44197</v>
      </c>
      <c r="G17" s="23">
        <f t="shared" si="6"/>
        <v>0</v>
      </c>
      <c r="H17" s="23">
        <f t="shared" si="5"/>
        <v>0</v>
      </c>
      <c r="I17" s="23">
        <f t="shared" si="5"/>
        <v>590</v>
      </c>
      <c r="J17" s="23">
        <f t="shared" si="5"/>
        <v>657</v>
      </c>
      <c r="K17" s="46">
        <f t="shared" si="7"/>
        <v>1247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36" ht="17.25" thickBot="1" x14ac:dyDescent="0.35">
      <c r="A18" s="41">
        <v>44362</v>
      </c>
      <c r="B18" s="41">
        <v>44404</v>
      </c>
      <c r="C18" s="42">
        <v>287</v>
      </c>
      <c r="F18" s="16" t="s">
        <v>6</v>
      </c>
      <c r="G18" s="2">
        <f>SUM(G15:G17)</f>
        <v>1187</v>
      </c>
      <c r="H18" s="2">
        <f>SUM(H15:H17)</f>
        <v>741</v>
      </c>
      <c r="I18" s="2">
        <f>SUM(I15:I17)</f>
        <v>901</v>
      </c>
      <c r="J18" s="2">
        <f>SUM(J15:J17)</f>
        <v>657</v>
      </c>
      <c r="K18" s="3">
        <f>SUM(K15:K17)</f>
        <v>3486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36" ht="17.25" thickTop="1" x14ac:dyDescent="0.3">
      <c r="A19" s="41">
        <v>44545</v>
      </c>
      <c r="B19" s="41">
        <v>44562</v>
      </c>
      <c r="C19" s="42">
        <v>257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36" x14ac:dyDescent="0.3">
      <c r="A20" s="41">
        <v>43731</v>
      </c>
      <c r="B20" s="41">
        <v>43831</v>
      </c>
      <c r="C20" s="42">
        <v>201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36" x14ac:dyDescent="0.3">
      <c r="F21" s="20" t="s">
        <v>15</v>
      </c>
      <c r="G21" s="20" t="s">
        <v>37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x14ac:dyDescent="0.3">
      <c r="A22" s="9"/>
      <c r="F22" s="20" t="s">
        <v>38</v>
      </c>
      <c r="G22" s="37" t="s">
        <v>28</v>
      </c>
      <c r="H22" s="37" t="s">
        <v>29</v>
      </c>
      <c r="I22" s="37" t="s">
        <v>31</v>
      </c>
      <c r="J22" s="37" t="s">
        <v>32</v>
      </c>
      <c r="K22" s="37" t="s">
        <v>17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x14ac:dyDescent="0.3">
      <c r="A23" s="9"/>
      <c r="F23" s="36" t="s">
        <v>28</v>
      </c>
      <c r="G23" s="19">
        <v>1187</v>
      </c>
      <c r="H23" s="19">
        <v>295</v>
      </c>
      <c r="I23" s="19"/>
      <c r="J23" s="19"/>
      <c r="K23" s="19">
        <v>1482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x14ac:dyDescent="0.3">
      <c r="A24" s="9"/>
      <c r="F24" s="36" t="s">
        <v>29</v>
      </c>
      <c r="G24" s="19"/>
      <c r="H24" s="19">
        <v>446</v>
      </c>
      <c r="I24" s="19">
        <v>311</v>
      </c>
      <c r="J24" s="19"/>
      <c r="K24" s="19">
        <v>757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x14ac:dyDescent="0.3">
      <c r="F25" s="36" t="s">
        <v>31</v>
      </c>
      <c r="G25" s="19"/>
      <c r="H25" s="19"/>
      <c r="I25" s="19">
        <v>590</v>
      </c>
      <c r="J25" s="19">
        <v>657</v>
      </c>
      <c r="K25" s="19">
        <v>1247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x14ac:dyDescent="0.3">
      <c r="F26" s="36" t="s">
        <v>17</v>
      </c>
      <c r="G26" s="19">
        <v>1187</v>
      </c>
      <c r="H26" s="19">
        <v>741</v>
      </c>
      <c r="I26" s="19">
        <v>901</v>
      </c>
      <c r="J26" s="19">
        <v>657</v>
      </c>
      <c r="K26" s="19">
        <v>3486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x14ac:dyDescent="0.3"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x14ac:dyDescent="0.3"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x14ac:dyDescent="0.3">
      <c r="F29"/>
      <c r="G29"/>
      <c r="H29"/>
    </row>
    <row r="30" spans="1:36" x14ac:dyDescent="0.3">
      <c r="F30"/>
      <c r="G30"/>
      <c r="H30"/>
    </row>
    <row r="31" spans="1:36" x14ac:dyDescent="0.3">
      <c r="F31"/>
      <c r="G31"/>
      <c r="H31"/>
    </row>
    <row r="32" spans="1:36" x14ac:dyDescent="0.3">
      <c r="F32"/>
      <c r="G32"/>
      <c r="H32"/>
    </row>
    <row r="33" spans="6:8" x14ac:dyDescent="0.3">
      <c r="F33"/>
      <c r="G33"/>
      <c r="H33"/>
    </row>
    <row r="34" spans="6:8" x14ac:dyDescent="0.3">
      <c r="F34"/>
      <c r="G34"/>
      <c r="H34"/>
    </row>
    <row r="35" spans="6:8" x14ac:dyDescent="0.3">
      <c r="F35"/>
      <c r="G35"/>
      <c r="H35"/>
    </row>
    <row r="36" spans="6:8" x14ac:dyDescent="0.3">
      <c r="F36"/>
      <c r="G36"/>
      <c r="H36"/>
    </row>
    <row r="37" spans="6:8" x14ac:dyDescent="0.3">
      <c r="F37"/>
      <c r="G37"/>
      <c r="H37"/>
    </row>
    <row r="38" spans="6:8" x14ac:dyDescent="0.3">
      <c r="F38"/>
      <c r="G38"/>
      <c r="H38"/>
    </row>
    <row r="39" spans="6:8" x14ac:dyDescent="0.3">
      <c r="F39"/>
    </row>
    <row r="40" spans="6:8" x14ac:dyDescent="0.3">
      <c r="F40"/>
    </row>
    <row r="41" spans="6:8" x14ac:dyDescent="0.3">
      <c r="F41"/>
    </row>
    <row r="42" spans="6:8" x14ac:dyDescent="0.3">
      <c r="F42"/>
    </row>
    <row r="43" spans="6:8" x14ac:dyDescent="0.3">
      <c r="F43"/>
    </row>
    <row r="44" spans="6:8" x14ac:dyDescent="0.3">
      <c r="F44"/>
    </row>
    <row r="45" spans="6:8" x14ac:dyDescent="0.3">
      <c r="F45"/>
    </row>
    <row r="46" spans="6:8" x14ac:dyDescent="0.3">
      <c r="F46"/>
    </row>
    <row r="47" spans="6:8" x14ac:dyDescent="0.3">
      <c r="F47"/>
    </row>
    <row r="48" spans="6:8" x14ac:dyDescent="0.3">
      <c r="F48"/>
    </row>
    <row r="49" spans="6:6" x14ac:dyDescent="0.3">
      <c r="F49"/>
    </row>
    <row r="50" spans="6:6" x14ac:dyDescent="0.3">
      <c r="F50"/>
    </row>
  </sheetData>
  <phoneticPr fontId="4" type="noConversion"/>
  <conditionalFormatting sqref="A3:C20">
    <cfRule type="expression" dxfId="5" priority="1">
      <formula>YEAR($A3)=#REF!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5C1D-76B2-4F68-AA36-D82AC26AFF09}">
  <dimension ref="A1:Y44"/>
  <sheetViews>
    <sheetView showGridLines="0" zoomScale="115" zoomScaleNormal="115" workbookViewId="0">
      <selection activeCell="K10" sqref="K10"/>
    </sheetView>
  </sheetViews>
  <sheetFormatPr defaultRowHeight="16.5" x14ac:dyDescent="0.3"/>
  <cols>
    <col min="1" max="1" width="11.44140625" style="8" customWidth="1"/>
    <col min="2" max="2" width="13.6640625" style="8" bestFit="1" customWidth="1"/>
    <col min="3" max="3" width="8.88671875" style="8"/>
    <col min="4" max="4" width="2" style="8" customWidth="1"/>
    <col min="5" max="5" width="0.44140625" style="8" customWidth="1"/>
    <col min="6" max="6" width="12.21875" style="8" bestFit="1" customWidth="1"/>
    <col min="7" max="7" width="9.109375" style="8" bestFit="1" customWidth="1"/>
    <col min="8" max="8" width="9.88671875" style="8" bestFit="1" customWidth="1"/>
    <col min="9" max="9" width="5.5546875" style="1" bestFit="1" customWidth="1"/>
    <col min="10" max="12" width="4.5546875" style="1" bestFit="1" customWidth="1"/>
    <col min="13" max="15" width="5.21875" style="1" bestFit="1" customWidth="1"/>
    <col min="16" max="16" width="11.109375" style="1" bestFit="1" customWidth="1"/>
    <col min="17" max="17" width="9.109375" style="1" bestFit="1" customWidth="1"/>
    <col min="18" max="18" width="11.109375" style="1" bestFit="1" customWidth="1"/>
    <col min="19" max="19" width="5.5546875" style="1" bestFit="1" customWidth="1"/>
    <col min="20" max="20" width="11.109375" style="1" bestFit="1" customWidth="1"/>
    <col min="21" max="21" width="9.109375" style="1" bestFit="1" customWidth="1"/>
    <col min="22" max="22" width="10.33203125" style="1" bestFit="1" customWidth="1"/>
    <col min="23" max="23" width="11.109375" style="8" bestFit="1" customWidth="1"/>
    <col min="24" max="25" width="4.88671875" style="8" bestFit="1" customWidth="1"/>
    <col min="26" max="16384" width="8.88671875" style="8"/>
  </cols>
  <sheetData>
    <row r="1" spans="1:25" x14ac:dyDescent="0.3">
      <c r="A1" s="40" t="s">
        <v>1</v>
      </c>
      <c r="B1" s="40" t="s">
        <v>3</v>
      </c>
      <c r="C1" s="40" t="s">
        <v>4</v>
      </c>
      <c r="F1" s="9" t="s">
        <v>14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5" x14ac:dyDescent="0.3">
      <c r="A2" s="41">
        <v>43476</v>
      </c>
      <c r="B2" s="41">
        <v>43489</v>
      </c>
      <c r="C2" s="42">
        <v>177</v>
      </c>
      <c r="F2" s="11" t="s">
        <v>7</v>
      </c>
      <c r="G2" s="11" t="s">
        <v>9</v>
      </c>
      <c r="H2" s="11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5" x14ac:dyDescent="0.3">
      <c r="A3" s="41">
        <v>43568</v>
      </c>
      <c r="B3" s="41">
        <v>43574</v>
      </c>
      <c r="C3" s="42">
        <v>261</v>
      </c>
      <c r="F3" s="35">
        <v>43466</v>
      </c>
      <c r="G3" s="18">
        <f>SUMIFS($C$2:$C$19,A$2:A$19,"&gt;="&amp;$F3,A$2:A$19,"&lt;="&amp;EOMONTH($F3,0))</f>
        <v>177</v>
      </c>
      <c r="H3" s="18">
        <f>SUMIFS($C$2:$C$19,B$2:B$19,"&gt;="&amp;$F3,B$2:B$19,"&lt;="&amp;EOMONTH($F3,0))</f>
        <v>177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5" x14ac:dyDescent="0.3">
      <c r="A4" s="41">
        <v>43625</v>
      </c>
      <c r="B4" s="41">
        <v>43630</v>
      </c>
      <c r="C4" s="42">
        <v>173</v>
      </c>
      <c r="F4" s="35">
        <f>EOMONTH(F3,0)+1</f>
        <v>43497</v>
      </c>
      <c r="G4" s="18">
        <f t="shared" ref="G4:G14" si="0">SUMIFS($C$2:$C$19,A$2:A$19,"&gt;="&amp;$F4,A$2:A$19,"&lt;="&amp;EOMONTH($F4,0))</f>
        <v>0</v>
      </c>
      <c r="H4" s="18">
        <f t="shared" ref="H4:H14" si="1">SUMIFS($C$2:$C$19,B$2:B$19,"&gt;="&amp;$F4,B$2:B$19,"&lt;="&amp;EOMONTH($F4,0))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5" x14ac:dyDescent="0.3">
      <c r="A5" s="41">
        <v>43631</v>
      </c>
      <c r="B5" s="41">
        <v>43644</v>
      </c>
      <c r="C5" s="42">
        <v>287</v>
      </c>
      <c r="F5" s="35">
        <f t="shared" ref="F5:F14" si="2">EOMONTH(F4,0)+1</f>
        <v>43525</v>
      </c>
      <c r="G5" s="18">
        <f t="shared" si="0"/>
        <v>0</v>
      </c>
      <c r="H5" s="18">
        <f t="shared" si="1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5" x14ac:dyDescent="0.3">
      <c r="A6" s="41">
        <v>43651</v>
      </c>
      <c r="B6" s="41">
        <v>43658</v>
      </c>
      <c r="C6" s="42">
        <v>215</v>
      </c>
      <c r="F6" s="35">
        <f t="shared" si="2"/>
        <v>43556</v>
      </c>
      <c r="G6" s="18">
        <f t="shared" si="0"/>
        <v>261</v>
      </c>
      <c r="H6" s="18">
        <f t="shared" si="1"/>
        <v>261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5" x14ac:dyDescent="0.3">
      <c r="A7" s="41">
        <v>43671</v>
      </c>
      <c r="B7" s="41">
        <v>43691</v>
      </c>
      <c r="C7" s="42">
        <v>311</v>
      </c>
      <c r="F7" s="35">
        <f t="shared" si="2"/>
        <v>43586</v>
      </c>
      <c r="G7" s="18">
        <f t="shared" si="0"/>
        <v>0</v>
      </c>
      <c r="H7" s="18">
        <f t="shared" si="1"/>
        <v>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5" x14ac:dyDescent="0.3">
      <c r="A8" s="41">
        <v>43669</v>
      </c>
      <c r="B8" s="41">
        <v>43693</v>
      </c>
      <c r="C8" s="42">
        <v>64</v>
      </c>
      <c r="F8" s="35">
        <f t="shared" si="2"/>
        <v>43617</v>
      </c>
      <c r="G8" s="18">
        <f t="shared" si="0"/>
        <v>460</v>
      </c>
      <c r="H8" s="18">
        <f t="shared" si="1"/>
        <v>460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5" x14ac:dyDescent="0.3">
      <c r="A9" s="41">
        <v>43708</v>
      </c>
      <c r="B9" s="41">
        <v>43723</v>
      </c>
      <c r="C9" s="42">
        <v>126</v>
      </c>
      <c r="F9" s="35">
        <f t="shared" si="2"/>
        <v>43647</v>
      </c>
      <c r="G9" s="18">
        <f t="shared" si="0"/>
        <v>590</v>
      </c>
      <c r="H9" s="18">
        <f t="shared" si="1"/>
        <v>215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5" x14ac:dyDescent="0.3">
      <c r="A10" s="41">
        <v>43704</v>
      </c>
      <c r="B10" s="41">
        <v>43725</v>
      </c>
      <c r="C10" s="42">
        <v>136</v>
      </c>
      <c r="F10" s="35">
        <f t="shared" si="2"/>
        <v>43678</v>
      </c>
      <c r="G10" s="18">
        <f t="shared" si="0"/>
        <v>262</v>
      </c>
      <c r="H10" s="18">
        <f t="shared" si="1"/>
        <v>375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5" x14ac:dyDescent="0.3">
      <c r="A11" s="41">
        <v>43719</v>
      </c>
      <c r="B11" s="41">
        <v>43737</v>
      </c>
      <c r="C11" s="42">
        <v>209</v>
      </c>
      <c r="F11" s="35">
        <f t="shared" si="2"/>
        <v>43709</v>
      </c>
      <c r="G11" s="18">
        <f t="shared" si="0"/>
        <v>456</v>
      </c>
      <c r="H11" s="18">
        <f t="shared" si="1"/>
        <v>471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5" x14ac:dyDescent="0.3">
      <c r="A12" s="41">
        <v>43731</v>
      </c>
      <c r="B12" s="41">
        <v>43742</v>
      </c>
      <c r="C12" s="42">
        <v>46</v>
      </c>
      <c r="F12" s="35">
        <f t="shared" si="2"/>
        <v>43739</v>
      </c>
      <c r="G12" s="18">
        <f t="shared" si="0"/>
        <v>534</v>
      </c>
      <c r="H12" s="18">
        <f t="shared" si="1"/>
        <v>563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5" x14ac:dyDescent="0.3">
      <c r="A13" s="41">
        <v>43731</v>
      </c>
      <c r="B13" s="41">
        <v>43746</v>
      </c>
      <c r="C13" s="42">
        <v>201</v>
      </c>
      <c r="F13" s="35">
        <f t="shared" si="2"/>
        <v>43770</v>
      </c>
      <c r="G13" s="18">
        <f t="shared" si="0"/>
        <v>311</v>
      </c>
      <c r="H13" s="18">
        <f t="shared" si="1"/>
        <v>218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5" x14ac:dyDescent="0.3">
      <c r="A14" s="41">
        <v>43752</v>
      </c>
      <c r="B14" s="41">
        <v>43762</v>
      </c>
      <c r="C14" s="42">
        <v>316</v>
      </c>
      <c r="F14" s="35">
        <f t="shared" si="2"/>
        <v>43800</v>
      </c>
      <c r="G14" s="18">
        <f t="shared" si="0"/>
        <v>435</v>
      </c>
      <c r="H14" s="18">
        <f t="shared" si="1"/>
        <v>662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5" x14ac:dyDescent="0.3">
      <c r="A15" s="41">
        <v>43763</v>
      </c>
      <c r="B15" s="41">
        <v>43773</v>
      </c>
      <c r="C15" s="42">
        <v>218</v>
      </c>
      <c r="G15" s="45">
        <f>SUM(G3:G14)</f>
        <v>3486</v>
      </c>
      <c r="H15" s="45">
        <f>SUM(H3:H14)</f>
        <v>3402</v>
      </c>
      <c r="I15" s="8">
        <f>H15+C19</f>
        <v>3486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5" x14ac:dyDescent="0.3">
      <c r="A16" s="41">
        <v>43794</v>
      </c>
      <c r="B16" s="41">
        <v>43807</v>
      </c>
      <c r="C16" s="42">
        <v>311</v>
      </c>
      <c r="F16" s="43" t="s">
        <v>15</v>
      </c>
      <c r="G16" s="43" t="s">
        <v>2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/>
      <c r="U16"/>
      <c r="V16"/>
      <c r="W16"/>
      <c r="X16"/>
      <c r="Y16"/>
    </row>
    <row r="17" spans="1:25" x14ac:dyDescent="0.3">
      <c r="A17" s="41">
        <v>43804</v>
      </c>
      <c r="B17" s="41">
        <v>43821</v>
      </c>
      <c r="C17" s="42">
        <v>94</v>
      </c>
      <c r="F17" s="44"/>
      <c r="G17" s="44" t="s">
        <v>28</v>
      </c>
      <c r="H17" s="44"/>
      <c r="I17" s="44"/>
      <c r="J17" s="44"/>
      <c r="K17" s="44"/>
      <c r="L17" s="44"/>
      <c r="M17" s="44"/>
      <c r="N17" s="44"/>
      <c r="O17" s="44"/>
      <c r="P17" s="44" t="s">
        <v>35</v>
      </c>
      <c r="Q17" s="44" t="s">
        <v>29</v>
      </c>
      <c r="R17" s="44" t="s">
        <v>36</v>
      </c>
      <c r="S17" s="44" t="s">
        <v>17</v>
      </c>
      <c r="T17"/>
      <c r="U17"/>
      <c r="V17"/>
      <c r="W17"/>
      <c r="X17"/>
      <c r="Y17"/>
    </row>
    <row r="18" spans="1:25" x14ac:dyDescent="0.3">
      <c r="A18" s="41">
        <v>43814</v>
      </c>
      <c r="B18" s="41">
        <v>43825</v>
      </c>
      <c r="C18" s="42">
        <v>257</v>
      </c>
      <c r="F18" s="43" t="s">
        <v>0</v>
      </c>
      <c r="G18" s="38" t="s">
        <v>18</v>
      </c>
      <c r="H18" s="38" t="s">
        <v>19</v>
      </c>
      <c r="I18" s="38" t="s">
        <v>20</v>
      </c>
      <c r="J18" s="38" t="s">
        <v>21</v>
      </c>
      <c r="K18" s="38" t="s">
        <v>22</v>
      </c>
      <c r="L18" s="38" t="s">
        <v>23</v>
      </c>
      <c r="M18" s="38" t="s">
        <v>24</v>
      </c>
      <c r="N18" s="38" t="s">
        <v>25</v>
      </c>
      <c r="O18" s="38" t="s">
        <v>26</v>
      </c>
      <c r="P18" s="44"/>
      <c r="Q18" s="38" t="s">
        <v>18</v>
      </c>
      <c r="R18" s="44"/>
      <c r="S18" s="44"/>
      <c r="T18"/>
      <c r="U18"/>
      <c r="V18"/>
      <c r="W18"/>
      <c r="X18"/>
      <c r="Y18"/>
    </row>
    <row r="19" spans="1:25" x14ac:dyDescent="0.3">
      <c r="A19" s="41">
        <v>43822</v>
      </c>
      <c r="B19" s="41">
        <v>43843</v>
      </c>
      <c r="C19" s="42">
        <v>84</v>
      </c>
      <c r="F19" s="38" t="s">
        <v>18</v>
      </c>
      <c r="G19" s="22">
        <v>177</v>
      </c>
      <c r="H19" s="22"/>
      <c r="I19" s="22"/>
      <c r="J19" s="22"/>
      <c r="K19" s="22"/>
      <c r="L19" s="22"/>
      <c r="M19" s="22"/>
      <c r="N19" s="22"/>
      <c r="O19" s="22"/>
      <c r="P19" s="22">
        <v>177</v>
      </c>
      <c r="Q19" s="22"/>
      <c r="R19" s="22"/>
      <c r="S19" s="22">
        <v>177</v>
      </c>
      <c r="T19"/>
      <c r="U19"/>
      <c r="V19"/>
      <c r="W19"/>
      <c r="X19"/>
      <c r="Y19"/>
    </row>
    <row r="20" spans="1:25" x14ac:dyDescent="0.3">
      <c r="F20" s="38" t="s">
        <v>19</v>
      </c>
      <c r="G20" s="22"/>
      <c r="H20" s="22">
        <v>261</v>
      </c>
      <c r="I20" s="22"/>
      <c r="J20" s="22"/>
      <c r="K20" s="22"/>
      <c r="L20" s="22"/>
      <c r="M20" s="22"/>
      <c r="N20" s="22"/>
      <c r="O20" s="22"/>
      <c r="P20" s="22">
        <v>261</v>
      </c>
      <c r="Q20" s="22"/>
      <c r="R20" s="22"/>
      <c r="S20" s="22">
        <v>261</v>
      </c>
      <c r="T20"/>
      <c r="U20"/>
      <c r="V20"/>
      <c r="W20"/>
      <c r="X20"/>
      <c r="Y20"/>
    </row>
    <row r="21" spans="1:25" x14ac:dyDescent="0.3">
      <c r="A21" s="9"/>
      <c r="F21" s="38" t="s">
        <v>20</v>
      </c>
      <c r="G21" s="22"/>
      <c r="H21" s="22"/>
      <c r="I21" s="22">
        <v>460</v>
      </c>
      <c r="J21" s="22"/>
      <c r="K21" s="22"/>
      <c r="L21" s="22"/>
      <c r="M21" s="22"/>
      <c r="N21" s="22"/>
      <c r="O21" s="22"/>
      <c r="P21" s="22">
        <v>460</v>
      </c>
      <c r="Q21" s="22"/>
      <c r="R21" s="22"/>
      <c r="S21" s="22">
        <v>460</v>
      </c>
      <c r="T21"/>
      <c r="U21"/>
      <c r="V21"/>
      <c r="W21"/>
      <c r="X21"/>
      <c r="Y21"/>
    </row>
    <row r="22" spans="1:25" x14ac:dyDescent="0.3">
      <c r="A22" s="9"/>
      <c r="F22" s="38" t="s">
        <v>21</v>
      </c>
      <c r="G22" s="22"/>
      <c r="H22" s="22"/>
      <c r="I22" s="22"/>
      <c r="J22" s="22">
        <v>215</v>
      </c>
      <c r="K22" s="22">
        <v>375</v>
      </c>
      <c r="L22" s="22"/>
      <c r="M22" s="22"/>
      <c r="N22" s="22"/>
      <c r="O22" s="22"/>
      <c r="P22" s="22">
        <v>590</v>
      </c>
      <c r="Q22" s="22"/>
      <c r="R22" s="22"/>
      <c r="S22" s="22">
        <v>590</v>
      </c>
      <c r="T22"/>
      <c r="U22"/>
      <c r="V22"/>
      <c r="W22"/>
      <c r="X22"/>
      <c r="Y22"/>
    </row>
    <row r="23" spans="1:25" x14ac:dyDescent="0.3">
      <c r="A23" s="9"/>
      <c r="F23" s="38" t="s">
        <v>22</v>
      </c>
      <c r="G23" s="22"/>
      <c r="H23" s="22"/>
      <c r="I23" s="22"/>
      <c r="J23" s="22"/>
      <c r="K23" s="22"/>
      <c r="L23" s="22">
        <v>262</v>
      </c>
      <c r="M23" s="22"/>
      <c r="N23" s="22"/>
      <c r="O23" s="22"/>
      <c r="P23" s="22">
        <v>262</v>
      </c>
      <c r="Q23" s="22"/>
      <c r="R23" s="22"/>
      <c r="S23" s="22">
        <v>262</v>
      </c>
      <c r="T23"/>
      <c r="U23"/>
      <c r="V23"/>
      <c r="W23"/>
      <c r="X23"/>
      <c r="Y23"/>
    </row>
    <row r="24" spans="1:25" x14ac:dyDescent="0.3">
      <c r="F24" s="38" t="s">
        <v>23</v>
      </c>
      <c r="G24" s="22"/>
      <c r="H24" s="22"/>
      <c r="I24" s="22"/>
      <c r="J24" s="22"/>
      <c r="K24" s="22"/>
      <c r="L24" s="22">
        <v>209</v>
      </c>
      <c r="M24" s="22">
        <v>247</v>
      </c>
      <c r="N24" s="22"/>
      <c r="O24" s="22"/>
      <c r="P24" s="22">
        <v>456</v>
      </c>
      <c r="Q24" s="22"/>
      <c r="R24" s="22"/>
      <c r="S24" s="22">
        <v>456</v>
      </c>
      <c r="T24"/>
      <c r="U24"/>
      <c r="V24"/>
      <c r="W24"/>
      <c r="X24"/>
      <c r="Y24"/>
    </row>
    <row r="25" spans="1:25" x14ac:dyDescent="0.3">
      <c r="F25" s="38" t="s">
        <v>24</v>
      </c>
      <c r="G25" s="22"/>
      <c r="H25" s="22"/>
      <c r="I25" s="22"/>
      <c r="J25" s="22"/>
      <c r="K25" s="22"/>
      <c r="L25" s="22"/>
      <c r="M25" s="22">
        <v>316</v>
      </c>
      <c r="N25" s="22">
        <v>218</v>
      </c>
      <c r="O25" s="22"/>
      <c r="P25" s="22">
        <v>534</v>
      </c>
      <c r="Q25" s="22"/>
      <c r="R25" s="22"/>
      <c r="S25" s="22">
        <v>534</v>
      </c>
      <c r="T25"/>
      <c r="U25"/>
      <c r="V25"/>
      <c r="W25"/>
      <c r="X25"/>
      <c r="Y25"/>
    </row>
    <row r="26" spans="1:25" x14ac:dyDescent="0.3">
      <c r="F26" s="38" t="s">
        <v>25</v>
      </c>
      <c r="G26" s="22"/>
      <c r="H26" s="22"/>
      <c r="I26" s="22"/>
      <c r="J26" s="22"/>
      <c r="K26" s="22"/>
      <c r="L26" s="22"/>
      <c r="M26" s="22"/>
      <c r="N26" s="22"/>
      <c r="O26" s="22">
        <v>311</v>
      </c>
      <c r="P26" s="22">
        <v>311</v>
      </c>
      <c r="Q26" s="22"/>
      <c r="R26" s="22"/>
      <c r="S26" s="22">
        <v>311</v>
      </c>
      <c r="T26"/>
      <c r="U26"/>
      <c r="V26"/>
      <c r="W26"/>
      <c r="X26"/>
      <c r="Y26"/>
    </row>
    <row r="27" spans="1:25" x14ac:dyDescent="0.3">
      <c r="E27" s="1"/>
      <c r="F27" s="38" t="s">
        <v>26</v>
      </c>
      <c r="G27" s="22"/>
      <c r="H27" s="22"/>
      <c r="I27" s="22"/>
      <c r="J27" s="22"/>
      <c r="K27" s="22"/>
      <c r="L27" s="22"/>
      <c r="M27" s="22"/>
      <c r="N27" s="22"/>
      <c r="O27" s="22">
        <v>351</v>
      </c>
      <c r="P27" s="22">
        <v>351</v>
      </c>
      <c r="Q27" s="22">
        <v>84</v>
      </c>
      <c r="R27" s="22">
        <v>84</v>
      </c>
      <c r="S27" s="22">
        <v>435</v>
      </c>
      <c r="T27"/>
      <c r="U27"/>
      <c r="V27"/>
      <c r="W27"/>
      <c r="X27"/>
      <c r="Y27"/>
    </row>
    <row r="28" spans="1:25" x14ac:dyDescent="0.3">
      <c r="E28" s="1"/>
      <c r="F28" s="38" t="s">
        <v>17</v>
      </c>
      <c r="G28" s="22">
        <v>177</v>
      </c>
      <c r="H28" s="22">
        <v>261</v>
      </c>
      <c r="I28" s="22">
        <v>460</v>
      </c>
      <c r="J28" s="22">
        <v>215</v>
      </c>
      <c r="K28" s="22">
        <v>375</v>
      </c>
      <c r="L28" s="22">
        <v>471</v>
      </c>
      <c r="M28" s="22">
        <v>563</v>
      </c>
      <c r="N28" s="22">
        <v>218</v>
      </c>
      <c r="O28" s="22">
        <v>662</v>
      </c>
      <c r="P28" s="22">
        <v>3402</v>
      </c>
      <c r="Q28" s="22">
        <v>84</v>
      </c>
      <c r="R28" s="22">
        <v>84</v>
      </c>
      <c r="S28" s="22">
        <v>3486</v>
      </c>
      <c r="T28"/>
      <c r="U28"/>
      <c r="V28"/>
      <c r="W28"/>
      <c r="X28"/>
    </row>
    <row r="29" spans="1:25" x14ac:dyDescent="0.3">
      <c r="E29" s="1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5" x14ac:dyDescent="0.3">
      <c r="E30" s="1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 s="8"/>
      <c r="V30" s="8"/>
    </row>
    <row r="31" spans="1:25" x14ac:dyDescent="0.3">
      <c r="E31" s="1"/>
      <c r="F31"/>
      <c r="G31"/>
      <c r="H31"/>
      <c r="M31"/>
      <c r="N31"/>
      <c r="O31"/>
      <c r="P31"/>
      <c r="Q31"/>
      <c r="R31"/>
      <c r="S31"/>
      <c r="T31"/>
      <c r="U31" s="8"/>
      <c r="V31" s="8"/>
    </row>
    <row r="32" spans="1:25" x14ac:dyDescent="0.3">
      <c r="E32" s="1"/>
      <c r="F32"/>
      <c r="G32"/>
      <c r="H32"/>
      <c r="P32" s="8"/>
      <c r="Q32" s="8"/>
      <c r="R32" s="8"/>
      <c r="S32" s="8"/>
      <c r="T32" s="8"/>
      <c r="U32" s="8"/>
      <c r="V32" s="8"/>
    </row>
    <row r="33" spans="5:22" x14ac:dyDescent="0.3">
      <c r="E33" s="1"/>
      <c r="F33"/>
      <c r="G33"/>
      <c r="H33"/>
      <c r="P33" s="8"/>
      <c r="Q33" s="8"/>
      <c r="R33" s="8"/>
      <c r="S33" s="8"/>
      <c r="T33" s="8"/>
      <c r="U33" s="8"/>
      <c r="V33" s="8"/>
    </row>
    <row r="34" spans="5:22" x14ac:dyDescent="0.3">
      <c r="E34" s="1"/>
      <c r="F34"/>
      <c r="G34"/>
      <c r="H34"/>
      <c r="P34" s="8"/>
      <c r="Q34" s="8"/>
      <c r="R34" s="8"/>
      <c r="S34" s="8"/>
      <c r="T34" s="8"/>
      <c r="U34" s="8"/>
      <c r="V34" s="8"/>
    </row>
    <row r="35" spans="5:22" x14ac:dyDescent="0.3">
      <c r="E35" s="1"/>
      <c r="F35"/>
      <c r="G35"/>
      <c r="H35" s="1"/>
      <c r="P35" s="8"/>
      <c r="Q35" s="8"/>
      <c r="R35" s="8"/>
      <c r="S35" s="8"/>
      <c r="T35" s="8"/>
      <c r="U35" s="8"/>
      <c r="V35" s="8"/>
    </row>
    <row r="36" spans="5:22" x14ac:dyDescent="0.3">
      <c r="E36" s="1"/>
      <c r="F36"/>
      <c r="G36"/>
      <c r="H36" s="1"/>
      <c r="P36" s="8"/>
      <c r="Q36" s="8"/>
      <c r="R36" s="8"/>
      <c r="S36" s="8"/>
      <c r="T36" s="8"/>
      <c r="U36" s="8"/>
      <c r="V36" s="8"/>
    </row>
    <row r="37" spans="5:22" x14ac:dyDescent="0.3">
      <c r="F37"/>
      <c r="G37"/>
      <c r="P37" s="8"/>
      <c r="Q37" s="8"/>
      <c r="R37" s="8"/>
      <c r="S37" s="8"/>
      <c r="T37" s="8"/>
      <c r="U37" s="8"/>
      <c r="V37" s="8"/>
    </row>
    <row r="38" spans="5:22" x14ac:dyDescent="0.3">
      <c r="F38"/>
      <c r="G38"/>
    </row>
    <row r="39" spans="5:22" x14ac:dyDescent="0.3">
      <c r="F39"/>
      <c r="G39"/>
    </row>
    <row r="40" spans="5:22" x14ac:dyDescent="0.3">
      <c r="F40"/>
      <c r="G40"/>
    </row>
    <row r="41" spans="5:22" x14ac:dyDescent="0.3">
      <c r="F41"/>
      <c r="G41"/>
    </row>
    <row r="42" spans="5:22" x14ac:dyDescent="0.3">
      <c r="F42"/>
      <c r="G42"/>
    </row>
    <row r="43" spans="5:22" x14ac:dyDescent="0.3">
      <c r="F43"/>
      <c r="G43"/>
    </row>
    <row r="44" spans="5:22" x14ac:dyDescent="0.3">
      <c r="F44"/>
      <c r="G44"/>
    </row>
  </sheetData>
  <sortState xmlns:xlrd2="http://schemas.microsoft.com/office/spreadsheetml/2017/richdata2" ref="A2:C19">
    <sortCondition ref="B1:B19"/>
  </sortState>
  <phoneticPr fontId="4" type="noConversion"/>
  <conditionalFormatting sqref="A2:C19">
    <cfRule type="expression" dxfId="4" priority="1">
      <formula>YEAR($A2)=#REF!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301C3-E695-4AB4-A1AE-146EB635FD7E}">
  <dimension ref="A1:AI30"/>
  <sheetViews>
    <sheetView zoomScale="130" zoomScaleNormal="130" workbookViewId="0">
      <selection activeCell="E12" sqref="E12"/>
    </sheetView>
  </sheetViews>
  <sheetFormatPr defaultRowHeight="16.5" x14ac:dyDescent="0.3"/>
  <cols>
    <col min="1" max="1" width="11.44140625" style="8" customWidth="1"/>
    <col min="2" max="2" width="13.6640625" style="8" bestFit="1" customWidth="1"/>
    <col min="3" max="3" width="8.88671875" style="8"/>
    <col min="4" max="4" width="2" style="8" customWidth="1"/>
    <col min="5" max="5" width="12.21875" style="1" bestFit="1" customWidth="1"/>
    <col min="6" max="9" width="9.21875" style="1" bestFit="1" customWidth="1"/>
    <col min="10" max="10" width="5.5546875" style="1" bestFit="1" customWidth="1"/>
    <col min="11" max="11" width="5.21875" style="1" bestFit="1" customWidth="1"/>
    <col min="12" max="12" width="10.33203125" style="1" bestFit="1" customWidth="1"/>
    <col min="13" max="13" width="11.109375" style="8" bestFit="1" customWidth="1"/>
    <col min="14" max="14" width="9.21875" style="8" bestFit="1" customWidth="1"/>
    <col min="15" max="15" width="10.33203125" style="8" bestFit="1" customWidth="1"/>
    <col min="16" max="16" width="8.44140625" style="8" bestFit="1" customWidth="1"/>
    <col min="17" max="17" width="10.33203125" style="8" bestFit="1" customWidth="1"/>
    <col min="18" max="18" width="8.44140625" style="8" bestFit="1" customWidth="1"/>
    <col min="19" max="19" width="10.33203125" style="8" bestFit="1" customWidth="1"/>
    <col min="20" max="20" width="11.109375" style="8" bestFit="1" customWidth="1"/>
    <col min="21" max="21" width="9.21875" style="8" bestFit="1" customWidth="1"/>
    <col min="22" max="22" width="4.5546875" style="8" bestFit="1" customWidth="1"/>
    <col min="23" max="23" width="10.33203125" style="8" bestFit="1" customWidth="1"/>
    <col min="24" max="24" width="8.44140625" style="8" bestFit="1" customWidth="1"/>
    <col min="25" max="25" width="10.33203125" style="8" bestFit="1" customWidth="1"/>
    <col min="26" max="26" width="8.44140625" style="8" bestFit="1" customWidth="1"/>
    <col min="27" max="27" width="10.33203125" style="8" bestFit="1" customWidth="1"/>
    <col min="28" max="28" width="11.109375" style="8" bestFit="1" customWidth="1"/>
    <col min="29" max="29" width="9.21875" style="8" bestFit="1" customWidth="1"/>
    <col min="30" max="30" width="4.5546875" style="8" bestFit="1" customWidth="1"/>
    <col min="31" max="31" width="10.33203125" style="8" bestFit="1" customWidth="1"/>
    <col min="32" max="32" width="8.44140625" style="8" bestFit="1" customWidth="1"/>
    <col min="33" max="33" width="10.33203125" style="8" bestFit="1" customWidth="1"/>
    <col min="34" max="34" width="11.109375" style="8" bestFit="1" customWidth="1"/>
    <col min="35" max="35" width="5.5546875" style="8" bestFit="1" customWidth="1"/>
    <col min="36" max="16384" width="8.88671875" style="8"/>
  </cols>
  <sheetData>
    <row r="1" spans="1:35" x14ac:dyDescent="0.3">
      <c r="A1" s="6" t="s">
        <v>1</v>
      </c>
      <c r="B1" s="7" t="s">
        <v>3</v>
      </c>
      <c r="C1" s="7" t="s">
        <v>4</v>
      </c>
      <c r="E1" s="20" t="s">
        <v>15</v>
      </c>
      <c r="F1" s="20" t="s">
        <v>27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3">
      <c r="A2" s="26">
        <v>43731</v>
      </c>
      <c r="B2" s="27">
        <v>43823</v>
      </c>
      <c r="C2" s="10">
        <v>46</v>
      </c>
      <c r="E2"/>
      <c r="F2" t="s">
        <v>28</v>
      </c>
      <c r="G2" t="s">
        <v>29</v>
      </c>
      <c r="H2" t="s">
        <v>31</v>
      </c>
      <c r="I2" t="s">
        <v>32</v>
      </c>
      <c r="J2" t="s">
        <v>17</v>
      </c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3">
      <c r="A3" s="26">
        <v>44160</v>
      </c>
      <c r="B3" s="27">
        <v>44198</v>
      </c>
      <c r="C3" s="10">
        <v>311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3">
      <c r="A4" s="26">
        <v>44035</v>
      </c>
      <c r="B4" s="27">
        <v>44061</v>
      </c>
      <c r="C4" s="10">
        <v>64</v>
      </c>
      <c r="E4" s="20" t="s">
        <v>16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3">
      <c r="A5" s="26">
        <v>43804</v>
      </c>
      <c r="B5" s="27">
        <v>43856</v>
      </c>
      <c r="C5" s="10">
        <v>94</v>
      </c>
      <c r="E5" s="21" t="s">
        <v>28</v>
      </c>
      <c r="F5" s="19">
        <v>1187</v>
      </c>
      <c r="G5" s="19">
        <v>295</v>
      </c>
      <c r="H5" s="19"/>
      <c r="I5" s="19"/>
      <c r="J5" s="19">
        <v>1482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3">
      <c r="A6" s="26">
        <v>44553</v>
      </c>
      <c r="B6" s="27">
        <v>44659</v>
      </c>
      <c r="C6" s="10">
        <v>84</v>
      </c>
      <c r="E6" s="21" t="s">
        <v>29</v>
      </c>
      <c r="F6" s="19"/>
      <c r="G6" s="19">
        <v>446</v>
      </c>
      <c r="H6" s="19">
        <v>311</v>
      </c>
      <c r="I6" s="19"/>
      <c r="J6" s="19">
        <v>757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3">
      <c r="A7" s="26">
        <v>43568</v>
      </c>
      <c r="B7" s="27">
        <v>43673</v>
      </c>
      <c r="C7" s="10">
        <v>261</v>
      </c>
      <c r="E7" s="21" t="s">
        <v>31</v>
      </c>
      <c r="F7" s="19"/>
      <c r="G7" s="19"/>
      <c r="H7" s="19">
        <v>590</v>
      </c>
      <c r="I7" s="19">
        <v>657</v>
      </c>
      <c r="J7" s="19">
        <v>1247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3">
      <c r="A8" s="26">
        <v>43704</v>
      </c>
      <c r="B8" s="27">
        <v>43795</v>
      </c>
      <c r="C8" s="10">
        <v>136</v>
      </c>
      <c r="E8" s="21" t="s">
        <v>17</v>
      </c>
      <c r="F8" s="19">
        <v>1187</v>
      </c>
      <c r="G8" s="19">
        <v>741</v>
      </c>
      <c r="H8" s="19">
        <v>901</v>
      </c>
      <c r="I8" s="19">
        <v>657</v>
      </c>
      <c r="J8" s="19">
        <v>3486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3">
      <c r="A9" s="26">
        <v>43763</v>
      </c>
      <c r="B9" s="27">
        <v>43783</v>
      </c>
      <c r="C9" s="10">
        <v>218</v>
      </c>
      <c r="E9"/>
      <c r="F9"/>
      <c r="G9"/>
      <c r="H9" s="8"/>
      <c r="I9" s="8"/>
      <c r="J9" s="8"/>
      <c r="K9" s="8"/>
      <c r="L9" s="8"/>
    </row>
    <row r="10" spans="1:35" x14ac:dyDescent="0.3">
      <c r="A10" s="26">
        <v>44207</v>
      </c>
      <c r="B10" s="27">
        <v>44272</v>
      </c>
      <c r="C10" s="10">
        <v>177</v>
      </c>
      <c r="E10"/>
      <c r="F10"/>
      <c r="G10"/>
      <c r="H10" s="8"/>
      <c r="I10" s="8"/>
      <c r="J10" s="8"/>
      <c r="K10" s="8"/>
      <c r="L10" s="8"/>
    </row>
    <row r="11" spans="1:35" x14ac:dyDescent="0.3">
      <c r="A11" s="26">
        <v>44085</v>
      </c>
      <c r="B11" s="27">
        <v>44135</v>
      </c>
      <c r="C11" s="10">
        <v>209</v>
      </c>
      <c r="E11"/>
      <c r="F11"/>
      <c r="G11"/>
      <c r="H11" s="8"/>
      <c r="I11" s="8"/>
      <c r="J11" s="8"/>
      <c r="K11" s="8"/>
      <c r="L11" s="8"/>
    </row>
    <row r="12" spans="1:35" x14ac:dyDescent="0.3">
      <c r="A12" s="26">
        <v>43671</v>
      </c>
      <c r="B12" s="27">
        <v>43765</v>
      </c>
      <c r="C12" s="10">
        <v>311</v>
      </c>
      <c r="E12"/>
      <c r="F12"/>
      <c r="G12"/>
      <c r="H12" s="8"/>
      <c r="I12" s="8"/>
      <c r="J12" s="8"/>
      <c r="K12" s="8"/>
      <c r="L12" s="8"/>
    </row>
    <row r="13" spans="1:35" x14ac:dyDescent="0.3">
      <c r="A13" s="26">
        <v>43651</v>
      </c>
      <c r="B13" s="27">
        <v>43728</v>
      </c>
      <c r="C13" s="10">
        <v>215</v>
      </c>
      <c r="E13"/>
      <c r="F13"/>
      <c r="G13"/>
      <c r="H13" s="8"/>
      <c r="I13" s="8"/>
      <c r="J13" s="8"/>
      <c r="K13" s="8"/>
      <c r="L13" s="8"/>
    </row>
    <row r="14" spans="1:35" x14ac:dyDescent="0.3">
      <c r="A14" s="26">
        <v>43991</v>
      </c>
      <c r="B14" s="27">
        <v>44134</v>
      </c>
      <c r="C14" s="10">
        <v>173</v>
      </c>
      <c r="E14"/>
      <c r="F14"/>
      <c r="G14"/>
      <c r="H14" s="8"/>
      <c r="I14" s="8"/>
      <c r="J14" s="8"/>
      <c r="K14" s="8"/>
      <c r="L14" s="8"/>
    </row>
    <row r="15" spans="1:35" x14ac:dyDescent="0.3">
      <c r="A15" s="26">
        <v>44483</v>
      </c>
      <c r="B15" s="27">
        <v>44601</v>
      </c>
      <c r="C15" s="10">
        <v>316</v>
      </c>
      <c r="E15"/>
      <c r="F15"/>
      <c r="G15"/>
      <c r="H15" s="8"/>
      <c r="I15" s="8"/>
      <c r="J15" s="8"/>
      <c r="K15" s="8"/>
      <c r="L15" s="8"/>
    </row>
    <row r="16" spans="1:35" x14ac:dyDescent="0.3">
      <c r="A16" s="26">
        <v>44439</v>
      </c>
      <c r="B16" s="27">
        <v>44491</v>
      </c>
      <c r="C16" s="10">
        <v>126</v>
      </c>
      <c r="E16"/>
      <c r="F16"/>
      <c r="G16"/>
      <c r="H16" s="8"/>
      <c r="I16" s="8"/>
      <c r="J16" s="8"/>
      <c r="K16" s="8"/>
      <c r="L16" s="8"/>
    </row>
    <row r="17" spans="1:12" x14ac:dyDescent="0.3">
      <c r="A17" s="26">
        <v>44362</v>
      </c>
      <c r="B17" s="27">
        <v>44404</v>
      </c>
      <c r="C17" s="10">
        <v>287</v>
      </c>
      <c r="E17"/>
      <c r="F17"/>
      <c r="G17"/>
      <c r="H17" s="8"/>
      <c r="I17" s="8"/>
      <c r="J17" s="8"/>
      <c r="K17" s="8"/>
      <c r="L17" s="8"/>
    </row>
    <row r="18" spans="1:12" x14ac:dyDescent="0.3">
      <c r="A18" s="26">
        <v>44545</v>
      </c>
      <c r="B18" s="27">
        <v>44562</v>
      </c>
      <c r="C18" s="10">
        <v>257</v>
      </c>
      <c r="E18"/>
      <c r="F18"/>
      <c r="G18"/>
      <c r="H18" s="8"/>
      <c r="I18" s="8"/>
      <c r="J18" s="8"/>
      <c r="K18" s="8"/>
      <c r="L18" s="8"/>
    </row>
    <row r="19" spans="1:12" x14ac:dyDescent="0.3">
      <c r="A19" s="28">
        <v>43731</v>
      </c>
      <c r="B19" s="29">
        <v>43831</v>
      </c>
      <c r="C19" s="17">
        <v>201</v>
      </c>
      <c r="E19"/>
      <c r="F19" s="8"/>
      <c r="G19" s="8"/>
      <c r="H19" s="8"/>
      <c r="I19" s="8"/>
      <c r="J19" s="8"/>
      <c r="K19" s="8"/>
      <c r="L19" s="8"/>
    </row>
    <row r="20" spans="1:12" x14ac:dyDescent="0.3">
      <c r="E20"/>
    </row>
    <row r="21" spans="1:12" x14ac:dyDescent="0.3">
      <c r="A21" s="9"/>
      <c r="E21"/>
      <c r="F21" s="8"/>
      <c r="G21" s="8"/>
      <c r="H21" s="8"/>
      <c r="I21" s="8"/>
      <c r="J21" s="8"/>
      <c r="K21" s="8"/>
      <c r="L21" s="8"/>
    </row>
    <row r="22" spans="1:12" x14ac:dyDescent="0.3">
      <c r="A22" s="9"/>
      <c r="E22"/>
      <c r="F22" s="8"/>
      <c r="G22" s="8"/>
      <c r="H22" s="8"/>
      <c r="I22" s="8"/>
      <c r="J22" s="8"/>
      <c r="K22" s="8"/>
      <c r="L22" s="8"/>
    </row>
    <row r="23" spans="1:12" x14ac:dyDescent="0.3">
      <c r="A23" s="9"/>
      <c r="E23"/>
      <c r="F23" s="8"/>
      <c r="G23" s="8"/>
      <c r="H23" s="8"/>
      <c r="I23" s="8"/>
      <c r="J23" s="8"/>
      <c r="K23" s="8"/>
      <c r="L23" s="8"/>
    </row>
    <row r="24" spans="1:12" x14ac:dyDescent="0.3">
      <c r="E24"/>
    </row>
    <row r="25" spans="1:12" x14ac:dyDescent="0.3">
      <c r="E25"/>
    </row>
    <row r="26" spans="1:12" x14ac:dyDescent="0.3">
      <c r="E26"/>
    </row>
    <row r="27" spans="1:12" x14ac:dyDescent="0.3">
      <c r="E27"/>
    </row>
    <row r="28" spans="1:12" x14ac:dyDescent="0.3">
      <c r="E28"/>
    </row>
    <row r="29" spans="1:12" x14ac:dyDescent="0.3">
      <c r="E29"/>
    </row>
    <row r="30" spans="1:12" x14ac:dyDescent="0.3">
      <c r="E30"/>
    </row>
  </sheetData>
  <phoneticPr fontId="4" type="noConversion"/>
  <conditionalFormatting sqref="A2:C19">
    <cfRule type="expression" dxfId="3" priority="1">
      <formula>YEAR($A2)=#REF!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开始课件</vt:lpstr>
      <vt:lpstr>完成课件</vt:lpstr>
      <vt:lpstr>月份完成</vt:lpstr>
      <vt:lpstr>数据透视表测试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2020-05-25T09:08:04Z</dcterms:created>
  <dcterms:modified xsi:type="dcterms:W3CDTF">2021-06-27T03:34:13Z</dcterms:modified>
</cp:coreProperties>
</file>