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D90A88AF-6138-4B05-8FDC-8BD72ECCC415}" xr6:coauthVersionLast="47" xr6:coauthVersionMax="47" xr10:uidLastSave="{00000000-0000-0000-0000-000000000000}"/>
  <bookViews>
    <workbookView xWindow="4695" yWindow="0" windowWidth="24135" windowHeight="13560" activeTab="1" xr2:uid="{4C7FFE21-1836-466C-86AF-B622DF578FD2}"/>
  </bookViews>
  <sheets>
    <sheet name="Sheet1" sheetId="1" r:id="rId1"/>
    <sheet name="Sheet2" sheetId="2" r:id="rId2"/>
  </sheets>
  <definedNames>
    <definedName name="_xlcn.WorksheetConnection_53.xlsx产品表1" hidden="1">产品表[]</definedName>
    <definedName name="_xlcn.WorksheetConnection_53.xlsx客户表1" hidden="1">客户表[]</definedName>
    <definedName name="_xlcn.WorksheetConnection_53.xlsx销售表1" hidden="1">销售表[]</definedName>
  </definedNames>
  <calcPr calcId="181029"/>
  <pivotCaches>
    <pivotCache cacheId="29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销售表" name="销售表" connection="WorksheetConnection_53.xlsx!销售表"/>
          <x15:modelTable id="客户表" name="客户表" connection="WorksheetConnection_53.xlsx!客户表"/>
          <x15:modelTable id="产品表" name="产品表" connection="WorksheetConnection_53.xlsx!产品表"/>
        </x15:modelTables>
        <x15:modelRelationships>
          <x15:modelRelationship fromTable="销售表" fromColumn="产品" toTable="产品表" toColumn="产品"/>
          <x15:modelRelationship fromTable="销售表" fromColumn="客户代号" toTable="客户表" toColumn="客户代号"/>
        </x15:modelRelationships>
      </x15:dataModel>
    </ext>
  </extLst>
</workbook>
</file>

<file path=xl/calcChain.xml><?xml version="1.0" encoding="utf-8"?>
<calcChain xmlns="http://schemas.openxmlformats.org/spreadsheetml/2006/main">
  <c r="G24" i="2" l="1"/>
  <c r="H24" i="2"/>
  <c r="I24" i="2"/>
  <c r="G25" i="2"/>
  <c r="H25" i="2"/>
  <c r="I25" i="2"/>
  <c r="G26" i="2"/>
  <c r="H26" i="2"/>
  <c r="I26" i="2"/>
  <c r="H23" i="2"/>
  <c r="I23" i="2"/>
  <c r="G23" i="2"/>
  <c r="J17" i="2"/>
  <c r="J18" i="2"/>
  <c r="J19" i="2"/>
  <c r="J16" i="2"/>
  <c r="I17" i="2" a="1"/>
  <c r="I17" i="2" s="1"/>
  <c r="I18" i="2" a="1"/>
  <c r="I18" i="2" s="1"/>
  <c r="I19" i="2" a="1"/>
  <c r="I19" i="2" s="1"/>
  <c r="I16" i="2" a="1"/>
  <c r="I16" i="2" s="1"/>
  <c r="H17" i="2" a="1"/>
  <c r="H17" i="2"/>
  <c r="H18" i="2" a="1"/>
  <c r="H18" i="2" s="1"/>
  <c r="H19" i="2" a="1"/>
  <c r="H19" i="2" s="1"/>
  <c r="H16" i="2" a="1"/>
  <c r="H16" i="2" s="1"/>
  <c r="G19" i="2" a="1"/>
  <c r="G19" i="2" s="1"/>
  <c r="G17" i="2" a="1"/>
  <c r="G17" i="2" s="1"/>
  <c r="G18" i="2" a="1"/>
  <c r="G18" i="2" s="1"/>
  <c r="G16" i="2" a="1"/>
  <c r="G16" i="2" s="1"/>
  <c r="L11" i="2"/>
  <c r="G10" i="2"/>
  <c r="J10" i="2" s="1"/>
  <c r="H10" i="2"/>
  <c r="M10" i="2" s="1"/>
  <c r="I10" i="2"/>
  <c r="G11" i="2"/>
  <c r="J11" i="2" s="1"/>
  <c r="H11" i="2"/>
  <c r="I11" i="2"/>
  <c r="G12" i="2"/>
  <c r="J12" i="2" s="1"/>
  <c r="H12" i="2"/>
  <c r="I12" i="2"/>
  <c r="H9" i="2"/>
  <c r="H13" i="2" s="1"/>
  <c r="I9" i="2"/>
  <c r="I13" i="2" s="1"/>
  <c r="G9" i="2"/>
  <c r="M9" i="2" s="1"/>
  <c r="D24" i="1"/>
  <c r="N12" i="2" l="1"/>
  <c r="O12" i="2"/>
  <c r="O10" i="2"/>
  <c r="N10" i="2"/>
  <c r="O11" i="2"/>
  <c r="N11" i="2"/>
  <c r="G13" i="2"/>
  <c r="J13" i="2" s="1"/>
  <c r="L9" i="2"/>
  <c r="L13" i="2" s="1"/>
  <c r="M12" i="2"/>
  <c r="J9" i="2"/>
  <c r="L12" i="2"/>
  <c r="M11" i="2"/>
  <c r="M13" i="2" s="1"/>
  <c r="L10" i="2"/>
  <c r="D22" i="1"/>
  <c r="D20" i="1"/>
  <c r="D19" i="1"/>
  <c r="N9" i="2" l="1"/>
  <c r="O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F6AA40-B8D1-4592-AD4A-F19B5A638969}" keepAlive="1" name="ThisWorkbookDataModel" description="数据模型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F41D176-3BAD-451A-8EB9-4B5B20A19D01}" name="WorksheetConnection_53.xlsx!产品表" type="102" refreshedVersion="7" minRefreshableVersion="5">
    <extLst>
      <ext xmlns:x15="http://schemas.microsoft.com/office/spreadsheetml/2010/11/main" uri="{DE250136-89BD-433C-8126-D09CA5730AF9}">
        <x15:connection id="产品表">
          <x15:rangePr sourceName="_xlcn.WorksheetConnection_53.xlsx产品表1"/>
        </x15:connection>
      </ext>
    </extLst>
  </connection>
  <connection id="3" xr16:uid="{E0DA0826-9142-43F9-B8A0-8C237AF23CBB}" name="WorksheetConnection_53.xlsx!客户表" type="102" refreshedVersion="7" minRefreshableVersion="5">
    <extLst>
      <ext xmlns:x15="http://schemas.microsoft.com/office/spreadsheetml/2010/11/main" uri="{DE250136-89BD-433C-8126-D09CA5730AF9}">
        <x15:connection id="客户表">
          <x15:rangePr sourceName="_xlcn.WorksheetConnection_53.xlsx客户表1"/>
        </x15:connection>
      </ext>
    </extLst>
  </connection>
  <connection id="4" xr16:uid="{FB6F948A-6613-4A52-8258-618C97BA5E9E}" name="WorksheetConnection_53.xlsx!销售表" type="102" refreshedVersion="7" minRefreshableVersion="5">
    <extLst>
      <ext xmlns:x15="http://schemas.microsoft.com/office/spreadsheetml/2010/11/main" uri="{DE250136-89BD-433C-8126-D09CA5730AF9}">
        <x15:connection id="销售表">
          <x15:rangePr sourceName="_xlcn.WorksheetConnection_53.xlsx销售表1"/>
        </x15:connection>
      </ext>
    </extLst>
  </connection>
</connections>
</file>

<file path=xl/sharedStrings.xml><?xml version="1.0" encoding="utf-8"?>
<sst xmlns="http://schemas.openxmlformats.org/spreadsheetml/2006/main" count="123" uniqueCount="71">
  <si>
    <t>数量</t>
    <phoneticPr fontId="2" type="noConversion"/>
  </si>
  <si>
    <t>国家代码</t>
    <phoneticPr fontId="2" type="noConversion"/>
  </si>
  <si>
    <t>CH</t>
    <phoneticPr fontId="2" type="noConversion"/>
  </si>
  <si>
    <t>RU</t>
    <phoneticPr fontId="2" type="noConversion"/>
  </si>
  <si>
    <t>GM</t>
    <phoneticPr fontId="2" type="noConversion"/>
  </si>
  <si>
    <t>国家名称</t>
    <phoneticPr fontId="2" type="noConversion"/>
  </si>
  <si>
    <t>中国</t>
  </si>
  <si>
    <t>中国</t>
    <phoneticPr fontId="2" type="noConversion"/>
  </si>
  <si>
    <t>俄罗斯</t>
  </si>
  <si>
    <t>俄罗斯</t>
    <phoneticPr fontId="2" type="noConversion"/>
  </si>
  <si>
    <t>德国</t>
  </si>
  <si>
    <t>德国</t>
    <phoneticPr fontId="2" type="noConversion"/>
  </si>
  <si>
    <t>AVERGE:=AVERAGE('销售表'[数量])</t>
    <phoneticPr fontId="2" type="noConversion"/>
  </si>
  <si>
    <t>数量汇总:=SUM('销售表'[数量])</t>
  </si>
  <si>
    <t>AVERGE X 参照国家:=AVERAGEX('国家代码','销售表'[数量汇总])</t>
    <phoneticPr fontId="2" type="noConversion"/>
  </si>
  <si>
    <t>汇总销售表 DC:=DIVIDE('销售表'[数量汇总],DISTINCTCOUNT('销售表'[国家代码]))</t>
    <phoneticPr fontId="2" type="noConversion"/>
  </si>
  <si>
    <t>汇总国家表 DC:=DIVIDE('销售表'[数量汇总],DISTINCTCOUNT('国家代码'[国家代码]))</t>
    <phoneticPr fontId="2" type="noConversion"/>
  </si>
  <si>
    <t>Ave</t>
    <phoneticPr fontId="2" type="noConversion"/>
  </si>
  <si>
    <t>平均数量</t>
    <phoneticPr fontId="2" type="noConversion"/>
  </si>
  <si>
    <t>AVERAGE忽视空单元格</t>
    <phoneticPr fontId="2" type="noConversion"/>
  </si>
  <si>
    <t>(8+8)/2</t>
    <phoneticPr fontId="2" type="noConversion"/>
  </si>
  <si>
    <t>AVERGE X:=AVERAGEX('销售表','销售表'[数量汇总])</t>
    <phoneticPr fontId="2" type="noConversion"/>
  </si>
  <si>
    <t>时间</t>
    <phoneticPr fontId="2" type="noConversion"/>
  </si>
  <si>
    <t>销售额</t>
    <phoneticPr fontId="2" type="noConversion"/>
  </si>
  <si>
    <t>产品</t>
    <phoneticPr fontId="2" type="noConversion"/>
  </si>
  <si>
    <t>客户代号</t>
    <phoneticPr fontId="2" type="noConversion"/>
  </si>
  <si>
    <t>客户名称</t>
    <phoneticPr fontId="2" type="noConversion"/>
  </si>
  <si>
    <t>省份</t>
    <phoneticPr fontId="2" type="noConversion"/>
  </si>
  <si>
    <t>联系人</t>
    <phoneticPr fontId="2" type="noConversion"/>
  </si>
  <si>
    <t>售价</t>
    <phoneticPr fontId="2" type="noConversion"/>
  </si>
  <si>
    <t>成本</t>
    <phoneticPr fontId="2" type="noConversion"/>
  </si>
  <si>
    <t>产商</t>
    <phoneticPr fontId="2" type="noConversion"/>
  </si>
  <si>
    <t>音响</t>
  </si>
  <si>
    <t>客户1</t>
    <phoneticPr fontId="2" type="noConversion"/>
  </si>
  <si>
    <t>湖南</t>
    <phoneticPr fontId="2" type="noConversion"/>
  </si>
  <si>
    <t>小明</t>
    <phoneticPr fontId="2" type="noConversion"/>
  </si>
  <si>
    <t>移动硬盘</t>
  </si>
  <si>
    <t>西部数码</t>
    <phoneticPr fontId="2" type="noConversion"/>
  </si>
  <si>
    <t>客户2</t>
    <phoneticPr fontId="2" type="noConversion"/>
  </si>
  <si>
    <t>湖北</t>
    <phoneticPr fontId="2" type="noConversion"/>
  </si>
  <si>
    <t>小红</t>
    <phoneticPr fontId="2" type="noConversion"/>
  </si>
  <si>
    <t>显示器</t>
  </si>
  <si>
    <t>TCL</t>
    <phoneticPr fontId="2" type="noConversion"/>
  </si>
  <si>
    <t>客户3</t>
    <phoneticPr fontId="2" type="noConversion"/>
  </si>
  <si>
    <t>广西</t>
    <phoneticPr fontId="2" type="noConversion"/>
  </si>
  <si>
    <t>小陈</t>
    <phoneticPr fontId="2" type="noConversion"/>
  </si>
  <si>
    <t>主机箱</t>
  </si>
  <si>
    <t>酷冷</t>
    <phoneticPr fontId="2" type="noConversion"/>
  </si>
  <si>
    <t>漫步者</t>
    <phoneticPr fontId="2" type="noConversion"/>
  </si>
  <si>
    <t>按照产品和客户求和</t>
    <phoneticPr fontId="2" type="noConversion"/>
  </si>
  <si>
    <t>产品/客户</t>
    <phoneticPr fontId="2" type="noConversion"/>
  </si>
  <si>
    <t>汇总</t>
    <phoneticPr fontId="2" type="noConversion"/>
  </si>
  <si>
    <t>产生销售额的平均值</t>
    <phoneticPr fontId="2" type="noConversion"/>
  </si>
  <si>
    <t>Ave 有问题?</t>
    <phoneticPr fontId="2" type="noConversion"/>
  </si>
  <si>
    <t>移动硬盘</t>
    <phoneticPr fontId="2" type="noConversion"/>
  </si>
  <si>
    <t>音响</t>
    <phoneticPr fontId="2" type="noConversion"/>
  </si>
  <si>
    <t>显示器</t>
    <phoneticPr fontId="2" type="noConversion"/>
  </si>
  <si>
    <t>主机箱</t>
    <phoneticPr fontId="2" type="noConversion"/>
  </si>
  <si>
    <t>按照产品和客户进行计数</t>
    <phoneticPr fontId="2" type="noConversion"/>
  </si>
  <si>
    <t>数量平均各种对比</t>
  </si>
  <si>
    <t>AVERGE</t>
  </si>
  <si>
    <t>AVERGE X</t>
  </si>
  <si>
    <t>AVERGE X 参照国家</t>
  </si>
  <si>
    <t>汇总销售表 DC</t>
  </si>
  <si>
    <t>汇总国家表 DC</t>
  </si>
  <si>
    <t>行标签</t>
  </si>
  <si>
    <t>总计</t>
  </si>
  <si>
    <t>产生销售额的平均值AVEX</t>
  </si>
  <si>
    <t>产生销售额的平均值AVEXX</t>
  </si>
  <si>
    <t>产生销售额的平均值DC</t>
  </si>
  <si>
    <t>ALL销售额的平均值DC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</si>
</sst>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5" xfId="0" applyBorder="1">
      <alignment vertical="center"/>
    </xf>
    <xf numFmtId="0" fontId="0" fillId="0" borderId="2" xfId="0" applyFont="1" applyFill="1" applyBorder="1" applyAlignment="1"/>
    <xf numFmtId="0" fontId="0" fillId="4" borderId="4" xfId="0" applyFont="1" applyFill="1" applyBorder="1" applyAlignment="1"/>
    <xf numFmtId="0" fontId="0" fillId="0" borderId="4" xfId="0" applyFont="1" applyBorder="1" applyAlignment="1"/>
    <xf numFmtId="0" fontId="0" fillId="4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/>
    <xf numFmtId="0" fontId="1" fillId="5" borderId="2" xfId="0" applyFont="1" applyFill="1" applyBorder="1" applyAlignment="1"/>
    <xf numFmtId="0" fontId="3" fillId="0" borderId="2" xfId="0" applyFont="1" applyBorder="1" applyAlignment="1"/>
    <xf numFmtId="0" fontId="1" fillId="5" borderId="2" xfId="0" applyFont="1" applyFill="1" applyBorder="1" applyAlignment="1">
      <alignment wrapText="1"/>
    </xf>
    <xf numFmtId="0" fontId="0" fillId="0" borderId="2" xfId="0" applyFont="1" applyBorder="1">
      <alignment vertical="center"/>
    </xf>
    <xf numFmtId="0" fontId="0" fillId="6" borderId="2" xfId="0" applyFont="1" applyFill="1" applyBorder="1" applyAlignment="1"/>
    <xf numFmtId="0" fontId="0" fillId="7" borderId="2" xfId="0" applyFont="1" applyFill="1" applyBorder="1" applyAlignment="1"/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5" borderId="6" xfId="0" applyFont="1" applyFill="1" applyBorder="1" applyAlignment="1"/>
    <xf numFmtId="0" fontId="0" fillId="0" borderId="2" xfId="0" applyFont="1" applyBorder="1" applyAlignment="1"/>
    <xf numFmtId="14" fontId="0" fillId="4" borderId="4" xfId="0" applyNumberFormat="1" applyFont="1" applyFill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/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family val="2"/>
        <charset val="134"/>
        <scheme val="none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family val="2"/>
        <charset val="134"/>
        <scheme val="none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family val="2"/>
        <charset val="134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19" formatCode="yyyy/m/d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pivotCacheDefinition" Target="pivotCache/pivotCacheDefinition1.xml"/><Relationship Id="rId21" Type="http://schemas.openxmlformats.org/officeDocument/2006/relationships/customXml" Target="../customXml/item12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29" Type="http://schemas.openxmlformats.org/officeDocument/2006/relationships/customXml" Target="../customXml/item20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connections" Target="connection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theme" Target="theme/theme1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Relationship Id="rId30" Type="http://schemas.openxmlformats.org/officeDocument/2006/relationships/customXml" Target="../customXml/item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21</xdr:row>
      <xdr:rowOff>47625</xdr:rowOff>
    </xdr:from>
    <xdr:to>
      <xdr:col>2</xdr:col>
      <xdr:colOff>895350</xdr:colOff>
      <xdr:row>21</xdr:row>
      <xdr:rowOff>190500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82F7F812-538D-473D-AB60-C2F1985F3DC8}"/>
            </a:ext>
          </a:extLst>
        </xdr:cNvPr>
        <xdr:cNvSpPr/>
      </xdr:nvSpPr>
      <xdr:spPr>
        <a:xfrm>
          <a:off x="1781175" y="3609975"/>
          <a:ext cx="876300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xu james" refreshedDate="44377.571227546294" backgroundQuery="1" createdVersion="7" refreshedVersion="7" minRefreshableVersion="3" recordCount="0" supportSubquery="1" supportAdvancedDrill="1" xr:uid="{952597FA-3CE1-44FD-A3E5-31918578D66C}">
  <cacheSource type="external" connectionId="1"/>
  <cacheFields count="5">
    <cacheField name="[产品表].[产品].[产品]" caption="产品" numFmtId="0" level="1">
      <sharedItems count="4">
        <s v="显示器"/>
        <s v="移动硬盘"/>
        <s v="音响"/>
        <s v="主机箱"/>
      </sharedItems>
    </cacheField>
    <cacheField name="[Measures].[产生销售额的平均值AVEX]" caption="产生销售额的平均值AVEX" numFmtId="0" hierarchy="12" level="32767"/>
    <cacheField name="[Measures].[产生销售额的平均值AVEXX]" caption="产生销售额的平均值AVEXX" numFmtId="0" hierarchy="14" level="32767"/>
    <cacheField name="[Measures].[产生销售额的平均值DC]" caption="产生销售额的平均值DC" numFmtId="0" hierarchy="15" level="32767"/>
    <cacheField name="[Measures].[ALL销售额的平均值DC]" caption="ALL销售额的平均值DC" numFmtId="0" hierarchy="16" level="32767"/>
  </cacheFields>
  <cacheHierarchies count="21">
    <cacheHierarchy uniqueName="[产品表].[产品]" caption="产品" attribute="1" defaultMemberUniqueName="[产品表].[产品].[All]" allUniqueName="[产品表].[产品].[All]" dimensionUniqueName="[产品表]" displayFolder="" count="2" memberValueDatatype="130" unbalanced="0">
      <fieldsUsage count="2">
        <fieldUsage x="-1"/>
        <fieldUsage x="0"/>
      </fieldsUsage>
    </cacheHierarchy>
    <cacheHierarchy uniqueName="[产品表].[售价]" caption="售价" attribute="1" defaultMemberUniqueName="[产品表].[售价].[All]" allUniqueName="[产品表].[售价].[All]" dimensionUniqueName="[产品表]" displayFolder="" count="0" memberValueDatatype="5" unbalanced="0"/>
    <cacheHierarchy uniqueName="[产品表].[成本]" caption="成本" attribute="1" defaultMemberUniqueName="[产品表].[成本].[All]" allUniqueName="[产品表].[成本].[All]" dimensionUniqueName="[产品表]" displayFolder="" count="0" memberValueDatatype="5" unbalanced="0"/>
    <cacheHierarchy uniqueName="[产品表].[产商]" caption="产商" attribute="1" defaultMemberUniqueName="[产品表].[产商].[All]" allUniqueName="[产品表].[产商].[All]" dimensionUniqueName="[产品表]" displayFolder="" count="0" memberValueDatatype="130" unbalanced="0"/>
    <cacheHierarchy uniqueName="[客户表].[客户代号]" caption="客户代号" attribute="1" defaultMemberUniqueName="[客户表].[客户代号].[All]" allUniqueName="[客户表].[客户代号].[All]" dimensionUniqueName="[客户表]" displayFolder="" count="0" memberValueDatatype="20" unbalanced="0"/>
    <cacheHierarchy uniqueName="[客户表].[客户名称]" caption="客户名称" attribute="1" defaultMemberUniqueName="[客户表].[客户名称].[All]" allUniqueName="[客户表].[客户名称].[All]" dimensionUniqueName="[客户表]" displayFolder="" count="0" memberValueDatatype="130" unbalanced="0"/>
    <cacheHierarchy uniqueName="[客户表].[省份]" caption="省份" attribute="1" defaultMemberUniqueName="[客户表].[省份].[All]" allUniqueName="[客户表].[省份].[All]" dimensionUniqueName="[客户表]" displayFolder="" count="0" memberValueDatatype="130" unbalanced="0"/>
    <cacheHierarchy uniqueName="[客户表].[联系人]" caption="联系人" attribute="1" defaultMemberUniqueName="[客户表].[联系人].[All]" allUniqueName="[客户表].[联系人].[All]" dimensionUniqueName="[客户表]" displayFolder="" count="0" memberValueDatatype="130" unbalanced="0"/>
    <cacheHierarchy uniqueName="[销售表].[时间]" caption="时间" attribute="1" time="1" defaultMemberUniqueName="[销售表].[时间].[All]" allUniqueName="[销售表].[时间].[All]" dimensionUniqueName="[销售表]" displayFolder="" count="0" memberValueDatatype="7" unbalanced="0"/>
    <cacheHierarchy uniqueName="[销售表].[销售额]" caption="销售额" attribute="1" defaultMemberUniqueName="[销售表].[销售额].[All]" allUniqueName="[销售表].[销售额].[All]" dimensionUniqueName="[销售表]" displayFolder="" count="0" memberValueDatatype="5" unbalanced="0"/>
    <cacheHierarchy uniqueName="[销售表].[产品]" caption="产品" attribute="1" defaultMemberUniqueName="[销售表].[产品].[All]" allUniqueName="[销售表].[产品].[All]" dimensionUniqueName="[销售表]" displayFolder="" count="0" memberValueDatatype="130" unbalanced="0"/>
    <cacheHierarchy uniqueName="[销售表].[客户代号]" caption="客户代号" attribute="1" defaultMemberUniqueName="[销售表].[客户代号].[All]" allUniqueName="[销售表].[客户代号].[All]" dimensionUniqueName="[销售表]" displayFolder="" count="0" memberValueDatatype="20" unbalanced="0"/>
    <cacheHierarchy uniqueName="[Measures].[产生销售额的平均值AVEX]" caption="产生销售额的平均值AVEX" measure="1" displayFolder="" measureGroup="销售表" count="0" oneField="1">
      <fieldsUsage count="1">
        <fieldUsage x="1"/>
      </fieldsUsage>
    </cacheHierarchy>
    <cacheHierarchy uniqueName="[Measures].[销售额汇总]" caption="销售额汇总" measure="1" displayFolder="" measureGroup="销售表" count="0"/>
    <cacheHierarchy uniqueName="[Measures].[产生销售额的平均值AVEXX]" caption="产生销售额的平均值AVEXX" measure="1" displayFolder="" measureGroup="销售表" count="0" oneField="1">
      <fieldsUsage count="1">
        <fieldUsage x="2"/>
      </fieldsUsage>
    </cacheHierarchy>
    <cacheHierarchy uniqueName="[Measures].[产生销售额的平均值DC]" caption="产生销售额的平均值DC" measure="1" displayFolder="" measureGroup="销售表" count="0" oneField="1">
      <fieldsUsage count="1">
        <fieldUsage x="3"/>
      </fieldsUsage>
    </cacheHierarchy>
    <cacheHierarchy uniqueName="[Measures].[ALL销售额的平均值DC]" caption="ALL销售额的平均值DC" measure="1" displayFolder="" measureGroup="销售表" count="0" oneField="1">
      <fieldsUsage count="1">
        <fieldUsage x="4"/>
      </fieldsUsage>
    </cacheHierarchy>
    <cacheHierarchy uniqueName="[Measures].[__XL_Count 销售表]" caption="__XL_Count 销售表" measure="1" displayFolder="" measureGroup="销售表" count="0" hidden="1"/>
    <cacheHierarchy uniqueName="[Measures].[__XL_Count 客户表]" caption="__XL_Count 客户表" measure="1" displayFolder="" measureGroup="客户表" count="0" hidden="1"/>
    <cacheHierarchy uniqueName="[Measures].[__XL_Count 产品表]" caption="__XL_Count 产品表" measure="1" displayFolder="" measureGroup="产品表" count="0" hidden="1"/>
    <cacheHierarchy uniqueName="[Measures].[__未定义度量值]" caption="__未定义度量值" measure="1" displayFolder="" count="0" hidden="1"/>
  </cacheHierarchies>
  <kpis count="0"/>
  <dimensions count="4">
    <dimension measure="1" name="Measures" uniqueName="[Measures]" caption="Measures"/>
    <dimension name="产品表" uniqueName="[产品表]" caption="产品表"/>
    <dimension name="客户表" uniqueName="[客户表]" caption="客户表"/>
    <dimension name="销售表" uniqueName="[销售表]" caption="销售表"/>
  </dimensions>
  <measureGroups count="3">
    <measureGroup name="产品表" caption="产品表"/>
    <measureGroup name="客户表" caption="客户表"/>
    <measureGroup name="销售表" caption="销售表"/>
  </measureGroups>
  <maps count="5">
    <map measureGroup="0" dimension="1"/>
    <map measureGroup="1" dimension="2"/>
    <map measureGroup="2" dimension="1"/>
    <map measureGroup="2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554283-A881-4C2F-A005-5385E55A8840}" name="数据透视表1" cacheId="29" applyNumberFormats="0" applyBorderFormats="0" applyFontFormats="0" applyPatternFormats="0" applyAlignmentFormats="0" applyWidthHeightFormats="1" dataCaption="值" tag="200cf8c8-95d8-4e49-9c45-584adbef5791" updatedVersion="7" minRefreshableVersion="3" useAutoFormatting="1" itemPrintTitles="1" createdVersion="7" indent="0" outline="1" outlineData="1" multipleFieldFilters="0">
  <location ref="L16:P21" firstHeaderRow="0" firstDataRow="1" firstDataCol="1"/>
  <pivotFields count="5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fld="1" subtotal="count" baseField="0" baseItem="0"/>
    <dataField fld="2" subtotal="count" baseField="0" baseItem="0"/>
    <dataField fld="3" subtotal="count" baseField="0" baseItem="0"/>
    <dataField fld="4" subtotal="count" baseField="0" baseItem="0"/>
  </dataField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产品表]"/>
        <x15:activeTabTopLevelEntity name="[销售表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62B30-8D07-4D58-8416-AB8F608FA520}" name="销售表666" displayName="销售表666" ref="B5:C11" totalsRowShown="0" headerRowDxfId="18" dataDxfId="17">
  <autoFilter ref="B5:C11" xr:uid="{7FDEBF45-2380-4DBE-AB01-A5AF615F956F}"/>
  <tableColumns count="2">
    <tableColumn id="1" xr3:uid="{535C2895-F96D-44DD-AA2E-5E2F00E369F2}" name="数量" dataDxfId="16"/>
    <tableColumn id="2" xr3:uid="{B4B4E2C9-4FAB-4AB1-B396-16B2B0C47458}" name="国家代码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BB4ACC-4BB5-49BD-9A24-625624714927}" name="国家代码" displayName="国家代码" ref="E5:F8" totalsRowShown="0" headerRowDxfId="14" dataDxfId="13">
  <autoFilter ref="E5:F8" xr:uid="{9642536E-3B54-4180-8A40-62BFF4FC2A09}"/>
  <tableColumns count="2">
    <tableColumn id="1" xr3:uid="{499A5EE4-C7E8-4EF6-A787-B1F76C33B94D}" name="国家代码" dataDxfId="12"/>
    <tableColumn id="2" xr3:uid="{3D47451C-252D-4D87-A956-00F38658C67D}" name="国家名称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9F1A7B-51EC-48F1-9C78-CAC27EF42169}" name="销售表" displayName="销售表" ref="A1:D20" totalsRowShown="0" headerRowDxfId="4" dataDxfId="5" tableBorderDxfId="10">
  <autoFilter ref="A1:D20" xr:uid="{6F9F1A7B-51EC-48F1-9C78-CAC27EF42169}"/>
  <tableColumns count="4">
    <tableColumn id="1" xr3:uid="{9069859E-AD63-4EBE-93E6-FCA870AA9670}" name="时间" dataDxfId="9"/>
    <tableColumn id="2" xr3:uid="{EFE27F7A-627A-4CCF-89E0-9D8671D76B13}" name="销售额" dataDxfId="8"/>
    <tableColumn id="3" xr3:uid="{231C532F-765B-4751-9D02-675FA8AF3CB0}" name="产品" dataDxfId="7"/>
    <tableColumn id="4" xr3:uid="{E9393FF6-7C85-4396-B8A4-5DB6E94C6260}" name="客户代号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F4FF8C-C068-44DB-B1CA-6C9248AA4784}" name="客户表" displayName="客户表" ref="F1:I4" totalsRowShown="0" headerRowDxfId="2" tableBorderDxfId="3">
  <autoFilter ref="F1:I4" xr:uid="{E2F4FF8C-C068-44DB-B1CA-6C9248AA4784}"/>
  <tableColumns count="4">
    <tableColumn id="1" xr3:uid="{56A121B4-3B19-4684-9446-2166E7F1F981}" name="客户代号"/>
    <tableColumn id="2" xr3:uid="{2866E156-4CB2-4789-8095-4014ABB2FC5B}" name="客户名称"/>
    <tableColumn id="3" xr3:uid="{3C50733B-AED0-4D93-A99A-8D9A070AD368}" name="省份"/>
    <tableColumn id="4" xr3:uid="{D6337F98-F216-474B-BC15-B16FA884B95B}" name="联系人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D81B95-E567-4770-8311-6A03EC7C6C4D}" name="产品表" displayName="产品表" ref="L1:O5" totalsRowShown="0" headerRowDxfId="0" tableBorderDxfId="1">
  <autoFilter ref="L1:O5" xr:uid="{0DD81B95-E567-4770-8311-6A03EC7C6C4D}"/>
  <tableColumns count="4">
    <tableColumn id="1" xr3:uid="{29924A5A-3F74-416E-8607-A396FB5369BE}" name="产品"/>
    <tableColumn id="2" xr3:uid="{16F0B328-209E-488C-B005-F596A2E66F20}" name="售价"/>
    <tableColumn id="3" xr3:uid="{423C06D1-9251-461C-97C7-A2FC894A9F70}" name="成本"/>
    <tableColumn id="4" xr3:uid="{C23D09DE-DA92-4A3E-96B4-35EDBD217073}" name="产商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600D-DD3A-4CF3-BEAD-F0E41B27CD2F}">
  <dimension ref="A5:Q28"/>
  <sheetViews>
    <sheetView showGridLines="0" topLeftCell="A3" zoomScale="130" zoomScaleNormal="130" workbookViewId="0">
      <selection activeCell="F7" sqref="F7"/>
    </sheetView>
  </sheetViews>
  <sheetFormatPr defaultRowHeight="16.5" x14ac:dyDescent="0.3"/>
  <cols>
    <col min="1" max="1" width="2.44140625" customWidth="1"/>
    <col min="3" max="3" width="11.77734375" bestFit="1" customWidth="1"/>
    <col min="5" max="6" width="11.77734375" bestFit="1" customWidth="1"/>
    <col min="7" max="7" width="15.33203125" bestFit="1" customWidth="1"/>
    <col min="8" max="8" width="4.5546875" bestFit="1" customWidth="1"/>
    <col min="9" max="9" width="1.5546875" customWidth="1"/>
  </cols>
  <sheetData>
    <row r="5" spans="2:10" x14ac:dyDescent="0.3">
      <c r="B5" s="1" t="s">
        <v>0</v>
      </c>
      <c r="C5" s="1" t="s">
        <v>1</v>
      </c>
      <c r="D5" s="1"/>
      <c r="E5" s="1" t="s">
        <v>1</v>
      </c>
      <c r="F5" s="1" t="s">
        <v>5</v>
      </c>
    </row>
    <row r="6" spans="2:10" x14ac:dyDescent="0.3">
      <c r="B6" s="1">
        <v>5</v>
      </c>
      <c r="C6" s="1" t="s">
        <v>2</v>
      </c>
      <c r="D6" s="1"/>
      <c r="E6" s="1" t="s">
        <v>2</v>
      </c>
      <c r="F6" s="1" t="s">
        <v>7</v>
      </c>
    </row>
    <row r="7" spans="2:10" x14ac:dyDescent="0.3">
      <c r="B7" s="1"/>
      <c r="C7" s="1" t="s">
        <v>3</v>
      </c>
      <c r="D7" s="1"/>
      <c r="E7" s="1" t="s">
        <v>3</v>
      </c>
      <c r="F7" s="1" t="s">
        <v>9</v>
      </c>
    </row>
    <row r="8" spans="2:10" x14ac:dyDescent="0.3">
      <c r="B8" s="1">
        <v>6</v>
      </c>
      <c r="C8" s="1" t="s">
        <v>3</v>
      </c>
      <c r="D8" s="1"/>
      <c r="E8" s="1" t="s">
        <v>4</v>
      </c>
      <c r="F8" s="1" t="s">
        <v>11</v>
      </c>
    </row>
    <row r="9" spans="2:10" x14ac:dyDescent="0.3">
      <c r="B9" s="1">
        <v>3</v>
      </c>
      <c r="C9" s="1" t="s">
        <v>2</v>
      </c>
      <c r="D9" s="1"/>
      <c r="E9" s="1"/>
      <c r="F9" s="1"/>
    </row>
    <row r="10" spans="2:10" x14ac:dyDescent="0.3">
      <c r="B10" s="1">
        <v>2</v>
      </c>
      <c r="C10" s="1" t="s">
        <v>3</v>
      </c>
      <c r="D10" s="1"/>
      <c r="E10" s="1"/>
      <c r="F10" s="1"/>
    </row>
    <row r="11" spans="2:10" x14ac:dyDescent="0.3">
      <c r="B11" s="1">
        <v>0</v>
      </c>
      <c r="C11" s="1" t="s">
        <v>2</v>
      </c>
      <c r="D11" s="1"/>
      <c r="E11" s="1"/>
      <c r="F11" s="1"/>
    </row>
    <row r="14" spans="2:10" x14ac:dyDescent="0.3">
      <c r="E14" s="6"/>
    </row>
    <row r="16" spans="2:10" x14ac:dyDescent="0.3">
      <c r="J16" t="s">
        <v>13</v>
      </c>
    </row>
    <row r="17" spans="1:17" x14ac:dyDescent="0.3">
      <c r="A17" t="s">
        <v>19</v>
      </c>
    </row>
    <row r="18" spans="1:17" x14ac:dyDescent="0.3">
      <c r="C18" s="3" t="s">
        <v>5</v>
      </c>
      <c r="D18" s="4" t="s">
        <v>17</v>
      </c>
      <c r="G18" s="7" t="s">
        <v>59</v>
      </c>
      <c r="H18" s="7"/>
      <c r="I18" s="7"/>
      <c r="J18" s="7"/>
      <c r="K18" s="7"/>
      <c r="L18" s="7"/>
      <c r="M18" s="7"/>
      <c r="N18" s="2"/>
      <c r="O18" s="2"/>
      <c r="P18" s="2"/>
      <c r="Q18" s="2"/>
    </row>
    <row r="19" spans="1:17" x14ac:dyDescent="0.3">
      <c r="C19" s="1" t="s">
        <v>6</v>
      </c>
      <c r="D19" s="4">
        <f>SUMIF(销售表666[国家代码],E6,销售表666[数量])</f>
        <v>8</v>
      </c>
      <c r="G19" s="7" t="s">
        <v>60</v>
      </c>
      <c r="H19" s="7">
        <v>3.2</v>
      </c>
      <c r="I19" s="7"/>
      <c r="J19" s="7" t="s">
        <v>12</v>
      </c>
      <c r="K19" s="7"/>
      <c r="L19" s="7"/>
      <c r="M19" s="7"/>
      <c r="N19" s="2"/>
      <c r="O19" s="2"/>
      <c r="P19" s="2"/>
      <c r="Q19" s="2"/>
    </row>
    <row r="20" spans="1:17" x14ac:dyDescent="0.3">
      <c r="C20" s="1" t="s">
        <v>8</v>
      </c>
      <c r="D20" s="4">
        <f>SUMIF(销售表666[国家代码],E7,销售表666[数量])</f>
        <v>8</v>
      </c>
      <c r="G20" s="7" t="s">
        <v>61</v>
      </c>
      <c r="H20" s="7">
        <v>3.2</v>
      </c>
      <c r="I20" s="7"/>
      <c r="J20" s="7" t="s">
        <v>21</v>
      </c>
      <c r="K20" s="7"/>
      <c r="L20" s="7"/>
      <c r="M20" s="7"/>
      <c r="N20" s="2"/>
      <c r="O20" s="2"/>
      <c r="P20" s="2"/>
      <c r="Q20" s="2"/>
    </row>
    <row r="21" spans="1:17" x14ac:dyDescent="0.3">
      <c r="C21" s="1" t="s">
        <v>10</v>
      </c>
      <c r="D21" s="4"/>
      <c r="G21" s="7" t="s">
        <v>62</v>
      </c>
      <c r="H21" s="7">
        <v>8</v>
      </c>
      <c r="I21" s="7"/>
      <c r="J21" s="7" t="s">
        <v>14</v>
      </c>
      <c r="K21" s="7"/>
      <c r="L21" s="7"/>
      <c r="M21" s="7"/>
      <c r="N21" s="2"/>
      <c r="O21" s="2"/>
      <c r="P21" s="2"/>
      <c r="Q21" s="2"/>
    </row>
    <row r="22" spans="1:17" x14ac:dyDescent="0.3">
      <c r="B22" t="s">
        <v>20</v>
      </c>
      <c r="D22" s="5">
        <f>AVERAGE(D19:D21)</f>
        <v>8</v>
      </c>
      <c r="E22" s="1"/>
      <c r="G22" s="7" t="s">
        <v>63</v>
      </c>
      <c r="H22" s="7">
        <v>8</v>
      </c>
      <c r="I22" s="7"/>
      <c r="J22" s="7" t="s">
        <v>15</v>
      </c>
      <c r="K22" s="7"/>
      <c r="L22" s="7"/>
      <c r="M22" s="7"/>
      <c r="N22" s="2"/>
      <c r="O22" s="2"/>
      <c r="P22" s="2"/>
      <c r="Q22" s="2"/>
    </row>
    <row r="23" spans="1:17" x14ac:dyDescent="0.3">
      <c r="G23" s="7" t="s">
        <v>64</v>
      </c>
      <c r="H23" s="7">
        <v>5.333333333333333</v>
      </c>
      <c r="I23" s="7"/>
      <c r="J23" s="7" t="s">
        <v>16</v>
      </c>
      <c r="K23" s="7"/>
      <c r="L23" s="7"/>
      <c r="M23" s="7"/>
      <c r="N23" s="2"/>
      <c r="O23" s="2"/>
      <c r="P23" s="2"/>
      <c r="Q23" s="2"/>
    </row>
    <row r="24" spans="1:17" x14ac:dyDescent="0.3">
      <c r="C24" s="3" t="s">
        <v>18</v>
      </c>
      <c r="D24" s="5">
        <f>AVERAGE(销售表666[数量])</f>
        <v>3.2</v>
      </c>
    </row>
    <row r="27" spans="1:17" x14ac:dyDescent="0.3">
      <c r="D27" s="1"/>
    </row>
    <row r="28" spans="1:17" x14ac:dyDescent="0.3">
      <c r="D28" s="1"/>
    </row>
  </sheetData>
  <phoneticPr fontId="2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4DC1-730D-4DF7-B3C9-CBFA14E45E9A}">
  <dimension ref="A1:P33"/>
  <sheetViews>
    <sheetView showGridLines="0" tabSelected="1" zoomScaleNormal="100" workbookViewId="0">
      <selection activeCell="J6" sqref="J6"/>
    </sheetView>
  </sheetViews>
  <sheetFormatPr defaultRowHeight="16.5" x14ac:dyDescent="0.3"/>
  <cols>
    <col min="1" max="1" width="9.88671875" style="22" bestFit="1" customWidth="1"/>
    <col min="2" max="3" width="8.88671875" style="22"/>
    <col min="4" max="4" width="9.109375" style="22" customWidth="1"/>
    <col min="5" max="5" width="0.6640625" style="21" customWidth="1"/>
    <col min="6" max="6" width="9.44140625" style="21" customWidth="1"/>
    <col min="7" max="7" width="10.44140625" style="21" bestFit="1" customWidth="1"/>
    <col min="8" max="10" width="8.88671875" style="21"/>
    <col min="11" max="11" width="0.44140625" style="21" customWidth="1"/>
    <col min="12" max="12" width="8.33203125" style="21" bestFit="1" customWidth="1"/>
    <col min="13" max="13" width="22.33203125" style="21" bestFit="1" customWidth="1"/>
    <col min="14" max="14" width="23.6640625" style="21" bestFit="1" customWidth="1"/>
    <col min="15" max="15" width="19.88671875" style="21" bestFit="1" customWidth="1"/>
    <col min="16" max="16" width="19.44140625" style="21" bestFit="1" customWidth="1"/>
    <col min="17" max="16384" width="8.88671875" style="21"/>
  </cols>
  <sheetData>
    <row r="1" spans="1:16" s="14" customFormat="1" x14ac:dyDescent="0.3">
      <c r="A1" s="29" t="s">
        <v>22</v>
      </c>
      <c r="B1" s="29" t="s">
        <v>23</v>
      </c>
      <c r="C1" s="29" t="s">
        <v>24</v>
      </c>
      <c r="D1" s="29" t="s">
        <v>25</v>
      </c>
      <c r="E1" s="13"/>
      <c r="F1" s="30" t="s">
        <v>25</v>
      </c>
      <c r="G1" s="30" t="s">
        <v>26</v>
      </c>
      <c r="H1" s="30" t="s">
        <v>27</v>
      </c>
      <c r="I1" s="30" t="s">
        <v>28</v>
      </c>
      <c r="L1" s="30" t="s">
        <v>24</v>
      </c>
      <c r="M1" s="30" t="s">
        <v>29</v>
      </c>
      <c r="N1" s="30" t="s">
        <v>30</v>
      </c>
      <c r="O1" s="30" t="s">
        <v>31</v>
      </c>
    </row>
    <row r="2" spans="1:16" s="14" customFormat="1" x14ac:dyDescent="0.3">
      <c r="A2" s="27">
        <v>42785</v>
      </c>
      <c r="B2" s="11">
        <v>21899</v>
      </c>
      <c r="C2" s="11" t="s">
        <v>32</v>
      </c>
      <c r="D2" s="11">
        <v>1</v>
      </c>
      <c r="F2" s="9">
        <v>1</v>
      </c>
      <c r="G2" s="9" t="s">
        <v>33</v>
      </c>
      <c r="H2" s="9" t="s">
        <v>34</v>
      </c>
      <c r="I2" s="9" t="s">
        <v>35</v>
      </c>
      <c r="L2" s="9" t="s">
        <v>36</v>
      </c>
      <c r="M2" s="9">
        <v>439.5</v>
      </c>
      <c r="N2" s="9">
        <v>221.45</v>
      </c>
      <c r="O2" s="9" t="s">
        <v>37</v>
      </c>
    </row>
    <row r="3" spans="1:16" s="14" customFormat="1" x14ac:dyDescent="0.3">
      <c r="A3" s="28">
        <v>42778</v>
      </c>
      <c r="B3" s="12">
        <v>439.5</v>
      </c>
      <c r="C3" s="12" t="s">
        <v>36</v>
      </c>
      <c r="D3" s="12">
        <v>3</v>
      </c>
      <c r="F3" s="10">
        <v>2</v>
      </c>
      <c r="G3" s="10" t="s">
        <v>38</v>
      </c>
      <c r="H3" s="10" t="s">
        <v>39</v>
      </c>
      <c r="I3" s="10" t="s">
        <v>40</v>
      </c>
      <c r="L3" s="10" t="s">
        <v>41</v>
      </c>
      <c r="M3" s="10">
        <v>259.5</v>
      </c>
      <c r="N3" s="10">
        <v>117.5</v>
      </c>
      <c r="O3" s="10" t="s">
        <v>42</v>
      </c>
    </row>
    <row r="4" spans="1:16" s="14" customFormat="1" x14ac:dyDescent="0.3">
      <c r="A4" s="27">
        <v>42792</v>
      </c>
      <c r="B4" s="11">
        <v>20463</v>
      </c>
      <c r="C4" s="11" t="s">
        <v>32</v>
      </c>
      <c r="D4" s="11">
        <v>3</v>
      </c>
      <c r="F4" s="9">
        <v>3</v>
      </c>
      <c r="G4" s="9" t="s">
        <v>43</v>
      </c>
      <c r="H4" s="9" t="s">
        <v>44</v>
      </c>
      <c r="I4" s="9" t="s">
        <v>45</v>
      </c>
      <c r="L4" s="9" t="s">
        <v>46</v>
      </c>
      <c r="M4" s="9">
        <v>269.5</v>
      </c>
      <c r="N4" s="9">
        <v>123.5</v>
      </c>
      <c r="O4" s="9" t="s">
        <v>47</v>
      </c>
    </row>
    <row r="5" spans="1:16" s="14" customFormat="1" x14ac:dyDescent="0.3">
      <c r="A5" s="28">
        <v>42785</v>
      </c>
      <c r="B5" s="12">
        <v>32956.5</v>
      </c>
      <c r="C5" s="12" t="s">
        <v>41</v>
      </c>
      <c r="D5" s="12">
        <v>2</v>
      </c>
      <c r="L5" s="10" t="s">
        <v>32</v>
      </c>
      <c r="M5" s="10">
        <v>179.5</v>
      </c>
      <c r="N5" s="10">
        <v>79.5</v>
      </c>
      <c r="O5" s="10" t="s">
        <v>48</v>
      </c>
    </row>
    <row r="6" spans="1:16" s="14" customFormat="1" x14ac:dyDescent="0.3">
      <c r="A6" s="27">
        <v>42785</v>
      </c>
      <c r="B6" s="11">
        <v>18898.5</v>
      </c>
      <c r="C6" s="11" t="s">
        <v>36</v>
      </c>
      <c r="D6" s="11">
        <v>1</v>
      </c>
    </row>
    <row r="7" spans="1:16" s="14" customFormat="1" x14ac:dyDescent="0.3">
      <c r="A7" s="28">
        <v>42790</v>
      </c>
      <c r="B7" s="12">
        <v>12385.5</v>
      </c>
      <c r="C7" s="12" t="s">
        <v>32</v>
      </c>
      <c r="D7" s="12">
        <v>1</v>
      </c>
      <c r="F7" s="13" t="s">
        <v>49</v>
      </c>
      <c r="G7" s="13"/>
      <c r="H7" s="13"/>
      <c r="I7" s="13"/>
      <c r="L7" s="23">
        <v>1</v>
      </c>
      <c r="M7" s="23">
        <v>2</v>
      </c>
    </row>
    <row r="8" spans="1:16" s="14" customFormat="1" ht="30.75" x14ac:dyDescent="0.3">
      <c r="A8" s="27">
        <v>42793</v>
      </c>
      <c r="B8" s="11">
        <v>24524.5</v>
      </c>
      <c r="C8" s="11" t="s">
        <v>46</v>
      </c>
      <c r="D8" s="11">
        <v>2</v>
      </c>
      <c r="F8" s="15" t="s">
        <v>50</v>
      </c>
      <c r="G8" s="8" t="s">
        <v>33</v>
      </c>
      <c r="H8" s="8" t="s">
        <v>38</v>
      </c>
      <c r="I8" s="8" t="s">
        <v>43</v>
      </c>
      <c r="J8" s="16" t="s">
        <v>51</v>
      </c>
      <c r="L8" s="17" t="s">
        <v>52</v>
      </c>
      <c r="M8" s="15" t="s">
        <v>53</v>
      </c>
      <c r="N8" s="17" t="s">
        <v>52</v>
      </c>
      <c r="O8" s="15" t="s">
        <v>53</v>
      </c>
    </row>
    <row r="9" spans="1:16" s="14" customFormat="1" x14ac:dyDescent="0.3">
      <c r="A9" s="28">
        <v>42782</v>
      </c>
      <c r="B9" s="12">
        <v>34254</v>
      </c>
      <c r="C9" s="12" t="s">
        <v>41</v>
      </c>
      <c r="D9" s="12">
        <v>1</v>
      </c>
      <c r="F9" s="18" t="s">
        <v>54</v>
      </c>
      <c r="G9" s="19">
        <f>SUMIFS($B$2:$B$20,$C$2:$C$20,$F9,$D$2:$D$20,INDEX($F$2:$F$4,MATCH(G$8,$G$2:$G$4,0)))</f>
        <v>39115.5</v>
      </c>
      <c r="H9" s="19">
        <f t="shared" ref="H9:I12" si="0">SUMIFS($B$2:$B$20,$C$2:$C$20,$F9,$D$2:$D$20,INDEX($F$2:$F$4,MATCH(H$8,$G$2:$G$4,0)))</f>
        <v>86581.5</v>
      </c>
      <c r="I9" s="19">
        <f t="shared" si="0"/>
        <v>85263</v>
      </c>
      <c r="J9" s="20">
        <f>SUM(G9:I9)</f>
        <v>210960</v>
      </c>
      <c r="L9" s="19">
        <f>AVERAGEIF($G9:$I9,"&gt;0",G9:I9)</f>
        <v>70320</v>
      </c>
      <c r="M9" s="19">
        <f>AVERAGE(G9:I9)</f>
        <v>70320</v>
      </c>
      <c r="N9" s="14">
        <f>J9/COUNTIF(G9:I9,"&gt;0")</f>
        <v>70320</v>
      </c>
      <c r="O9" s="14">
        <f>J9/3</f>
        <v>70320</v>
      </c>
    </row>
    <row r="10" spans="1:16" s="14" customFormat="1" x14ac:dyDescent="0.3">
      <c r="A10" s="27">
        <v>42786</v>
      </c>
      <c r="B10" s="11">
        <v>50542.5</v>
      </c>
      <c r="C10" s="11" t="s">
        <v>36</v>
      </c>
      <c r="D10" s="11">
        <v>3</v>
      </c>
      <c r="F10" s="18" t="s">
        <v>55</v>
      </c>
      <c r="G10" s="19">
        <f t="shared" ref="G10:G12" si="1">SUMIFS($B$2:$B$20,$C$2:$C$20,$F10,$D$2:$D$20,INDEX($F$2:$F$4,MATCH(G$8,$G$2:$G$4,0)))</f>
        <v>39310.5</v>
      </c>
      <c r="H10" s="19">
        <f t="shared" si="0"/>
        <v>0</v>
      </c>
      <c r="I10" s="19">
        <f t="shared" si="0"/>
        <v>20463</v>
      </c>
      <c r="J10" s="20">
        <f t="shared" ref="J10:J13" si="2">SUM(G10:I10)</f>
        <v>59773.5</v>
      </c>
      <c r="L10" s="19">
        <f t="shared" ref="L10:L12" si="3">AVERAGEIF($G10:$I10,"&gt;0",G10:I10)</f>
        <v>29886.75</v>
      </c>
      <c r="M10" s="19">
        <f t="shared" ref="M10:M12" si="4">AVERAGE(G10:I10)</f>
        <v>19924.5</v>
      </c>
      <c r="N10" s="14">
        <f t="shared" ref="N10:N12" si="5">J10/COUNTIF(G10:I10,"&gt;0")</f>
        <v>29886.75</v>
      </c>
      <c r="O10" s="14">
        <f t="shared" ref="O10:O12" si="6">J10/3</f>
        <v>19924.5</v>
      </c>
    </row>
    <row r="11" spans="1:16" s="14" customFormat="1" x14ac:dyDescent="0.3">
      <c r="A11" s="28">
        <v>42780</v>
      </c>
      <c r="B11" s="12">
        <v>5390</v>
      </c>
      <c r="C11" s="12" t="s">
        <v>46</v>
      </c>
      <c r="D11" s="12">
        <v>3</v>
      </c>
      <c r="F11" s="18" t="s">
        <v>56</v>
      </c>
      <c r="G11" s="19">
        <f t="shared" si="1"/>
        <v>56311.5</v>
      </c>
      <c r="H11" s="19">
        <f t="shared" si="0"/>
        <v>32956.5</v>
      </c>
      <c r="I11" s="19">
        <f t="shared" si="0"/>
        <v>0</v>
      </c>
      <c r="J11" s="20">
        <f t="shared" si="2"/>
        <v>89268</v>
      </c>
      <c r="L11" s="19">
        <f t="shared" si="3"/>
        <v>44634</v>
      </c>
      <c r="M11" s="19">
        <f t="shared" si="4"/>
        <v>29756</v>
      </c>
      <c r="N11" s="14">
        <f t="shared" si="5"/>
        <v>44634</v>
      </c>
      <c r="O11" s="14">
        <f t="shared" si="6"/>
        <v>29756</v>
      </c>
    </row>
    <row r="12" spans="1:16" s="14" customFormat="1" x14ac:dyDescent="0.3">
      <c r="A12" s="27">
        <v>42776</v>
      </c>
      <c r="B12" s="11">
        <v>22057.5</v>
      </c>
      <c r="C12" s="11" t="s">
        <v>41</v>
      </c>
      <c r="D12" s="11">
        <v>1</v>
      </c>
      <c r="F12" s="18" t="s">
        <v>57</v>
      </c>
      <c r="G12" s="19">
        <f t="shared" si="1"/>
        <v>0</v>
      </c>
      <c r="H12" s="19">
        <f t="shared" si="0"/>
        <v>53971</v>
      </c>
      <c r="I12" s="19">
        <f t="shared" si="0"/>
        <v>19134.5</v>
      </c>
      <c r="J12" s="20">
        <f t="shared" si="2"/>
        <v>73105.5</v>
      </c>
      <c r="L12" s="19">
        <f t="shared" si="3"/>
        <v>36552.75</v>
      </c>
      <c r="M12" s="19">
        <f t="shared" si="4"/>
        <v>24368.5</v>
      </c>
      <c r="N12" s="14">
        <f t="shared" si="5"/>
        <v>36552.75</v>
      </c>
      <c r="O12" s="14">
        <f t="shared" si="6"/>
        <v>24368.5</v>
      </c>
    </row>
    <row r="13" spans="1:16" s="14" customFormat="1" x14ac:dyDescent="0.3">
      <c r="A13" s="28">
        <v>42791</v>
      </c>
      <c r="B13" s="12">
        <v>30765</v>
      </c>
      <c r="C13" s="12" t="s">
        <v>36</v>
      </c>
      <c r="D13" s="12">
        <v>3</v>
      </c>
      <c r="F13" s="16" t="s">
        <v>51</v>
      </c>
      <c r="G13" s="20">
        <f t="shared" ref="G13:I13" si="7">SUM(G9:G12)</f>
        <v>134737.5</v>
      </c>
      <c r="H13" s="20">
        <f t="shared" si="7"/>
        <v>173509</v>
      </c>
      <c r="I13" s="20">
        <f t="shared" si="7"/>
        <v>124860.5</v>
      </c>
      <c r="J13" s="20">
        <f t="shared" si="2"/>
        <v>433107</v>
      </c>
      <c r="L13" s="19">
        <f>SUM(L9:L12)</f>
        <v>181393.5</v>
      </c>
      <c r="M13" s="19">
        <f>SUM(M9:M12)</f>
        <v>144369</v>
      </c>
    </row>
    <row r="14" spans="1:16" s="14" customFormat="1" x14ac:dyDescent="0.3">
      <c r="A14" s="27">
        <v>42784</v>
      </c>
      <c r="B14" s="11">
        <v>53179.500000000007</v>
      </c>
      <c r="C14" s="11" t="s">
        <v>36</v>
      </c>
      <c r="D14" s="11">
        <v>2</v>
      </c>
    </row>
    <row r="15" spans="1:16" s="14" customFormat="1" x14ac:dyDescent="0.3">
      <c r="A15" s="28">
        <v>42787</v>
      </c>
      <c r="B15" s="12">
        <v>5026</v>
      </c>
      <c r="C15" s="12" t="s">
        <v>32</v>
      </c>
      <c r="D15" s="12">
        <v>1</v>
      </c>
      <c r="F15" s="25" t="s">
        <v>50</v>
      </c>
      <c r="G15" s="23">
        <v>1</v>
      </c>
      <c r="H15" s="23">
        <v>1</v>
      </c>
      <c r="I15" s="24">
        <v>1</v>
      </c>
      <c r="J15" s="24">
        <v>2</v>
      </c>
    </row>
    <row r="16" spans="1:16" s="14" customFormat="1" x14ac:dyDescent="0.3">
      <c r="A16" s="27">
        <v>42776</v>
      </c>
      <c r="B16" s="11">
        <v>20217</v>
      </c>
      <c r="C16" s="11" t="s">
        <v>36</v>
      </c>
      <c r="D16" s="11">
        <v>1</v>
      </c>
      <c r="F16" s="18" t="s">
        <v>54</v>
      </c>
      <c r="G16" s="19">
        <f t="array" ref="G16">AVERAGE(IF(SUMIFS($B$2:$B$20,$C$2:$C$20,F16,$D$2:$D$20,$F$2:$F$4)&gt;0,SUMIFS($B$2:$B$20,$C$2:$C$20,F16,$D$2:$D$20,$F$2:$F$4)))</f>
        <v>70320</v>
      </c>
      <c r="H16" s="19">
        <f t="array" ref="H16">SUMIFS($B$2:$B$20,$C$2:$C$20,F16)/SUM(IF(COUNTIFS($C$2:$C$20,F16,$D$2:$D$20,$F$2:$F$4),1))</f>
        <v>70320</v>
      </c>
      <c r="I16" s="19">
        <f t="array" ref="I16">SUMIFS($B$2:$B$20,$C$2:$C$20,F16)/SUM(IF(FREQUENCY(IF($C$2:$C$20=F16,$D$2:$D$20),$F$2:$F$4),1))</f>
        <v>70320</v>
      </c>
      <c r="J16" s="26">
        <f>SUMIFS($B$2:$B$20,$C$2:$C$20,F16)/COUNTA($F$2:$F$4)</f>
        <v>70320</v>
      </c>
      <c r="L16" s="31" t="s">
        <v>65</v>
      </c>
      <c r="M16" t="s">
        <v>67</v>
      </c>
      <c r="N16" t="s">
        <v>68</v>
      </c>
      <c r="O16" t="s">
        <v>69</v>
      </c>
      <c r="P16" t="s">
        <v>70</v>
      </c>
    </row>
    <row r="17" spans="1:16" s="14" customFormat="1" x14ac:dyDescent="0.3">
      <c r="A17" s="28">
        <v>42793</v>
      </c>
      <c r="B17" s="12">
        <v>3516</v>
      </c>
      <c r="C17" s="12" t="s">
        <v>36</v>
      </c>
      <c r="D17" s="12">
        <v>3</v>
      </c>
      <c r="F17" s="18" t="s">
        <v>55</v>
      </c>
      <c r="G17" s="19">
        <f t="array" ref="G17">AVERAGE(IF(SUMIFS($B$2:$B$20,$C$2:$C$20,F17,$D$2:$D$20,$F$2:$F$4)&gt;0,SUMIFS($B$2:$B$20,$C$2:$C$20,F17,$D$2:$D$20,$F$2:$F$4)))</f>
        <v>29886.75</v>
      </c>
      <c r="H17" s="19">
        <f t="array" ref="H17">SUMIFS($B$2:$B$20,$C$2:$C$20,F17)/SUM(IF(COUNTIFS($C$2:$C$20,F17,$D$2:$D$20,$F$2:$F$4),1))</f>
        <v>29886.75</v>
      </c>
      <c r="I17" s="19">
        <f t="array" ref="I17">SUMIFS($B$2:$B$20,$C$2:$C$20,F17)/SUM(IF(FREQUENCY(IF($C$2:$C$20=F17,$D$2:$D$20),$F$2:$F$4),1))</f>
        <v>29886.75</v>
      </c>
      <c r="J17" s="26">
        <f t="shared" ref="J17:J19" si="8">SUMIFS($B$2:$B$20,$C$2:$C$20,F17)/COUNTA($F$2:$F$4)</f>
        <v>19924.5</v>
      </c>
      <c r="L17" s="32" t="s">
        <v>41</v>
      </c>
      <c r="M17" s="6">
        <v>44634</v>
      </c>
      <c r="N17" s="6">
        <v>44634</v>
      </c>
      <c r="O17" s="6">
        <v>44634</v>
      </c>
      <c r="P17" s="6">
        <v>29756</v>
      </c>
    </row>
    <row r="18" spans="1:16" s="14" customFormat="1" x14ac:dyDescent="0.3">
      <c r="A18" s="27">
        <v>42781</v>
      </c>
      <c r="B18" s="11">
        <v>13744.5</v>
      </c>
      <c r="C18" s="11" t="s">
        <v>46</v>
      </c>
      <c r="D18" s="11">
        <v>3</v>
      </c>
      <c r="F18" s="18" t="s">
        <v>56</v>
      </c>
      <c r="G18" s="19">
        <f t="array" ref="G18">AVERAGE(IF(SUMIFS($B$2:$B$20,$C$2:$C$20,F18,$D$2:$D$20,$F$2:$F$4)&gt;0,SUMIFS($B$2:$B$20,$C$2:$C$20,F18,$D$2:$D$20,$F$2:$F$4)))</f>
        <v>44634</v>
      </c>
      <c r="H18" s="19">
        <f t="array" ref="H18">SUMIFS($B$2:$B$20,$C$2:$C$20,F18)/SUM(IF(COUNTIFS($C$2:$C$20,F18,$D$2:$D$20,$F$2:$F$4),1))</f>
        <v>44634</v>
      </c>
      <c r="I18" s="19">
        <f t="array" ref="I18">SUMIFS($B$2:$B$20,$C$2:$C$20,F18)/SUM(IF(FREQUENCY(IF($C$2:$C$20=F18,$D$2:$D$20),$F$2:$F$4),1))</f>
        <v>44634</v>
      </c>
      <c r="J18" s="26">
        <f t="shared" si="8"/>
        <v>29756</v>
      </c>
      <c r="L18" s="32" t="s">
        <v>36</v>
      </c>
      <c r="M18" s="6">
        <v>70320</v>
      </c>
      <c r="N18" s="6">
        <v>70320</v>
      </c>
      <c r="O18" s="6">
        <v>70320</v>
      </c>
      <c r="P18" s="6">
        <v>70320</v>
      </c>
    </row>
    <row r="19" spans="1:16" s="14" customFormat="1" x14ac:dyDescent="0.3">
      <c r="A19" s="28">
        <v>42794</v>
      </c>
      <c r="B19" s="12">
        <v>29446.5</v>
      </c>
      <c r="C19" s="12" t="s">
        <v>46</v>
      </c>
      <c r="D19" s="12">
        <v>2</v>
      </c>
      <c r="F19" s="18" t="s">
        <v>57</v>
      </c>
      <c r="G19" s="19">
        <f t="array" ref="G19">AVERAGE(IF(SUMIFS($B$2:$B$20,$C$2:$C$20,F19,$D$2:$D$20,$F$2:$F$4)&gt;0,SUMIFS($B$2:$B$20,$C$2:$C$20,F19,$D$2:$D$20,$F$2:$F$4)))</f>
        <v>36552.75</v>
      </c>
      <c r="H19" s="19">
        <f t="array" ref="H19">SUMIFS($B$2:$B$20,$C$2:$C$20,F19)/SUM(IF(COUNTIFS($C$2:$C$20,F19,$D$2:$D$20,$F$2:$F$4),1))</f>
        <v>36552.75</v>
      </c>
      <c r="I19" s="19">
        <f t="array" ref="I19">SUMIFS($B$2:$B$20,$C$2:$C$20,F19)/SUM(IF(FREQUENCY(IF($C$2:$C$20=F19,$D$2:$D$20),$F$2:$F$4),1))</f>
        <v>36552.75</v>
      </c>
      <c r="J19" s="26">
        <f t="shared" si="8"/>
        <v>24368.5</v>
      </c>
      <c r="L19" s="32" t="s">
        <v>32</v>
      </c>
      <c r="M19" s="6">
        <v>29886.75</v>
      </c>
      <c r="N19" s="6">
        <v>29886.75</v>
      </c>
      <c r="O19" s="6">
        <v>29886.75</v>
      </c>
      <c r="P19" s="6">
        <v>19924.5</v>
      </c>
    </row>
    <row r="20" spans="1:16" s="14" customFormat="1" x14ac:dyDescent="0.3">
      <c r="A20" s="27">
        <v>42777</v>
      </c>
      <c r="B20" s="11">
        <v>33402</v>
      </c>
      <c r="C20" s="11" t="s">
        <v>36</v>
      </c>
      <c r="D20" s="11">
        <v>2</v>
      </c>
      <c r="L20" s="32" t="s">
        <v>46</v>
      </c>
      <c r="M20" s="6">
        <v>36552.75</v>
      </c>
      <c r="N20" s="6">
        <v>36552.75</v>
      </c>
      <c r="O20" s="6">
        <v>36552.75</v>
      </c>
      <c r="P20" s="6">
        <v>24368.5</v>
      </c>
    </row>
    <row r="21" spans="1:16" s="14" customFormat="1" x14ac:dyDescent="0.3">
      <c r="A21" s="22"/>
      <c r="B21" s="22"/>
      <c r="C21" s="22"/>
      <c r="D21" s="22"/>
      <c r="F21" s="13" t="s">
        <v>58</v>
      </c>
      <c r="L21" s="32" t="s">
        <v>66</v>
      </c>
      <c r="M21" s="6">
        <v>144369</v>
      </c>
      <c r="N21" s="6">
        <v>144369</v>
      </c>
      <c r="O21" s="6">
        <v>144369</v>
      </c>
      <c r="P21" s="6">
        <v>144369</v>
      </c>
    </row>
    <row r="22" spans="1:16" s="14" customFormat="1" x14ac:dyDescent="0.3">
      <c r="A22" s="22"/>
      <c r="B22" s="22"/>
      <c r="C22" s="22"/>
      <c r="D22" s="22"/>
      <c r="F22" s="15" t="s">
        <v>50</v>
      </c>
      <c r="G22" s="8" t="s">
        <v>33</v>
      </c>
      <c r="H22" s="8" t="s">
        <v>38</v>
      </c>
      <c r="I22" s="8" t="s">
        <v>43</v>
      </c>
      <c r="L22"/>
      <c r="M22"/>
      <c r="N22"/>
    </row>
    <row r="23" spans="1:16" s="14" customFormat="1" x14ac:dyDescent="0.3">
      <c r="A23" s="22"/>
      <c r="B23" s="22"/>
      <c r="C23" s="22"/>
      <c r="D23" s="22"/>
      <c r="F23" s="18" t="s">
        <v>54</v>
      </c>
      <c r="G23" s="19">
        <f>COUNTIFS($C$2:$C$20,$F23,$D$2:$D$20,INDEX($F$2:$F$4,MATCH(G$22,$G$2:$G$4,0)))</f>
        <v>2</v>
      </c>
      <c r="H23" s="19">
        <f t="shared" ref="H23:I26" si="9">COUNTIFS($C$2:$C$20,$F23,$D$2:$D$20,INDEX($F$2:$F$4,MATCH(H$22,$G$2:$G$4,0)))</f>
        <v>2</v>
      </c>
      <c r="I23" s="19">
        <f t="shared" si="9"/>
        <v>4</v>
      </c>
      <c r="L23"/>
      <c r="M23"/>
      <c r="N23"/>
    </row>
    <row r="24" spans="1:16" s="14" customFormat="1" x14ac:dyDescent="0.3">
      <c r="A24" s="22"/>
      <c r="B24" s="22"/>
      <c r="C24" s="22"/>
      <c r="D24" s="22"/>
      <c r="F24" s="18" t="s">
        <v>55</v>
      </c>
      <c r="G24" s="19">
        <f t="shared" ref="G24:G26" si="10">COUNTIFS($C$2:$C$20,$F24,$D$2:$D$20,INDEX($F$2:$F$4,MATCH(G$22,$G$2:$G$4,0)))</f>
        <v>3</v>
      </c>
      <c r="H24" s="19">
        <f t="shared" si="9"/>
        <v>0</v>
      </c>
      <c r="I24" s="19">
        <f t="shared" si="9"/>
        <v>1</v>
      </c>
      <c r="L24"/>
      <c r="M24"/>
      <c r="N24"/>
    </row>
    <row r="25" spans="1:16" s="14" customFormat="1" x14ac:dyDescent="0.3">
      <c r="A25" s="22"/>
      <c r="B25" s="22"/>
      <c r="C25" s="22"/>
      <c r="D25" s="22"/>
      <c r="F25" s="18" t="s">
        <v>56</v>
      </c>
      <c r="G25" s="19">
        <f t="shared" si="10"/>
        <v>2</v>
      </c>
      <c r="H25" s="19">
        <f t="shared" si="9"/>
        <v>1</v>
      </c>
      <c r="I25" s="19">
        <f t="shared" si="9"/>
        <v>0</v>
      </c>
      <c r="L25"/>
      <c r="M25"/>
      <c r="N25"/>
    </row>
    <row r="26" spans="1:16" s="14" customFormat="1" x14ac:dyDescent="0.3">
      <c r="A26" s="22"/>
      <c r="B26" s="22"/>
      <c r="C26" s="22"/>
      <c r="D26" s="22"/>
      <c r="F26" s="18" t="s">
        <v>57</v>
      </c>
      <c r="G26" s="19">
        <f t="shared" si="10"/>
        <v>0</v>
      </c>
      <c r="H26" s="19">
        <f t="shared" si="9"/>
        <v>2</v>
      </c>
      <c r="I26" s="19">
        <f t="shared" si="9"/>
        <v>2</v>
      </c>
      <c r="L26"/>
      <c r="M26"/>
      <c r="N26"/>
    </row>
    <row r="27" spans="1:16" s="14" customFormat="1" x14ac:dyDescent="0.3">
      <c r="A27" s="22"/>
      <c r="B27" s="22"/>
      <c r="C27" s="22"/>
      <c r="D27" s="22"/>
      <c r="L27"/>
      <c r="M27"/>
      <c r="N27"/>
    </row>
    <row r="28" spans="1:16" x14ac:dyDescent="0.3">
      <c r="L28"/>
      <c r="M28"/>
      <c r="N28"/>
    </row>
    <row r="29" spans="1:16" x14ac:dyDescent="0.3">
      <c r="L29"/>
      <c r="M29"/>
      <c r="N29"/>
    </row>
    <row r="30" spans="1:16" x14ac:dyDescent="0.3">
      <c r="L30"/>
      <c r="M30"/>
      <c r="N30"/>
    </row>
    <row r="31" spans="1:16" x14ac:dyDescent="0.3">
      <c r="L31"/>
      <c r="M31"/>
      <c r="N31"/>
    </row>
    <row r="32" spans="1:16" x14ac:dyDescent="0.3">
      <c r="L32"/>
      <c r="M32"/>
      <c r="N32"/>
    </row>
    <row r="33" spans="12:14" x14ac:dyDescent="0.3">
      <c r="L33"/>
      <c r="M33"/>
      <c r="N33"/>
    </row>
  </sheetData>
  <phoneticPr fontId="2" type="noConversion"/>
  <pageMargins left="0.7" right="0.7" top="0.75" bottom="0.75" header="0.3" footer="0.3"/>
  <pageSetup paperSize="9" orientation="portrait"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��peϑGl;`peϑGl;`�Sgq�V�[�Sgq�V�[Gl;`�.Uh�Gl;`�.Uh�Gl;`�V�[h�Gl;`�V�[h�
</file>

<file path=customXml/item2.xml>��peϑGl;`peϑGl;`�Sgq�V�[�Sgq�V�[Gl;`�.Uh�Gl;`�.Uh�Gl;`�V�[h�Gl;`�V�[h�
</file>

<file path=customXml/item3.xml>��
</file>

<file path=customXml/item4.xml>���[7bh��[7b�N�S�[7bT�yw�NT��|�N�[7b�N�S�[7bT�yw�NT��|�N
</file>

<file path=customXml/item5.xml>���N�Th��N�T.U�Nb,g�NFU�N�T.U�Nb,g�NFU
</file>

<file path=customXml/item6.xml>���Nu�.U���vs^GW<P�Nu�.U���vs^GW<P�.U��Gl;`�.U��Gl;`�Nu�.U���vs^GW<P�Nu�.U���vs^GW<P�Nu�.U���vs^GW<P�Nu�.U���vs^GW<P�.U���vs^GW<P�.U���vs^GW<P
</file>

<file path=customXml/item7.xml>���.Uh�
</file>

<file path=customXml/item8.xml>��
</file>

<file path=customXml/item9.xml>��
</file>

<file path=customXml/item10.xml>��
</file>

<file path=customXml/item11.xml>���.Uh��e���.U���N�T�[7b�N�S�e���.U���N�T�[7b�N�S
</file>

<file path=customXml/item12.xml>���.Uh�,�[7bh�,�N�Th�
</file>

<file path=customXml/item13.xml>���N�Th��N�Th��N�T.U�Nb,g�NFU�N�T.U�Nb,g�NFU�[7bh��[7bh��[7b�N�S�[7bT�yw�NT��|�N�[7b�N�S�[7bT�yw�NT��|�N�.Uh��.Uh��e���.U���N�T�[7b�N�S�Nu�.U���vs^GW<P�Nu�.U���vs^GW<PlQ_�Nu�.U���vs^GW<P<P�.U��Gl;`�.U��Gl;`lQ_�.U��Gl;`<P�Nu�.U���vs^GW<P�Nu�.U���vs^GW<PlQ_�Nu�.U���vs^GW<P<P�Nu�.U���vs^GW<P�Nu�.U���vs^GW<PlQ_�Nu�.U���vs^GW<P<P�.U���vs^GW<P�.U���vs^GW<PlQ_�.U���vs^GW<P<P�e���.U���N�T�[7b�N�S�Nu�.U���vs^GW<P�Nu�.U���vs^GW<PlQ_�Nu�.U���vs^GW<P<P�.U��Gl;`�.U��Gl;`lQ_�.U��Gl;`<P�Nu�.U���vs^GW<P�Nu�.U���vs^GW<PlQ_�Nu�.U���vs^GW<P<P�Nu�.U���vs^GW<P�Nu�.U���vs^GW<PlQ_�Nu�.U���vs^GW<P<P�.U���vs^GW<P�.U���vs^GW<PlQ_�.U���vs^GW<P<P�.Uh��[7bh��N�Th��.Uh��.Uh��e���.Uh��.U���.Uh��N�T�.Uh��[7b�N�S�.Uh��Nu�.U���vs^GW<P�.Uh��.U��Gl;`�.Uh��Nu�.U���vs^GW<P�.Uh��Nu�.U���vs^GW<P�.Uh��.U���vs^GW<P�[7bh��[7bh��[7b�N�S�[7bh��[7bT�y�[7bh�w�N�[7bh�T��|�N�N�Th��N�Th��N�T�N�Th�.U�N�N�Th�b,g�N�Th��NFU�.Uh��N�T�N�Th��N�T�.Uh��N�T�N�Th��N�T�.Uh��N�T�N�Th��N�T�.Uh��N�T�N�Th��N�T�.Uh��[7b�N�S�[7bh��[7b�N�S�.Uh��[7b�N�S�[7bh��[7b�N�S�.Uh��[7b�N�S�[7bh��[7b�N�S�.Uh��[7b�N�S�[7bh��[7b�N�S�.Uh��[7b�N�S�[7bh��[7b�N�S�.Uh��[7bh��N�Th��.Uh��.Uh��e���.Uh��.U���.Uh��N�T�.Uh��[7b�N�S�.Uh��Nu�.U���vs^GW<P�.Uh��.U��Gl;`�.Uh��Nu�.U���vs^GW<P�.Uh��Nu�.U���vs^GW<P�.Uh��.U���vs^GW<P�[7bh��[7bh��[7b�N�S�[7bh��[7bT�y�[7bh�w�N�[7bh�T��|�N�N�Th��N�Th��N�T�N�Th�.U�N�N�Th�b,g�N�Th��NFU�.Uh��N�T�N�Th��N�T�z�p0�z�p�.Uh��N�T�N�Th��N�T�.Uh��N�T�N�Th��N�T�.Uh��N�T�N�Th��N�T�.Uh��[7b�N�S�[7bh��[7b�N�S�z�p0�z�p�.Uh��[7b�N�S�[7bh��[7b�N�S�.Uh��[7b�N�S�[7bh��[7b�N�S�.Uh��[7b�N�S�[7bh��[7b�N�S
</file>

<file path=customXml/item14.xml>���V�[�Nx�V�[�Nx�V�[�Nx�V�[T�y�[7bh��[7bh��[7b�N�S�[7bT�yw�NT��|�N�N�Th��N�Th��N�T.U�Nb,g�NFU�.Uh��.Uh��e���.U���N�T�[7b�N�S
</file>

<file path=customXml/item15.xml>���.Uh��[7bh��N�Th�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D4A7E692-8A41-4CEB-9915-BB96924C0E45}">
  <ds:schemaRefs/>
</ds:datastoreItem>
</file>

<file path=customXml/itemProps2.xml><?xml version="1.0" encoding="utf-8"?>
<ds:datastoreItem xmlns:ds="http://schemas.openxmlformats.org/officeDocument/2006/customXml" ds:itemID="{97277647-4389-4BD9-A39F-070452F3C796}">
  <ds:schemaRefs/>
</ds:datastoreItem>
</file>

<file path=customXml/itemProps3.xml><?xml version="1.0" encoding="utf-8"?>
<ds:datastoreItem xmlns:ds="http://schemas.openxmlformats.org/officeDocument/2006/customXml" ds:itemID="{6306FF78-8D40-447E-8BA5-12688B525FDF}">
  <ds:schemaRefs/>
</ds:datastoreItem>
</file>

<file path=customXml/itemProps4.xml><?xml version="1.0" encoding="utf-8"?>
<ds:datastoreItem xmlns:ds="http://schemas.openxmlformats.org/officeDocument/2006/customXml" ds:itemID="{684EF3BE-FDFA-4E81-8093-EF9CACDBD3CA}">
  <ds:schemaRefs/>
</ds:datastoreItem>
</file>

<file path=customXml/itemProps5.xml><?xml version="1.0" encoding="utf-8"?>
<ds:datastoreItem xmlns:ds="http://schemas.openxmlformats.org/officeDocument/2006/customXml" ds:itemID="{03C271AD-F90E-4F03-86F3-652C6D25A1A6}">
  <ds:schemaRefs/>
</ds:datastoreItem>
</file>

<file path=customXml/itemProps6.xml><?xml version="1.0" encoding="utf-8"?>
<ds:datastoreItem xmlns:ds="http://schemas.openxmlformats.org/officeDocument/2006/customXml" ds:itemID="{0C87066B-2542-4919-B71A-271E192F695B}">
  <ds:schemaRefs/>
</ds:datastoreItem>
</file>

<file path=customXml/itemProps7.xml><?xml version="1.0" encoding="utf-8"?>
<ds:datastoreItem xmlns:ds="http://schemas.openxmlformats.org/officeDocument/2006/customXml" ds:itemID="{A6906BF3-C0CE-4DC4-A631-FF581BA9476C}">
  <ds:schemaRefs/>
</ds:datastoreItem>
</file>

<file path=customXml/itemProps8.xml><?xml version="1.0" encoding="utf-8"?>
<ds:datastoreItem xmlns:ds="http://schemas.openxmlformats.org/officeDocument/2006/customXml" ds:itemID="{2DB6B7C4-3AFF-438C-9533-1355EB746403}">
  <ds:schemaRefs/>
</ds:datastoreItem>
</file>

<file path=customXml/itemProps9.xml><?xml version="1.0" encoding="utf-8"?>
<ds:datastoreItem xmlns:ds="http://schemas.openxmlformats.org/officeDocument/2006/customXml" ds:itemID="{A96F9F41-7119-459D-91C5-28EA87C82EDD}">
  <ds:schemaRefs/>
</ds:datastoreItem>
</file>

<file path=customXml/itemProps10.xml><?xml version="1.0" encoding="utf-8"?>
<ds:datastoreItem xmlns:ds="http://schemas.openxmlformats.org/officeDocument/2006/customXml" ds:itemID="{CE9EDA06-60E8-4CD9-9F60-6E388C5965F0}">
  <ds:schemaRefs/>
</ds:datastoreItem>
</file>

<file path=customXml/itemProps11.xml><?xml version="1.0" encoding="utf-8"?>
<ds:datastoreItem xmlns:ds="http://schemas.openxmlformats.org/officeDocument/2006/customXml" ds:itemID="{9FD9A69D-93D8-4DE9-AAFB-6C4D2DE2D477}">
  <ds:schemaRefs/>
</ds:datastoreItem>
</file>

<file path=customXml/itemProps12.xml><?xml version="1.0" encoding="utf-8"?>
<ds:datastoreItem xmlns:ds="http://schemas.openxmlformats.org/officeDocument/2006/customXml" ds:itemID="{12919DCC-10A8-4B72-AF1D-8262496D2618}">
  <ds:schemaRefs/>
</ds:datastoreItem>
</file>

<file path=customXml/itemProps13.xml><?xml version="1.0" encoding="utf-8"?>
<ds:datastoreItem xmlns:ds="http://schemas.openxmlformats.org/officeDocument/2006/customXml" ds:itemID="{75B94458-F734-4F9E-8E41-445BE5598B1A}">
  <ds:schemaRefs/>
</ds:datastoreItem>
</file>

<file path=customXml/itemProps14.xml><?xml version="1.0" encoding="utf-8"?>
<ds:datastoreItem xmlns:ds="http://schemas.openxmlformats.org/officeDocument/2006/customXml" ds:itemID="{E8FCCA87-55F3-4EB5-8025-1947840DED92}">
  <ds:schemaRefs/>
</ds:datastoreItem>
</file>

<file path=customXml/itemProps15.xml><?xml version="1.0" encoding="utf-8"?>
<ds:datastoreItem xmlns:ds="http://schemas.openxmlformats.org/officeDocument/2006/customXml" ds:itemID="{A916532E-56CC-4DB4-8E8C-BC358CE7FAB6}">
  <ds:schemaRefs/>
</ds:datastoreItem>
</file>

<file path=customXml/itemProps16.xml><?xml version="1.0" encoding="utf-8"?>
<ds:datastoreItem xmlns:ds="http://schemas.openxmlformats.org/officeDocument/2006/customXml" ds:itemID="{44E50A7D-9637-4BF7-A2D1-B5D00305811A}">
  <ds:schemaRefs/>
</ds:datastoreItem>
</file>

<file path=customXml/itemProps17.xml><?xml version="1.0" encoding="utf-8"?>
<ds:datastoreItem xmlns:ds="http://schemas.openxmlformats.org/officeDocument/2006/customXml" ds:itemID="{879A8776-33C1-4730-86B5-32EBE38CA2A9}">
  <ds:schemaRefs/>
</ds:datastoreItem>
</file>

<file path=customXml/itemProps18.xml><?xml version="1.0" encoding="utf-8"?>
<ds:datastoreItem xmlns:ds="http://schemas.openxmlformats.org/officeDocument/2006/customXml" ds:itemID="{25BADB7B-ECD2-46A7-AFF3-FFD8047EE243}">
  <ds:schemaRefs/>
</ds:datastoreItem>
</file>

<file path=customXml/itemProps19.xml><?xml version="1.0" encoding="utf-8"?>
<ds:datastoreItem xmlns:ds="http://schemas.openxmlformats.org/officeDocument/2006/customXml" ds:itemID="{1E3A6815-C96D-497B-B1D1-5DAE96D5F58D}">
  <ds:schemaRefs/>
</ds:datastoreItem>
</file>

<file path=customXml/itemProps20.xml><?xml version="1.0" encoding="utf-8"?>
<ds:datastoreItem xmlns:ds="http://schemas.openxmlformats.org/officeDocument/2006/customXml" ds:itemID="{567EFEC8-F46A-486D-A5DC-5A6331C1149A}">
  <ds:schemaRefs/>
</ds:datastoreItem>
</file>

<file path=customXml/itemProps21.xml><?xml version="1.0" encoding="utf-8"?>
<ds:datastoreItem xmlns:ds="http://schemas.openxmlformats.org/officeDocument/2006/customXml" ds:itemID="{6CEE9494-7B61-4663-A128-8717F3F7F7D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2020-06-03T04:17:04Z</dcterms:created>
  <dcterms:modified xsi:type="dcterms:W3CDTF">2021-06-30T05:44:50Z</dcterms:modified>
</cp:coreProperties>
</file>