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halife/Documents/"/>
    </mc:Choice>
  </mc:AlternateContent>
  <xr:revisionPtr revIDLastSave="0" documentId="13_ncr:1_{A3CF6F8A-31C8-5246-AA2A-8B605881883D}" xr6:coauthVersionLast="36" xr6:coauthVersionMax="36" xr10:uidLastSave="{00000000-0000-0000-0000-000000000000}"/>
  <bookViews>
    <workbookView xWindow="0" yWindow="460" windowWidth="32540" windowHeight="173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Sheet1!$A$6:$K$6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2" l="1"/>
  <c r="O12" i="2" s="1"/>
  <c r="L12" i="2"/>
  <c r="J12" i="2"/>
  <c r="G12" i="2"/>
  <c r="H12" i="2" s="1"/>
  <c r="L11" i="2"/>
  <c r="J11" i="2"/>
  <c r="N11" i="2"/>
  <c r="O11" i="2"/>
  <c r="G11" i="2"/>
  <c r="H11" i="2" s="1"/>
  <c r="G10" i="2"/>
  <c r="J10" i="2" s="1"/>
  <c r="O10" i="2"/>
  <c r="N10" i="2"/>
  <c r="L10" i="2"/>
  <c r="L9" i="2"/>
  <c r="J9" i="2"/>
  <c r="H9" i="2"/>
  <c r="N8" i="2"/>
  <c r="O8" i="2" s="1"/>
  <c r="N9" i="2"/>
  <c r="O9" i="2" s="1"/>
  <c r="N7" i="2"/>
  <c r="O7" i="2" s="1"/>
  <c r="L8" i="2"/>
  <c r="J8" i="2"/>
  <c r="H8" i="2"/>
  <c r="L7" i="2"/>
  <c r="J7" i="2"/>
  <c r="H7" i="2"/>
  <c r="H10" i="2" l="1"/>
  <c r="F16" i="1"/>
  <c r="D16" i="1"/>
  <c r="F15" i="1"/>
  <c r="D15" i="1"/>
  <c r="F14" i="1"/>
  <c r="D14" i="1"/>
  <c r="F8" i="1"/>
  <c r="D8" i="1"/>
  <c r="F22" i="1"/>
  <c r="D22" i="1"/>
  <c r="F32" i="1"/>
  <c r="D32" i="1"/>
  <c r="F31" i="1"/>
  <c r="D31" i="1"/>
  <c r="F30" i="1"/>
  <c r="D30" i="1"/>
  <c r="F13" i="1"/>
  <c r="D13" i="1"/>
  <c r="F21" i="1"/>
  <c r="D21" i="1"/>
  <c r="D12" i="1"/>
  <c r="F12" i="1"/>
  <c r="F29" i="1"/>
  <c r="D29" i="1"/>
  <c r="F7" i="1"/>
  <c r="D7" i="1"/>
  <c r="F28" i="1"/>
  <c r="D28" i="1"/>
  <c r="F27" i="1"/>
  <c r="D27" i="1"/>
  <c r="F26" i="1"/>
  <c r="D26" i="1"/>
  <c r="F25" i="1"/>
  <c r="D25" i="1"/>
  <c r="F20" i="1"/>
  <c r="D20" i="1"/>
  <c r="F19" i="1"/>
  <c r="D19" i="1"/>
  <c r="F18" i="1"/>
  <c r="D18" i="1"/>
  <c r="F24" i="1"/>
  <c r="D24" i="1"/>
  <c r="F17" i="1"/>
  <c r="D17" i="1"/>
  <c r="D11" i="1"/>
  <c r="F11" i="1"/>
  <c r="F10" i="1"/>
  <c r="D10" i="1"/>
  <c r="F23" i="1"/>
  <c r="F9" i="1"/>
  <c r="D23" i="1"/>
  <c r="D9" i="1"/>
</calcChain>
</file>

<file path=xl/sharedStrings.xml><?xml version="1.0" encoding="utf-8"?>
<sst xmlns="http://schemas.openxmlformats.org/spreadsheetml/2006/main" count="192" uniqueCount="128">
  <si>
    <t>현재주식(달러)</t>
    <phoneticPr fontId="4" type="noConversion"/>
  </si>
  <si>
    <t>현재주식(원화)</t>
    <phoneticPr fontId="4" type="noConversion"/>
  </si>
  <si>
    <t>American Tower Corp</t>
    <phoneticPr fontId="4" type="noConversion"/>
  </si>
  <si>
    <t>AMT</t>
    <phoneticPr fontId="4" type="noConversion"/>
  </si>
  <si>
    <t>환율</t>
    <phoneticPr fontId="4" type="noConversion"/>
  </si>
  <si>
    <t>Pay Month</t>
    <phoneticPr fontId="4" type="noConversion"/>
  </si>
  <si>
    <t>Declare Month</t>
    <phoneticPr fontId="4" type="noConversion"/>
  </si>
  <si>
    <t>Payout amount</t>
    <phoneticPr fontId="4" type="noConversion"/>
  </si>
  <si>
    <t>Ticker</t>
    <phoneticPr fontId="4" type="noConversion"/>
  </si>
  <si>
    <t>Company Name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</si>
  <si>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</si>
  <si>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</si>
  <si>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</si>
  <si>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1, 4, 7, 10</t>
    <phoneticPr fontId="4" type="noConversion"/>
  </si>
  <si>
    <t>2, 5, 8, 11</t>
    <phoneticPr fontId="4" type="noConversion"/>
  </si>
  <si>
    <t>3, 6, 9, 12</t>
    <phoneticPr fontId="4" type="noConversion"/>
  </si>
  <si>
    <t>Comment</t>
    <phoneticPr fontId="4" type="noConversion"/>
  </si>
  <si>
    <t>Coca-Cola Co</t>
    <phoneticPr fontId="4" type="noConversion"/>
  </si>
  <si>
    <t>CO</t>
    <phoneticPr fontId="4" type="noConversion"/>
  </si>
  <si>
    <t>Pay ratio(%)</t>
    <phoneticPr fontId="4" type="noConversion"/>
  </si>
  <si>
    <t>Cisco</t>
    <phoneticPr fontId="4" type="noConversion"/>
  </si>
  <si>
    <t>CSCO</t>
    <phoneticPr fontId="4" type="noConversion"/>
  </si>
  <si>
    <t>Ventas</t>
    <phoneticPr fontId="4" type="noConversion"/>
  </si>
  <si>
    <t>VTR</t>
    <phoneticPr fontId="4" type="noConversion"/>
  </si>
  <si>
    <t>헬스케어 리치주</t>
    <phoneticPr fontId="4" type="noConversion"/>
  </si>
  <si>
    <t>https://blog.naver.com/funguyconan/221513380242</t>
  </si>
  <si>
    <t>Starbucks</t>
    <phoneticPr fontId="4" type="noConversion"/>
  </si>
  <si>
    <t>SBUX</t>
    <phoneticPr fontId="4" type="noConversion"/>
  </si>
  <si>
    <t>Johnson &amp; Johnson</t>
    <phoneticPr fontId="4" type="noConversion"/>
  </si>
  <si>
    <t>JNJ</t>
    <phoneticPr fontId="4" type="noConversion"/>
  </si>
  <si>
    <t>APPLE</t>
    <phoneticPr fontId="4" type="noConversion"/>
  </si>
  <si>
    <t>AAPL</t>
    <phoneticPr fontId="4" type="noConversion"/>
  </si>
  <si>
    <t>AT &amp; T</t>
    <phoneticPr fontId="4" type="noConversion"/>
  </si>
  <si>
    <t>T</t>
    <phoneticPr fontId="4" type="noConversion"/>
  </si>
  <si>
    <t>AbbVie Inc</t>
    <phoneticPr fontId="4" type="noConversion"/>
  </si>
  <si>
    <t>ABBV</t>
    <phoneticPr fontId="4" type="noConversion"/>
  </si>
  <si>
    <t>류마티스 관절염(휴미라) 개발업체</t>
    <phoneticPr fontId="4" type="noConversion"/>
  </si>
  <si>
    <t>Microsoft</t>
    <phoneticPr fontId="4" type="noConversion"/>
  </si>
  <si>
    <t>MSFT</t>
    <phoneticPr fontId="4" type="noConversion"/>
  </si>
  <si>
    <t>3M</t>
    <phoneticPr fontId="4" type="noConversion"/>
  </si>
  <si>
    <t>MMM</t>
    <phoneticPr fontId="4" type="noConversion"/>
  </si>
  <si>
    <t>BAC</t>
    <phoneticPr fontId="4" type="noConversion"/>
  </si>
  <si>
    <t>MCD</t>
    <phoneticPr fontId="4" type="noConversion"/>
  </si>
  <si>
    <t>MacDonald's</t>
    <phoneticPr fontId="4" type="noConversion"/>
  </si>
  <si>
    <t>Bank of America</t>
    <phoneticPr fontId="4" type="noConversion"/>
  </si>
  <si>
    <t>https://blog.naver.com/tentama/222164926477</t>
  </si>
  <si>
    <t>통신관련 리츠회사</t>
    <phoneticPr fontId="4" type="noConversion"/>
  </si>
  <si>
    <t>https://blog.naver.com/qudgml0873/221987470295</t>
  </si>
  <si>
    <t>Realty Income</t>
    <phoneticPr fontId="4" type="noConversion"/>
  </si>
  <si>
    <t>O</t>
    <phoneticPr fontId="4" type="noConversion"/>
  </si>
  <si>
    <t>매월지급</t>
    <phoneticPr fontId="4" type="noConversion"/>
  </si>
  <si>
    <t>편의점,약국 등 임대사업</t>
    <phoneticPr fontId="4" type="noConversion"/>
  </si>
  <si>
    <t>Exxon Mobil</t>
    <phoneticPr fontId="4" type="noConversion"/>
  </si>
  <si>
    <t>XOM</t>
    <phoneticPr fontId="4" type="noConversion"/>
  </si>
  <si>
    <t>Altria Group</t>
    <phoneticPr fontId="4" type="noConversion"/>
  </si>
  <si>
    <t>MO</t>
    <phoneticPr fontId="4" type="noConversion"/>
  </si>
  <si>
    <t>Y</t>
    <phoneticPr fontId="4" type="noConversion"/>
  </si>
  <si>
    <t>Dividend 
champions</t>
    <phoneticPr fontId="4" type="noConversion"/>
  </si>
  <si>
    <t>작성일자 : 2021년 2월 8일</t>
    <phoneticPr fontId="4" type="noConversion"/>
  </si>
  <si>
    <t>에너지(친환경 정책과 반대)</t>
    <phoneticPr fontId="4" type="noConversion"/>
  </si>
  <si>
    <t>HBO 제휴</t>
    <phoneticPr fontId="4" type="noConversion"/>
  </si>
  <si>
    <t>Ares Capital</t>
    <phoneticPr fontId="4" type="noConversion"/>
  </si>
  <si>
    <t>ARCC</t>
    <phoneticPr fontId="4" type="noConversion"/>
  </si>
  <si>
    <t>캐피털(연신전문)회사</t>
    <phoneticPr fontId="4" type="noConversion"/>
  </si>
  <si>
    <t>말보르(담배)</t>
    <phoneticPr fontId="4" type="noConversion"/>
  </si>
  <si>
    <t>General Electric</t>
    <phoneticPr fontId="4" type="noConversion"/>
  </si>
  <si>
    <t>GE</t>
    <phoneticPr fontId="4" type="noConversion"/>
  </si>
  <si>
    <t>Aqua America Inc</t>
    <phoneticPr fontId="4" type="noConversion"/>
  </si>
  <si>
    <t>WTR</t>
    <phoneticPr fontId="4" type="noConversion"/>
  </si>
  <si>
    <t>C</t>
    <phoneticPr fontId="4" type="noConversion"/>
  </si>
  <si>
    <t>수도공급 및 폐수처리</t>
    <phoneticPr fontId="4" type="noConversion"/>
  </si>
  <si>
    <t>Y</t>
    <phoneticPr fontId="4" type="noConversion"/>
  </si>
  <si>
    <t>McCormick &amp; Co</t>
    <phoneticPr fontId="4" type="noConversion"/>
  </si>
  <si>
    <t>MKC</t>
    <phoneticPr fontId="4" type="noConversion"/>
  </si>
  <si>
    <t>C</t>
    <phoneticPr fontId="4" type="noConversion"/>
  </si>
  <si>
    <t>A</t>
    <phoneticPr fontId="4" type="noConversion"/>
  </si>
  <si>
    <t>Hercules Technology Growth Capital</t>
    <phoneticPr fontId="4" type="noConversion"/>
  </si>
  <si>
    <t>HTGC</t>
    <phoneticPr fontId="4" type="noConversion"/>
  </si>
  <si>
    <t>Extra를 년 2회 이상 발행</t>
    <phoneticPr fontId="4" type="noConversion"/>
  </si>
  <si>
    <t>Omega HealthCare Investors Inc.</t>
    <phoneticPr fontId="4" type="noConversion"/>
  </si>
  <si>
    <t>OHI</t>
    <phoneticPr fontId="4" type="noConversion"/>
  </si>
  <si>
    <t>Apple Hospitality REIT, Inc.</t>
    <phoneticPr fontId="4" type="noConversion"/>
  </si>
  <si>
    <t>APLE</t>
    <phoneticPr fontId="4" type="noConversion"/>
  </si>
  <si>
    <t>호텔, 리조트 임대사업</t>
    <phoneticPr fontId="4" type="noConversion"/>
  </si>
  <si>
    <t>Annaly Capital</t>
    <phoneticPr fontId="4" type="noConversion"/>
  </si>
  <si>
    <t>NLY</t>
    <phoneticPr fontId="4" type="noConversion"/>
  </si>
  <si>
    <t>주거용 모기지 리츠 사업</t>
    <phoneticPr fontId="4" type="noConversion"/>
  </si>
  <si>
    <t>Apollo Commercial Real Estate Finance, Inc</t>
    <phoneticPr fontId="4" type="noConversion"/>
  </si>
  <si>
    <t>ARI</t>
    <phoneticPr fontId="4" type="noConversion"/>
  </si>
  <si>
    <t>대형빌딩 부동산 대상 모기지 리츠</t>
    <phoneticPr fontId="4" type="noConversion"/>
  </si>
  <si>
    <t>부채높음</t>
    <phoneticPr fontId="4" type="noConversion"/>
  </si>
  <si>
    <t>부채낮음</t>
    <phoneticPr fontId="4" type="noConversion"/>
  </si>
  <si>
    <t>New Residential Investment Corp</t>
    <phoneticPr fontId="4" type="noConversion"/>
  </si>
  <si>
    <t>NRZ</t>
    <phoneticPr fontId="4" type="noConversion"/>
  </si>
  <si>
    <t>매년 배당금 상승</t>
    <phoneticPr fontId="4" type="noConversion"/>
  </si>
  <si>
    <t>모기지 리츠회사</t>
    <phoneticPr fontId="4" type="noConversion"/>
  </si>
  <si>
    <t>티커</t>
    <phoneticPr fontId="4" type="noConversion"/>
  </si>
  <si>
    <t>주식명</t>
    <phoneticPr fontId="4" type="noConversion"/>
  </si>
  <si>
    <t>섹터</t>
    <phoneticPr fontId="4" type="noConversion"/>
  </si>
  <si>
    <t>배당주기</t>
    <phoneticPr fontId="4" type="noConversion"/>
  </si>
  <si>
    <t>월</t>
    <phoneticPr fontId="4" type="noConversion"/>
  </si>
  <si>
    <t>Realty Income Corp</t>
    <phoneticPr fontId="4" type="noConversion"/>
  </si>
  <si>
    <t>부동산</t>
    <phoneticPr fontId="4" type="noConversion"/>
  </si>
  <si>
    <t>주당배당금</t>
    <phoneticPr fontId="4" type="noConversion"/>
  </si>
  <si>
    <t>시가배당률</t>
    <phoneticPr fontId="4" type="noConversion"/>
  </si>
  <si>
    <t>수량</t>
    <phoneticPr fontId="4" type="noConversion"/>
  </si>
  <si>
    <t>예상배당금액</t>
    <phoneticPr fontId="4" type="noConversion"/>
  </si>
  <si>
    <t>배당시 금액</t>
    <phoneticPr fontId="4" type="noConversion"/>
  </si>
  <si>
    <t>배당시 한주이상 예상수량</t>
    <phoneticPr fontId="4" type="noConversion"/>
  </si>
  <si>
    <t>주기별 배당금액</t>
    <phoneticPr fontId="4" type="noConversion"/>
  </si>
  <si>
    <t>현주가 금액</t>
    <phoneticPr fontId="4" type="noConversion"/>
  </si>
  <si>
    <t>SPHD</t>
    <phoneticPr fontId="4" type="noConversion"/>
  </si>
  <si>
    <t>Invesco S&amp;P 500 High Dividend</t>
    <phoneticPr fontId="4" type="noConversion"/>
  </si>
  <si>
    <t>ETF</t>
    <phoneticPr fontId="4" type="noConversion"/>
  </si>
  <si>
    <t>SDIV</t>
    <phoneticPr fontId="4" type="noConversion"/>
  </si>
  <si>
    <t>필요수량</t>
    <phoneticPr fontId="4" type="noConversion"/>
  </si>
  <si>
    <t>필요금액</t>
    <phoneticPr fontId="4" type="noConversion"/>
  </si>
  <si>
    <t xml:space="preserve">Global X SuperDividend </t>
    <phoneticPr fontId="4" type="noConversion"/>
  </si>
  <si>
    <t>통신</t>
    <phoneticPr fontId="4" type="noConversion"/>
  </si>
  <si>
    <t>2,5,8,11</t>
    <phoneticPr fontId="4" type="noConversion"/>
  </si>
  <si>
    <t>필수소비재</t>
    <phoneticPr fontId="4" type="noConversion"/>
  </si>
  <si>
    <t>1,4,7,10</t>
    <phoneticPr fontId="4" type="noConversion"/>
  </si>
  <si>
    <t xml:space="preserve">Exxon Mobil </t>
    <phoneticPr fontId="4" type="noConversion"/>
  </si>
  <si>
    <t>에너지</t>
    <phoneticPr fontId="4" type="noConversion"/>
  </si>
  <si>
    <t>3,6,9,12</t>
    <phoneticPr fontId="4" type="noConversion"/>
  </si>
  <si>
    <t>후보</t>
    <phoneticPr fontId="4" type="noConversion"/>
  </si>
  <si>
    <t>KO</t>
    <phoneticPr fontId="4" type="noConversion"/>
  </si>
  <si>
    <t>PG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</si>
</sst>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76" formatCode="0.00_);[Red]\(0.00\)"/>
    <numFmt numFmtId="177" formatCode="#,##0.000_);[Red]\(#,##0.000\)"/>
    <numFmt numFmtId="178" formatCode="0.000%"/>
    <numFmt numFmtId="179" formatCode="_([$$-409]* #,##0.00_);_([$$-409]* \(#,##0.00\);_([$$-409]* &quot;-&quot;??_);_(@_)"/>
    <numFmt numFmtId="181" formatCode="_([$$-409]* #,##0.000_);_([$$-409]* \(#,##0.000\);_([$$-409]* &quot;-&quot;??_);_(@_)"/>
    <numFmt numFmtId="183" formatCode="_-[$₩-412]* #,##0.00_-;\-[$₩-412]* #,##0.00_-;_-[$₩-412]* &quot;-&quot;??_-;_-@_-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  <font>
      <sz val="14"/>
      <color rgb="FF0070C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D9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40" fontId="0" fillId="0" borderId="0" xfId="0" applyNumberFormat="1">
      <alignment vertical="center"/>
    </xf>
    <xf numFmtId="0" fontId="0" fillId="0" borderId="1" xfId="0" applyBorder="1">
      <alignment vertical="center"/>
    </xf>
    <xf numFmtId="4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0" fontId="0" fillId="0" borderId="1" xfId="1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0" fontId="3" fillId="2" borderId="1" xfId="0" applyNumberFormat="1" applyFont="1" applyFill="1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1" applyNumberFormat="1" applyFon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1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40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0" fontId="0" fillId="3" borderId="1" xfId="1" applyNumberFormat="1" applyFont="1" applyFill="1" applyBorder="1">
      <alignment vertical="center"/>
    </xf>
    <xf numFmtId="178" fontId="0" fillId="3" borderId="1" xfId="1" applyNumberFormat="1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40" fontId="3" fillId="0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>
      <alignment vertical="center"/>
    </xf>
    <xf numFmtId="40" fontId="0" fillId="4" borderId="1" xfId="1" applyNumberFormat="1" applyFont="1" applyFill="1" applyBorder="1">
      <alignment vertical="center"/>
    </xf>
    <xf numFmtId="177" fontId="0" fillId="4" borderId="1" xfId="0" applyNumberFormat="1" applyFill="1" applyBorder="1">
      <alignment vertical="center"/>
    </xf>
    <xf numFmtId="178" fontId="0" fillId="4" borderId="1" xfId="1" applyNumberFormat="1" applyFont="1" applyFill="1" applyBorder="1">
      <alignment vertical="center"/>
    </xf>
    <xf numFmtId="0" fontId="0" fillId="4" borderId="1" xfId="0" applyFill="1" applyBorder="1">
      <alignment vertical="center"/>
    </xf>
    <xf numFmtId="40" fontId="0" fillId="4" borderId="1" xfId="0" applyNumberFormat="1" applyFill="1" applyBorder="1">
      <alignment vertical="center"/>
    </xf>
    <xf numFmtId="178" fontId="0" fillId="4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40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178" fontId="2" fillId="0" borderId="1" xfId="0" applyNumberFormat="1" applyFont="1" applyFill="1" applyBorder="1">
      <alignment vertical="center"/>
    </xf>
    <xf numFmtId="178" fontId="2" fillId="3" borderId="1" xfId="0" applyNumberFormat="1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9" fontId="9" fillId="0" borderId="0" xfId="0" applyNumberFormat="1" applyFont="1">
      <alignment vertical="center"/>
    </xf>
    <xf numFmtId="0" fontId="9" fillId="5" borderId="0" xfId="0" applyFont="1" applyFill="1">
      <alignment vertical="center"/>
    </xf>
    <xf numFmtId="0" fontId="0" fillId="5" borderId="0" xfId="0" applyFill="1">
      <alignment vertical="center"/>
    </xf>
    <xf numFmtId="10" fontId="9" fillId="5" borderId="0" xfId="18" applyNumberFormat="1" applyFont="1" applyFill="1">
      <alignment vertical="center"/>
    </xf>
    <xf numFmtId="10" fontId="0" fillId="5" borderId="0" xfId="18" applyNumberFormat="1" applyFont="1" applyFill="1">
      <alignment vertical="center"/>
    </xf>
    <xf numFmtId="179" fontId="9" fillId="5" borderId="0" xfId="0" applyNumberFormat="1" applyFont="1" applyFill="1">
      <alignment vertical="center"/>
    </xf>
    <xf numFmtId="179" fontId="0" fillId="5" borderId="0" xfId="0" applyNumberFormat="1" applyFill="1">
      <alignment vertical="center"/>
    </xf>
    <xf numFmtId="181" fontId="9" fillId="0" borderId="0" xfId="0" applyNumberFormat="1" applyFont="1" applyFill="1">
      <alignment vertical="center"/>
    </xf>
    <xf numFmtId="181" fontId="0" fillId="0" borderId="0" xfId="0" applyNumberFormat="1" applyFill="1">
      <alignment vertical="center"/>
    </xf>
    <xf numFmtId="183" fontId="9" fillId="5" borderId="0" xfId="0" applyNumberFormat="1" applyFont="1" applyFill="1">
      <alignment vertical="center"/>
    </xf>
    <xf numFmtId="183" fontId="0" fillId="5" borderId="0" xfId="0" applyNumberFormat="1" applyFill="1">
      <alignment vertical="center"/>
    </xf>
    <xf numFmtId="0" fontId="10" fillId="5" borderId="0" xfId="0" applyFont="1" applyFill="1">
      <alignment vertical="center"/>
    </xf>
    <xf numFmtId="0" fontId="11" fillId="0" borderId="0" xfId="0" applyFont="1">
      <alignment vertical="center"/>
    </xf>
    <xf numFmtId="179" fontId="11" fillId="0" borderId="0" xfId="0" applyNumberFormat="1" applyFont="1">
      <alignment vertical="center"/>
    </xf>
    <xf numFmtId="10" fontId="11" fillId="5" borderId="0" xfId="18" applyNumberFormat="1" applyFont="1" applyFill="1">
      <alignment vertical="center"/>
    </xf>
    <xf numFmtId="179" fontId="11" fillId="5" borderId="0" xfId="0" applyNumberFormat="1" applyFont="1" applyFill="1">
      <alignment vertical="center"/>
    </xf>
    <xf numFmtId="181" fontId="11" fillId="0" borderId="0" xfId="0" applyNumberFormat="1" applyFont="1" applyFill="1">
      <alignment vertical="center"/>
    </xf>
    <xf numFmtId="183" fontId="10" fillId="5" borderId="0" xfId="0" applyNumberFormat="1" applyFont="1" applyFill="1">
      <alignment vertical="center"/>
    </xf>
  </cellXfs>
  <cellStyles count="19">
    <cellStyle name="백분율" xfId="18" builtinId="5"/>
    <cellStyle name="쉼표 [0]" xfId="1" builtinId="6"/>
    <cellStyle name="열어 본 하이퍼링크" xfId="3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표준" xfId="0" builtinId="0"/>
    <cellStyle name="하이퍼링크" xfId="2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</cellStyles>
  <dxfs count="0"/>
  <tableStyles count="0" defaultTableStyle="TableStyleMedium2" defaultPivotStyle="PivotStyleLight16"/>
  <colors>
    <mruColors>
      <color rgb="FFFDFD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="110" zoomScaleNormal="110" workbookViewId="0">
      <pane ySplit="6" topLeftCell="A8" activePane="bottomLeft" state="frozen"/>
      <selection pane="bottomLeft" activeCell="F19" sqref="F19"/>
    </sheetView>
  </sheetViews>
  <sheetFormatPr baseColWidth="10" defaultRowHeight="18"/>
  <cols>
    <col min="1" max="1" width="38.5703125" customWidth="1"/>
    <col min="3" max="3" width="12.7109375" customWidth="1"/>
    <col min="4" max="4" width="13.7109375" customWidth="1"/>
    <col min="5" max="5" width="17.140625" style="1" customWidth="1"/>
    <col min="6" max="6" width="13.7109375" style="1" customWidth="1"/>
    <col min="7" max="7" width="12.5703125" customWidth="1"/>
    <col min="8" max="8" width="15.85546875" customWidth="1"/>
    <col min="9" max="9" width="11.140625" customWidth="1"/>
    <col min="10" max="10" width="28.5703125" customWidth="1"/>
  </cols>
  <sheetData>
    <row r="1" spans="1:11" ht="14" customHeight="1"/>
    <row r="2" spans="1:11" ht="24" customHeight="1">
      <c r="A2" s="6" t="s">
        <v>4</v>
      </c>
      <c r="B2" s="2">
        <v>1123.5</v>
      </c>
      <c r="E2" s="24"/>
      <c r="F2" s="7" t="s">
        <v>10</v>
      </c>
      <c r="G2" s="2" t="s">
        <v>13</v>
      </c>
      <c r="J2" t="s">
        <v>58</v>
      </c>
    </row>
    <row r="3" spans="1:11" ht="24" customHeight="1">
      <c r="E3" s="24"/>
      <c r="F3" s="7" t="s">
        <v>11</v>
      </c>
      <c r="G3" s="2" t="s">
        <v>14</v>
      </c>
    </row>
    <row r="4" spans="1:11" ht="24" customHeight="1">
      <c r="E4" s="24"/>
      <c r="F4" s="7" t="s">
        <v>12</v>
      </c>
      <c r="G4" s="2" t="s">
        <v>15</v>
      </c>
    </row>
    <row r="5" spans="1:11" ht="11" customHeight="1"/>
    <row r="6" spans="1:11" ht="45" customHeight="1">
      <c r="A6" s="6" t="s">
        <v>9</v>
      </c>
      <c r="B6" s="6" t="s">
        <v>8</v>
      </c>
      <c r="C6" s="6" t="s">
        <v>0</v>
      </c>
      <c r="D6" s="6" t="s">
        <v>1</v>
      </c>
      <c r="E6" s="7" t="s">
        <v>7</v>
      </c>
      <c r="F6" s="7" t="s">
        <v>19</v>
      </c>
      <c r="G6" s="6" t="s">
        <v>5</v>
      </c>
      <c r="H6" s="6" t="s">
        <v>6</v>
      </c>
      <c r="I6" s="35" t="s">
        <v>57</v>
      </c>
      <c r="J6" s="6" t="s">
        <v>16</v>
      </c>
    </row>
    <row r="7" spans="1:11">
      <c r="A7" s="55" t="s">
        <v>48</v>
      </c>
      <c r="B7" s="25" t="s">
        <v>49</v>
      </c>
      <c r="C7" s="26">
        <v>61.18</v>
      </c>
      <c r="D7" s="31">
        <f t="shared" ref="D7:D32" si="0">C7*$B$2</f>
        <v>68735.73</v>
      </c>
      <c r="E7" s="28">
        <v>0.23400000000000001</v>
      </c>
      <c r="F7" s="32">
        <f>(E7*12)/C7</f>
        <v>4.589735207584178E-2</v>
      </c>
      <c r="G7" s="34" t="s">
        <v>50</v>
      </c>
      <c r="H7" s="30"/>
      <c r="I7" s="30"/>
      <c r="J7" s="30" t="s">
        <v>51</v>
      </c>
      <c r="K7" s="46"/>
    </row>
    <row r="8" spans="1:11">
      <c r="A8" s="4" t="s">
        <v>81</v>
      </c>
      <c r="B8" s="4" t="s">
        <v>82</v>
      </c>
      <c r="C8" s="9">
        <v>13.37</v>
      </c>
      <c r="D8" s="3">
        <f t="shared" si="0"/>
        <v>15021.195</v>
      </c>
      <c r="E8" s="11">
        <v>0.1</v>
      </c>
      <c r="F8" s="50">
        <f>(E8*12)/C8</f>
        <v>8.9753178758414376E-2</v>
      </c>
      <c r="G8" s="51" t="s">
        <v>50</v>
      </c>
      <c r="H8" s="2"/>
      <c r="I8" s="2"/>
      <c r="J8" s="2" t="s">
        <v>83</v>
      </c>
    </row>
    <row r="9" spans="1:11">
      <c r="A9" s="4" t="s">
        <v>2</v>
      </c>
      <c r="B9" s="4" t="s">
        <v>3</v>
      </c>
      <c r="C9" s="8">
        <v>232.99</v>
      </c>
      <c r="D9" s="5">
        <f t="shared" si="0"/>
        <v>261764.26500000001</v>
      </c>
      <c r="E9" s="10">
        <v>1.1000000000000001</v>
      </c>
      <c r="F9" s="12">
        <f t="shared" ref="F9:F32" si="1">(E9*4)/C9</f>
        <v>1.8884930683720332E-2</v>
      </c>
      <c r="G9" s="2" t="s">
        <v>10</v>
      </c>
      <c r="H9" s="2" t="s">
        <v>12</v>
      </c>
      <c r="I9" s="2"/>
      <c r="J9" s="2" t="s">
        <v>46</v>
      </c>
      <c r="K9" s="47" t="s">
        <v>47</v>
      </c>
    </row>
    <row r="10" spans="1:11">
      <c r="A10" s="4" t="s">
        <v>20</v>
      </c>
      <c r="B10" s="4" t="s">
        <v>21</v>
      </c>
      <c r="C10" s="9">
        <v>48.08</v>
      </c>
      <c r="D10" s="5">
        <f t="shared" si="0"/>
        <v>54017.88</v>
      </c>
      <c r="E10" s="11">
        <v>0.36</v>
      </c>
      <c r="F10" s="12">
        <f t="shared" si="1"/>
        <v>2.9950083194675542E-2</v>
      </c>
      <c r="G10" s="2" t="s">
        <v>10</v>
      </c>
      <c r="H10" s="2" t="s">
        <v>11</v>
      </c>
      <c r="I10" s="2"/>
      <c r="J10" s="2"/>
    </row>
    <row r="11" spans="1:11">
      <c r="A11" s="25" t="s">
        <v>22</v>
      </c>
      <c r="B11" s="25" t="s">
        <v>23</v>
      </c>
      <c r="C11" s="26">
        <v>48.47</v>
      </c>
      <c r="D11" s="27">
        <f t="shared" si="0"/>
        <v>54456.044999999998</v>
      </c>
      <c r="E11" s="28">
        <v>0.45</v>
      </c>
      <c r="F11" s="29">
        <f t="shared" si="1"/>
        <v>3.7136373014235613E-2</v>
      </c>
      <c r="G11" s="30" t="s">
        <v>10</v>
      </c>
      <c r="H11" s="30" t="s">
        <v>12</v>
      </c>
      <c r="I11" s="30"/>
      <c r="J11" s="30" t="s">
        <v>24</v>
      </c>
      <c r="K11" t="s">
        <v>25</v>
      </c>
    </row>
    <row r="12" spans="1:11">
      <c r="A12" s="15" t="s">
        <v>54</v>
      </c>
      <c r="B12" s="15" t="s">
        <v>55</v>
      </c>
      <c r="C12" s="16">
        <v>42.47</v>
      </c>
      <c r="D12" s="17">
        <f t="shared" si="0"/>
        <v>47715.044999999998</v>
      </c>
      <c r="E12" s="18">
        <v>0.84</v>
      </c>
      <c r="F12" s="44">
        <f t="shared" si="1"/>
        <v>7.911466917824346E-2</v>
      </c>
      <c r="G12" s="20" t="s">
        <v>10</v>
      </c>
      <c r="H12" s="20" t="s">
        <v>12</v>
      </c>
      <c r="I12" s="20" t="s">
        <v>56</v>
      </c>
      <c r="J12" s="33" t="s">
        <v>64</v>
      </c>
    </row>
    <row r="13" spans="1:11">
      <c r="A13" s="4" t="s">
        <v>65</v>
      </c>
      <c r="B13" s="4" t="s">
        <v>66</v>
      </c>
      <c r="C13" s="9">
        <v>11.4</v>
      </c>
      <c r="D13" s="3">
        <f t="shared" si="0"/>
        <v>12807.9</v>
      </c>
      <c r="E13" s="11">
        <v>0.01</v>
      </c>
      <c r="F13" s="13">
        <f t="shared" si="1"/>
        <v>3.5087719298245615E-3</v>
      </c>
      <c r="G13" s="2" t="s">
        <v>10</v>
      </c>
      <c r="H13" s="2" t="s">
        <v>12</v>
      </c>
      <c r="I13" s="2"/>
      <c r="J13" s="2"/>
    </row>
    <row r="14" spans="1:11" ht="19">
      <c r="A14" s="52" t="s">
        <v>84</v>
      </c>
      <c r="B14" s="4" t="s">
        <v>85</v>
      </c>
      <c r="C14" s="9">
        <v>8.6300000000000008</v>
      </c>
      <c r="D14" s="3">
        <f t="shared" si="0"/>
        <v>9695.8050000000003</v>
      </c>
      <c r="E14" s="11">
        <v>0.22</v>
      </c>
      <c r="F14" s="50">
        <f t="shared" si="1"/>
        <v>0.10196987253765932</v>
      </c>
      <c r="G14" s="2" t="s">
        <v>10</v>
      </c>
      <c r="H14" s="2" t="s">
        <v>12</v>
      </c>
      <c r="I14" s="2"/>
      <c r="J14" s="2" t="s">
        <v>86</v>
      </c>
      <c r="K14" s="47" t="s">
        <v>90</v>
      </c>
    </row>
    <row r="15" spans="1:11">
      <c r="A15" s="4" t="s">
        <v>87</v>
      </c>
      <c r="B15" s="4" t="s">
        <v>88</v>
      </c>
      <c r="C15" s="9">
        <v>12.17</v>
      </c>
      <c r="D15" s="3">
        <f t="shared" si="0"/>
        <v>13672.995000000001</v>
      </c>
      <c r="E15" s="11">
        <v>0.35</v>
      </c>
      <c r="F15" s="50">
        <f t="shared" si="1"/>
        <v>0.11503697617091208</v>
      </c>
      <c r="G15" s="2" t="s">
        <v>10</v>
      </c>
      <c r="H15" s="2" t="s">
        <v>12</v>
      </c>
      <c r="I15" s="2"/>
      <c r="J15" s="2" t="s">
        <v>89</v>
      </c>
      <c r="K15" s="47" t="s">
        <v>91</v>
      </c>
    </row>
    <row r="16" spans="1:11">
      <c r="A16" s="4" t="s">
        <v>92</v>
      </c>
      <c r="B16" s="4" t="s">
        <v>93</v>
      </c>
      <c r="C16" s="9">
        <v>10.119999999999999</v>
      </c>
      <c r="D16" s="3">
        <f t="shared" si="0"/>
        <v>11369.82</v>
      </c>
      <c r="E16" s="11">
        <v>0.15</v>
      </c>
      <c r="F16" s="13">
        <f t="shared" si="1"/>
        <v>5.9288537549407119E-2</v>
      </c>
      <c r="G16" s="2" t="s">
        <v>10</v>
      </c>
      <c r="H16" s="2" t="s">
        <v>12</v>
      </c>
      <c r="I16" s="2"/>
      <c r="J16" s="2" t="s">
        <v>95</v>
      </c>
      <c r="K16" t="s">
        <v>94</v>
      </c>
    </row>
    <row r="17" spans="1:12">
      <c r="A17" s="4" t="s">
        <v>26</v>
      </c>
      <c r="B17" s="4" t="s">
        <v>27</v>
      </c>
      <c r="C17" s="9">
        <v>106.48</v>
      </c>
      <c r="D17" s="3">
        <f t="shared" si="0"/>
        <v>119630.28</v>
      </c>
      <c r="E17" s="11">
        <v>0.45</v>
      </c>
      <c r="F17" s="12">
        <f t="shared" si="1"/>
        <v>1.69045830202855E-2</v>
      </c>
      <c r="G17" s="2" t="s">
        <v>11</v>
      </c>
      <c r="H17" s="2" t="s">
        <v>12</v>
      </c>
      <c r="I17" s="2"/>
      <c r="J17" s="2"/>
    </row>
    <row r="18" spans="1:12">
      <c r="A18" s="4" t="s">
        <v>30</v>
      </c>
      <c r="B18" s="4" t="s">
        <v>31</v>
      </c>
      <c r="C18" s="9">
        <v>136.76</v>
      </c>
      <c r="D18" s="3">
        <f t="shared" si="0"/>
        <v>153649.85999999999</v>
      </c>
      <c r="E18" s="11">
        <v>0.20499999999999999</v>
      </c>
      <c r="F18" s="13">
        <f t="shared" si="1"/>
        <v>5.9959052354489617E-3</v>
      </c>
      <c r="G18" s="2" t="s">
        <v>11</v>
      </c>
      <c r="H18" s="2" t="s">
        <v>10</v>
      </c>
      <c r="I18" s="2"/>
      <c r="J18" s="2"/>
    </row>
    <row r="19" spans="1:12">
      <c r="A19" s="54" t="s">
        <v>32</v>
      </c>
      <c r="B19" s="15" t="s">
        <v>33</v>
      </c>
      <c r="C19" s="16">
        <v>28.93</v>
      </c>
      <c r="D19" s="17">
        <f t="shared" si="0"/>
        <v>32502.855</v>
      </c>
      <c r="E19" s="18">
        <v>0.52</v>
      </c>
      <c r="F19" s="44">
        <f t="shared" si="1"/>
        <v>7.1897684064984452E-2</v>
      </c>
      <c r="G19" s="20" t="s">
        <v>11</v>
      </c>
      <c r="H19" s="20" t="s">
        <v>12</v>
      </c>
      <c r="I19" s="20" t="s">
        <v>56</v>
      </c>
      <c r="J19" s="36" t="s">
        <v>60</v>
      </c>
    </row>
    <row r="20" spans="1:12">
      <c r="A20" s="25" t="s">
        <v>34</v>
      </c>
      <c r="B20" s="25" t="s">
        <v>35</v>
      </c>
      <c r="C20" s="26">
        <v>108.73</v>
      </c>
      <c r="D20" s="31">
        <f t="shared" si="0"/>
        <v>122158.155</v>
      </c>
      <c r="E20" s="28">
        <v>1.18</v>
      </c>
      <c r="F20" s="32">
        <f t="shared" si="1"/>
        <v>4.3410282350777152E-2</v>
      </c>
      <c r="G20" s="30" t="s">
        <v>11</v>
      </c>
      <c r="H20" s="30" t="s">
        <v>11</v>
      </c>
      <c r="I20" s="30"/>
      <c r="J20" s="30" t="s">
        <v>36</v>
      </c>
      <c r="K20" t="s">
        <v>45</v>
      </c>
    </row>
    <row r="21" spans="1:12">
      <c r="A21" s="49" t="s">
        <v>61</v>
      </c>
      <c r="B21" s="37" t="s">
        <v>62</v>
      </c>
      <c r="C21" s="38">
        <v>18.09</v>
      </c>
      <c r="D21" s="39">
        <f t="shared" si="0"/>
        <v>20324.115000000002</v>
      </c>
      <c r="E21" s="40">
        <v>0.4</v>
      </c>
      <c r="F21" s="43">
        <f t="shared" si="1"/>
        <v>8.8446655610834715E-2</v>
      </c>
      <c r="G21" s="41" t="s">
        <v>11</v>
      </c>
      <c r="H21" s="41" t="s">
        <v>12</v>
      </c>
      <c r="I21" s="41"/>
      <c r="J21" s="41" t="s">
        <v>63</v>
      </c>
      <c r="K21" s="42"/>
    </row>
    <row r="22" spans="1:12">
      <c r="A22" s="15" t="s">
        <v>79</v>
      </c>
      <c r="B22" s="15" t="s">
        <v>80</v>
      </c>
      <c r="C22" s="16">
        <v>36.340000000000003</v>
      </c>
      <c r="D22" s="17">
        <f t="shared" si="0"/>
        <v>40827.990000000005</v>
      </c>
      <c r="E22" s="18">
        <v>0.67</v>
      </c>
      <c r="F22" s="44">
        <f t="shared" si="1"/>
        <v>7.374793615850303E-2</v>
      </c>
      <c r="G22" s="20" t="s">
        <v>11</v>
      </c>
      <c r="H22" s="20" t="s">
        <v>10</v>
      </c>
      <c r="I22" s="20"/>
      <c r="J22" s="20" t="s">
        <v>24</v>
      </c>
    </row>
    <row r="23" spans="1:12" s="42" customFormat="1">
      <c r="A23" s="45" t="s">
        <v>17</v>
      </c>
      <c r="B23" s="15" t="s">
        <v>18</v>
      </c>
      <c r="C23" s="16">
        <v>49.65</v>
      </c>
      <c r="D23" s="21">
        <f t="shared" si="0"/>
        <v>55781.775000000001</v>
      </c>
      <c r="E23" s="18">
        <v>0.4</v>
      </c>
      <c r="F23" s="22">
        <f t="shared" si="1"/>
        <v>3.2225579053373615E-2</v>
      </c>
      <c r="G23" s="20" t="s">
        <v>12</v>
      </c>
      <c r="H23" s="20" t="s">
        <v>11</v>
      </c>
      <c r="I23" s="20" t="s">
        <v>56</v>
      </c>
      <c r="J23" s="33"/>
      <c r="K23"/>
    </row>
    <row r="24" spans="1:12">
      <c r="A24" s="4" t="s">
        <v>28</v>
      </c>
      <c r="B24" s="4" t="s">
        <v>29</v>
      </c>
      <c r="C24" s="9">
        <v>164.45</v>
      </c>
      <c r="D24" s="3">
        <f t="shared" si="0"/>
        <v>184759.57499999998</v>
      </c>
      <c r="E24" s="11">
        <v>1.01</v>
      </c>
      <c r="F24" s="13">
        <f t="shared" si="1"/>
        <v>2.4566737610215873E-2</v>
      </c>
      <c r="G24" s="2" t="s">
        <v>12</v>
      </c>
      <c r="H24" s="2" t="s">
        <v>10</v>
      </c>
      <c r="I24" s="2"/>
      <c r="J24" s="2"/>
    </row>
    <row r="25" spans="1:12">
      <c r="A25" s="4" t="s">
        <v>37</v>
      </c>
      <c r="B25" s="4" t="s">
        <v>38</v>
      </c>
      <c r="C25" s="9">
        <v>242.2</v>
      </c>
      <c r="D25" s="3">
        <f t="shared" si="0"/>
        <v>272111.7</v>
      </c>
      <c r="E25" s="11">
        <v>0.51</v>
      </c>
      <c r="F25" s="13">
        <f t="shared" si="1"/>
        <v>8.4227910817506191E-3</v>
      </c>
      <c r="G25" s="2" t="s">
        <v>12</v>
      </c>
      <c r="H25" s="2" t="s">
        <v>11</v>
      </c>
      <c r="I25" s="2"/>
      <c r="J25" s="2"/>
    </row>
    <row r="26" spans="1:12">
      <c r="A26" s="23" t="s">
        <v>39</v>
      </c>
      <c r="B26" s="15" t="s">
        <v>40</v>
      </c>
      <c r="C26" s="16">
        <v>179.01</v>
      </c>
      <c r="D26" s="17">
        <f t="shared" si="0"/>
        <v>201117.73499999999</v>
      </c>
      <c r="E26" s="18">
        <v>1.47</v>
      </c>
      <c r="F26" s="19">
        <f t="shared" si="1"/>
        <v>3.2847326964974027E-2</v>
      </c>
      <c r="G26" s="20" t="s">
        <v>12</v>
      </c>
      <c r="H26" s="20" t="s">
        <v>11</v>
      </c>
      <c r="I26" s="20" t="s">
        <v>56</v>
      </c>
      <c r="J26" s="33"/>
    </row>
    <row r="27" spans="1:12">
      <c r="A27" s="14" t="s">
        <v>43</v>
      </c>
      <c r="B27" s="4" t="s">
        <v>42</v>
      </c>
      <c r="C27" s="9">
        <v>212.58</v>
      </c>
      <c r="D27" s="3">
        <f t="shared" si="0"/>
        <v>238833.63</v>
      </c>
      <c r="E27" s="11">
        <v>1.5</v>
      </c>
      <c r="F27" s="13">
        <f t="shared" si="1"/>
        <v>2.8224668360146768E-2</v>
      </c>
      <c r="G27" s="2" t="s">
        <v>12</v>
      </c>
      <c r="H27" s="2" t="s">
        <v>10</v>
      </c>
      <c r="I27" s="2"/>
      <c r="J27" s="2"/>
    </row>
    <row r="28" spans="1:12">
      <c r="A28" s="14" t="s">
        <v>44</v>
      </c>
      <c r="B28" s="4" t="s">
        <v>41</v>
      </c>
      <c r="C28" s="9">
        <v>32.369999999999997</v>
      </c>
      <c r="D28" s="3">
        <f t="shared" si="0"/>
        <v>36367.695</v>
      </c>
      <c r="E28" s="11">
        <v>0.18</v>
      </c>
      <c r="F28" s="13">
        <f t="shared" si="1"/>
        <v>2.2242817423540315E-2</v>
      </c>
      <c r="G28" s="2" t="s">
        <v>12</v>
      </c>
      <c r="H28" s="2" t="s">
        <v>10</v>
      </c>
      <c r="I28" s="2"/>
      <c r="J28" s="2"/>
    </row>
    <row r="29" spans="1:12">
      <c r="A29" s="15" t="s">
        <v>52</v>
      </c>
      <c r="B29" s="15" t="s">
        <v>53</v>
      </c>
      <c r="C29" s="16">
        <v>49.95</v>
      </c>
      <c r="D29" s="17">
        <f t="shared" si="0"/>
        <v>56118.825000000004</v>
      </c>
      <c r="E29" s="18">
        <v>0.87</v>
      </c>
      <c r="F29" s="44">
        <f t="shared" si="1"/>
        <v>6.966966966966967E-2</v>
      </c>
      <c r="G29" s="20" t="s">
        <v>12</v>
      </c>
      <c r="H29" s="20" t="s">
        <v>10</v>
      </c>
      <c r="I29" s="20" t="s">
        <v>56</v>
      </c>
      <c r="J29" s="33" t="s">
        <v>59</v>
      </c>
    </row>
    <row r="30" spans="1:12">
      <c r="A30" s="4" t="s">
        <v>67</v>
      </c>
      <c r="B30" s="4" t="s">
        <v>68</v>
      </c>
      <c r="C30" s="9">
        <v>51.94</v>
      </c>
      <c r="D30" s="3">
        <f t="shared" si="0"/>
        <v>58354.59</v>
      </c>
      <c r="E30" s="11">
        <v>0.23480000000000001</v>
      </c>
      <c r="F30" s="13">
        <f t="shared" si="1"/>
        <v>1.8082402772429729E-2</v>
      </c>
      <c r="G30" s="2" t="s">
        <v>69</v>
      </c>
      <c r="H30" s="2" t="s">
        <v>11</v>
      </c>
      <c r="I30" s="2" t="s">
        <v>71</v>
      </c>
      <c r="J30" s="2" t="s">
        <v>70</v>
      </c>
      <c r="K30" s="53"/>
      <c r="L30" s="48"/>
    </row>
    <row r="31" spans="1:12">
      <c r="A31" s="4" t="s">
        <v>72</v>
      </c>
      <c r="B31" s="4" t="s">
        <v>73</v>
      </c>
      <c r="C31" s="9">
        <v>90.29</v>
      </c>
      <c r="D31" s="3">
        <f t="shared" si="0"/>
        <v>101440.815</v>
      </c>
      <c r="E31" s="11">
        <v>0.34</v>
      </c>
      <c r="F31" s="13">
        <f t="shared" si="1"/>
        <v>1.506257614353749E-2</v>
      </c>
      <c r="G31" s="2" t="s">
        <v>74</v>
      </c>
      <c r="H31" s="2" t="s">
        <v>75</v>
      </c>
      <c r="I31" s="2" t="s">
        <v>71</v>
      </c>
      <c r="J31" s="2"/>
      <c r="K31" s="53"/>
      <c r="L31" s="48"/>
    </row>
    <row r="32" spans="1:12">
      <c r="A32" s="4" t="s">
        <v>76</v>
      </c>
      <c r="B32" s="4" t="s">
        <v>77</v>
      </c>
      <c r="C32" s="9">
        <v>15.65</v>
      </c>
      <c r="D32" s="3">
        <f t="shared" si="0"/>
        <v>17582.775000000001</v>
      </c>
      <c r="E32" s="11">
        <v>0.32</v>
      </c>
      <c r="F32" s="50">
        <f t="shared" si="1"/>
        <v>8.1789137380191695E-2</v>
      </c>
      <c r="G32" s="2" t="s">
        <v>12</v>
      </c>
      <c r="H32" s="2" t="s">
        <v>11</v>
      </c>
      <c r="I32" s="2"/>
      <c r="J32" s="2" t="s">
        <v>78</v>
      </c>
    </row>
    <row r="33" spans="1:10">
      <c r="A33" s="4"/>
      <c r="B33" s="4"/>
      <c r="C33" s="9"/>
      <c r="D33" s="3"/>
      <c r="E33" s="11"/>
      <c r="F33" s="13"/>
      <c r="G33" s="2"/>
      <c r="H33" s="2"/>
      <c r="I33" s="2"/>
      <c r="J33" s="2"/>
    </row>
    <row r="34" spans="1:10">
      <c r="A34" s="4"/>
      <c r="B34" s="4"/>
      <c r="C34" s="9"/>
      <c r="D34" s="3"/>
      <c r="E34" s="11"/>
      <c r="F34" s="13"/>
      <c r="G34" s="2"/>
      <c r="H34" s="2"/>
      <c r="I34" s="2"/>
      <c r="J34" s="2"/>
    </row>
    <row r="35" spans="1:10">
      <c r="A35" s="4"/>
      <c r="B35" s="4"/>
      <c r="C35" s="9"/>
      <c r="D35" s="3"/>
      <c r="E35" s="11"/>
      <c r="F35" s="13"/>
      <c r="G35" s="2"/>
      <c r="H35" s="2"/>
      <c r="I35" s="2"/>
      <c r="J35" s="2"/>
    </row>
    <row r="36" spans="1:10">
      <c r="A36" s="4"/>
      <c r="B36" s="4"/>
      <c r="C36" s="9"/>
      <c r="D36" s="3"/>
      <c r="E36" s="11"/>
      <c r="F36" s="13"/>
      <c r="G36" s="2"/>
      <c r="H36" s="2"/>
      <c r="I36" s="2"/>
      <c r="J36" s="2"/>
    </row>
    <row r="37" spans="1:10">
      <c r="A37" s="4"/>
      <c r="B37" s="4"/>
      <c r="C37" s="9"/>
      <c r="D37" s="3"/>
      <c r="E37" s="11"/>
      <c r="F37" s="13"/>
      <c r="G37" s="2"/>
      <c r="H37" s="2"/>
      <c r="I37" s="2"/>
      <c r="J37" s="2"/>
    </row>
  </sheetData>
  <autoFilter ref="A6:K6" xr:uid="{00000000-0009-0000-0000-000000000000}">
    <sortState ref="A7:K32">
      <sortCondition ref="G6:G32"/>
    </sortState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7EBC-5854-6546-9C01-E90A8D5434C5}">
  <dimension ref="B6:R34"/>
  <sheetViews>
    <sheetView tabSelected="1" topLeftCell="A4" workbookViewId="0">
      <selection activeCell="A11" sqref="A11"/>
    </sheetView>
  </sheetViews>
  <sheetFormatPr baseColWidth="10" defaultRowHeight="18"/>
  <cols>
    <col min="1" max="1" width="2.140625" customWidth="1"/>
    <col min="2" max="2" width="7.42578125" customWidth="1"/>
    <col min="3" max="3" width="32.28515625" bestFit="1" customWidth="1"/>
    <col min="6" max="6" width="12.42578125" customWidth="1"/>
    <col min="8" max="8" width="11.85546875" customWidth="1"/>
    <col min="10" max="10" width="13.85546875" bestFit="1" customWidth="1"/>
    <col min="11" max="11" width="17.28515625" customWidth="1"/>
    <col min="12" max="12" width="12.7109375" customWidth="1"/>
    <col min="13" max="13" width="18" customWidth="1"/>
    <col min="15" max="15" width="17.5703125" bestFit="1" customWidth="1"/>
  </cols>
  <sheetData>
    <row r="6" spans="2:18" ht="20">
      <c r="B6" s="57" t="s">
        <v>96</v>
      </c>
      <c r="C6" s="57" t="s">
        <v>97</v>
      </c>
      <c r="D6" s="57" t="s">
        <v>98</v>
      </c>
      <c r="E6" s="57" t="s">
        <v>99</v>
      </c>
      <c r="F6" s="57" t="s">
        <v>110</v>
      </c>
      <c r="G6" s="57" t="s">
        <v>103</v>
      </c>
      <c r="H6" s="57" t="s">
        <v>104</v>
      </c>
      <c r="I6" s="57" t="s">
        <v>105</v>
      </c>
      <c r="J6" s="57" t="s">
        <v>106</v>
      </c>
      <c r="K6" s="57" t="s">
        <v>109</v>
      </c>
      <c r="L6" s="57" t="s">
        <v>107</v>
      </c>
      <c r="M6" s="57" t="s">
        <v>108</v>
      </c>
      <c r="N6" s="57" t="s">
        <v>115</v>
      </c>
      <c r="O6" s="57" t="s">
        <v>116</v>
      </c>
      <c r="P6" s="57" t="s">
        <v>125</v>
      </c>
    </row>
    <row r="7" spans="2:18" s="58" customFormat="1" ht="20">
      <c r="B7" s="58" t="s">
        <v>49</v>
      </c>
      <c r="C7" s="58" t="s">
        <v>101</v>
      </c>
      <c r="D7" s="58" t="s">
        <v>102</v>
      </c>
      <c r="E7" s="58" t="s">
        <v>100</v>
      </c>
      <c r="F7" s="59">
        <v>69.319999999999993</v>
      </c>
      <c r="G7" s="59">
        <v>2.82</v>
      </c>
      <c r="H7" s="62">
        <f>G7/F7</f>
        <v>4.0680900173110213E-2</v>
      </c>
      <c r="I7" s="58">
        <v>31</v>
      </c>
      <c r="J7" s="64">
        <f>G7*I7</f>
        <v>87.42</v>
      </c>
      <c r="K7" s="66">
        <v>0.23499999999999999</v>
      </c>
      <c r="L7" s="64">
        <f>K7*I7</f>
        <v>7.2849999999999993</v>
      </c>
      <c r="M7" s="58">
        <v>300</v>
      </c>
      <c r="N7" s="60">
        <f>M7-I7</f>
        <v>269</v>
      </c>
      <c r="O7" s="68">
        <f>N7*1120*F7</f>
        <v>20884729.599999998</v>
      </c>
    </row>
    <row r="8" spans="2:18" s="58" customFormat="1" ht="20">
      <c r="B8" s="58" t="s">
        <v>111</v>
      </c>
      <c r="C8" s="58" t="s">
        <v>112</v>
      </c>
      <c r="D8" s="58" t="s">
        <v>113</v>
      </c>
      <c r="E8" s="58" t="s">
        <v>100</v>
      </c>
      <c r="F8" s="59">
        <v>43.82</v>
      </c>
      <c r="G8" s="59">
        <v>1.69</v>
      </c>
      <c r="H8" s="62">
        <f>G8/F8</f>
        <v>3.856686444545869E-2</v>
      </c>
      <c r="I8" s="58">
        <v>30</v>
      </c>
      <c r="J8" s="64">
        <f>G8*I8</f>
        <v>50.699999999999996</v>
      </c>
      <c r="K8" s="66">
        <v>0.14099999999999999</v>
      </c>
      <c r="L8" s="64">
        <f>K8*I8</f>
        <v>4.2299999999999995</v>
      </c>
      <c r="M8" s="58">
        <v>310</v>
      </c>
      <c r="N8" s="60">
        <f t="shared" ref="N8:N12" si="0">M8-I8</f>
        <v>280</v>
      </c>
      <c r="O8" s="68">
        <f t="shared" ref="O8:O12" si="1">N8*1120*F8</f>
        <v>13741952</v>
      </c>
    </row>
    <row r="9" spans="2:18" s="58" customFormat="1" ht="20">
      <c r="B9" s="58" t="s">
        <v>114</v>
      </c>
      <c r="C9" s="58" t="s">
        <v>117</v>
      </c>
      <c r="D9" s="58" t="s">
        <v>113</v>
      </c>
      <c r="E9" s="58" t="s">
        <v>100</v>
      </c>
      <c r="F9" s="59">
        <v>14.12</v>
      </c>
      <c r="G9" s="59">
        <v>0.95</v>
      </c>
      <c r="H9" s="62">
        <f>G9/F9</f>
        <v>6.7280453257790362E-2</v>
      </c>
      <c r="I9" s="58">
        <v>50</v>
      </c>
      <c r="J9" s="64">
        <f>G9*I9</f>
        <v>47.5</v>
      </c>
      <c r="K9" s="66">
        <v>7.4999999999999997E-2</v>
      </c>
      <c r="L9" s="64">
        <f>K9*I9</f>
        <v>3.75</v>
      </c>
      <c r="M9" s="58">
        <v>190</v>
      </c>
      <c r="N9" s="60">
        <f t="shared" si="0"/>
        <v>140</v>
      </c>
      <c r="O9" s="68">
        <f t="shared" si="1"/>
        <v>2214016</v>
      </c>
    </row>
    <row r="10" spans="2:18" s="58" customFormat="1" ht="20">
      <c r="B10" s="58" t="s">
        <v>33</v>
      </c>
      <c r="C10" s="58" t="s">
        <v>32</v>
      </c>
      <c r="D10" s="58" t="s">
        <v>118</v>
      </c>
      <c r="E10" s="58" t="s">
        <v>119</v>
      </c>
      <c r="F10" s="59">
        <v>30.91</v>
      </c>
      <c r="G10" s="59">
        <f>0.52*4</f>
        <v>2.08</v>
      </c>
      <c r="H10" s="62">
        <f>G10/F10</f>
        <v>6.7292138466515689E-2</v>
      </c>
      <c r="I10" s="58">
        <v>19</v>
      </c>
      <c r="J10" s="64">
        <f>G10*I10</f>
        <v>39.520000000000003</v>
      </c>
      <c r="K10" s="66">
        <v>0.52</v>
      </c>
      <c r="L10" s="64">
        <f>K10*I10</f>
        <v>9.8800000000000008</v>
      </c>
      <c r="M10" s="58">
        <v>60</v>
      </c>
      <c r="N10" s="70">
        <f t="shared" si="0"/>
        <v>41</v>
      </c>
      <c r="O10" s="76">
        <f t="shared" si="1"/>
        <v>1419387.2</v>
      </c>
      <c r="P10" s="58" t="s">
        <v>35</v>
      </c>
      <c r="Q10" s="58" t="s">
        <v>80</v>
      </c>
      <c r="R10" s="58" t="s">
        <v>127</v>
      </c>
    </row>
    <row r="11" spans="2:18" s="71" customFormat="1" ht="20">
      <c r="B11" s="71" t="s">
        <v>55</v>
      </c>
      <c r="C11" s="71" t="s">
        <v>54</v>
      </c>
      <c r="D11" s="71" t="s">
        <v>120</v>
      </c>
      <c r="E11" s="71" t="s">
        <v>121</v>
      </c>
      <c r="F11" s="72">
        <v>47.22</v>
      </c>
      <c r="G11" s="72">
        <f>0.84*4</f>
        <v>3.36</v>
      </c>
      <c r="H11" s="73">
        <f>G11/F11</f>
        <v>7.1156289707750953E-2</v>
      </c>
      <c r="I11" s="71">
        <v>0</v>
      </c>
      <c r="J11" s="74">
        <f>G11*I11</f>
        <v>0</v>
      </c>
      <c r="K11" s="75">
        <v>0.84</v>
      </c>
      <c r="L11" s="74">
        <f>K11*I11</f>
        <v>0</v>
      </c>
      <c r="M11" s="71">
        <v>60</v>
      </c>
      <c r="N11" s="70">
        <f t="shared" si="0"/>
        <v>60</v>
      </c>
      <c r="O11" s="76">
        <f t="shared" si="1"/>
        <v>3173184</v>
      </c>
      <c r="P11" s="71" t="s">
        <v>126</v>
      </c>
    </row>
    <row r="12" spans="2:18" s="71" customFormat="1" ht="20">
      <c r="B12" s="71" t="s">
        <v>53</v>
      </c>
      <c r="C12" s="71" t="s">
        <v>122</v>
      </c>
      <c r="D12" s="71" t="s">
        <v>123</v>
      </c>
      <c r="E12" s="71" t="s">
        <v>124</v>
      </c>
      <c r="F12" s="72">
        <v>55.68</v>
      </c>
      <c r="G12" s="72">
        <f>0.87*4</f>
        <v>3.48</v>
      </c>
      <c r="H12" s="73">
        <f>G12/F12</f>
        <v>6.25E-2</v>
      </c>
      <c r="I12" s="71">
        <v>0</v>
      </c>
      <c r="J12" s="74">
        <f>G12*I12</f>
        <v>0</v>
      </c>
      <c r="K12" s="75">
        <v>0.87</v>
      </c>
      <c r="L12" s="74">
        <f>K12*I12</f>
        <v>0</v>
      </c>
      <c r="M12" s="71">
        <v>70</v>
      </c>
      <c r="N12" s="70">
        <f t="shared" si="0"/>
        <v>70</v>
      </c>
      <c r="O12" s="76">
        <f t="shared" si="1"/>
        <v>4365312</v>
      </c>
      <c r="P12" s="71" t="s">
        <v>40</v>
      </c>
    </row>
    <row r="13" spans="2:18" s="58" customFormat="1" ht="20">
      <c r="F13" s="59"/>
      <c r="G13" s="59"/>
      <c r="H13" s="62"/>
      <c r="J13" s="64"/>
      <c r="K13" s="66"/>
      <c r="L13" s="64"/>
      <c r="N13" s="60"/>
      <c r="O13" s="68"/>
    </row>
    <row r="14" spans="2:18" s="58" customFormat="1" ht="20">
      <c r="F14" s="59"/>
      <c r="G14" s="59"/>
      <c r="H14" s="62"/>
      <c r="J14" s="64"/>
      <c r="K14" s="66"/>
      <c r="L14" s="64"/>
      <c r="N14" s="60"/>
      <c r="O14" s="68"/>
    </row>
    <row r="15" spans="2:18" s="58" customFormat="1" ht="20">
      <c r="F15" s="59"/>
      <c r="G15" s="59"/>
      <c r="H15" s="62"/>
      <c r="J15" s="64"/>
      <c r="K15" s="66"/>
      <c r="L15" s="64"/>
      <c r="N15" s="60"/>
      <c r="O15" s="68"/>
    </row>
    <row r="16" spans="2:18" s="58" customFormat="1" ht="20">
      <c r="F16" s="59"/>
      <c r="G16" s="59"/>
      <c r="H16" s="62"/>
      <c r="J16" s="64"/>
      <c r="K16" s="66"/>
      <c r="L16" s="64"/>
      <c r="N16" s="60"/>
      <c r="O16" s="68"/>
    </row>
    <row r="17" spans="6:15" s="58" customFormat="1" ht="20">
      <c r="F17" s="59"/>
      <c r="G17" s="59"/>
      <c r="H17" s="62"/>
      <c r="J17" s="64"/>
      <c r="K17" s="66"/>
      <c r="L17" s="64"/>
      <c r="N17" s="60"/>
      <c r="O17" s="68"/>
    </row>
    <row r="18" spans="6:15" s="58" customFormat="1" ht="20">
      <c r="F18" s="59"/>
      <c r="G18" s="59"/>
      <c r="H18" s="62"/>
      <c r="J18" s="64"/>
      <c r="K18" s="66"/>
      <c r="L18" s="64"/>
      <c r="N18" s="60"/>
      <c r="O18" s="68"/>
    </row>
    <row r="19" spans="6:15" s="58" customFormat="1" ht="20">
      <c r="F19" s="59"/>
      <c r="G19" s="59"/>
      <c r="H19" s="62"/>
      <c r="J19" s="64"/>
      <c r="K19" s="66"/>
      <c r="L19" s="64"/>
      <c r="N19" s="60"/>
      <c r="O19" s="68"/>
    </row>
    <row r="20" spans="6:15" s="58" customFormat="1" ht="20">
      <c r="F20" s="59"/>
      <c r="G20" s="59"/>
      <c r="H20" s="62"/>
      <c r="J20" s="64"/>
      <c r="K20" s="66"/>
      <c r="L20" s="64"/>
      <c r="N20" s="60"/>
      <c r="O20" s="68"/>
    </row>
    <row r="21" spans="6:15" s="58" customFormat="1" ht="20">
      <c r="F21" s="59"/>
      <c r="G21" s="59"/>
      <c r="H21" s="62"/>
      <c r="J21" s="64"/>
      <c r="K21" s="66"/>
      <c r="L21" s="64"/>
      <c r="N21" s="60"/>
      <c r="O21" s="68"/>
    </row>
    <row r="22" spans="6:15" s="58" customFormat="1" ht="20">
      <c r="F22" s="59"/>
      <c r="G22" s="59"/>
      <c r="H22" s="62"/>
      <c r="J22" s="64"/>
      <c r="K22" s="66"/>
      <c r="L22" s="64"/>
      <c r="N22" s="60"/>
      <c r="O22" s="68"/>
    </row>
    <row r="23" spans="6:15" s="58" customFormat="1" ht="20">
      <c r="F23" s="59"/>
      <c r="G23" s="59"/>
      <c r="H23" s="62"/>
      <c r="J23" s="64"/>
      <c r="K23" s="66"/>
      <c r="L23" s="64"/>
      <c r="N23" s="60"/>
      <c r="O23" s="68"/>
    </row>
    <row r="24" spans="6:15" s="58" customFormat="1" ht="20">
      <c r="F24" s="59"/>
      <c r="G24" s="59"/>
      <c r="H24" s="62"/>
      <c r="J24" s="64"/>
      <c r="K24" s="66"/>
      <c r="L24" s="64"/>
      <c r="N24" s="60"/>
      <c r="O24" s="68"/>
    </row>
    <row r="25" spans="6:15" s="58" customFormat="1" ht="20">
      <c r="F25" s="59"/>
      <c r="G25" s="59"/>
      <c r="H25" s="62"/>
      <c r="J25" s="64"/>
      <c r="K25" s="66"/>
      <c r="L25" s="64"/>
      <c r="N25" s="60"/>
      <c r="O25" s="68"/>
    </row>
    <row r="26" spans="6:15" s="58" customFormat="1" ht="20">
      <c r="F26" s="59"/>
      <c r="G26" s="59"/>
      <c r="H26" s="62"/>
      <c r="J26" s="64"/>
      <c r="K26" s="66"/>
      <c r="L26" s="64"/>
      <c r="N26" s="60"/>
      <c r="O26" s="68"/>
    </row>
    <row r="27" spans="6:15" s="58" customFormat="1" ht="20">
      <c r="F27" s="59"/>
      <c r="G27" s="59"/>
      <c r="H27" s="62"/>
      <c r="J27" s="64"/>
      <c r="K27" s="66"/>
      <c r="L27" s="64"/>
      <c r="N27" s="60"/>
      <c r="O27" s="68"/>
    </row>
    <row r="28" spans="6:15">
      <c r="F28" s="56"/>
      <c r="G28" s="56"/>
      <c r="H28" s="63"/>
      <c r="J28" s="65"/>
      <c r="K28" s="67"/>
      <c r="L28" s="65"/>
      <c r="N28" s="61"/>
      <c r="O28" s="69"/>
    </row>
    <row r="29" spans="6:15">
      <c r="F29" s="56"/>
      <c r="G29" s="56"/>
      <c r="H29" s="63"/>
      <c r="J29" s="65"/>
      <c r="K29" s="67"/>
      <c r="L29" s="65"/>
      <c r="N29" s="61"/>
      <c r="O29" s="69"/>
    </row>
    <row r="30" spans="6:15">
      <c r="F30" s="56"/>
      <c r="G30" s="56"/>
      <c r="H30" s="63"/>
      <c r="J30" s="65"/>
      <c r="K30" s="67"/>
      <c r="L30" s="65"/>
      <c r="N30" s="61"/>
      <c r="O30" s="69"/>
    </row>
    <row r="31" spans="6:15">
      <c r="F31" s="56"/>
      <c r="G31" s="56"/>
      <c r="H31" s="63"/>
      <c r="J31" s="65"/>
      <c r="K31" s="67"/>
      <c r="L31" s="65"/>
      <c r="N31" s="61"/>
      <c r="O31" s="69"/>
    </row>
    <row r="32" spans="6:15">
      <c r="F32" s="56"/>
      <c r="G32" s="56"/>
      <c r="H32" s="63"/>
      <c r="J32" s="65"/>
      <c r="K32" s="67"/>
      <c r="L32" s="65"/>
      <c r="N32" s="61"/>
      <c r="O32" s="69"/>
    </row>
    <row r="33" spans="6:7">
      <c r="F33" s="56"/>
      <c r="G33" s="56"/>
    </row>
    <row r="34" spans="6:7">
      <c r="F34" s="56"/>
      <c r="G34" s="5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2021-02-07T22:40:37Z</dcterms:created>
  <dcterms:modified xsi:type="dcterms:W3CDTF">2021-04-27T23:52:28Z</dcterms:modified>
</cp:coreProperties>
</file>