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joey_\AppData\Roaming\Microsoft\Windows\Network Shortcuts\"/>
    </mc:Choice>
  </mc:AlternateContent>
  <xr:revisionPtr revIDLastSave="0" documentId="13_ncr:1_{B072D570-EED8-4A4C-A9CC-A5F9FD845E84}" xr6:coauthVersionLast="47" xr6:coauthVersionMax="47" xr10:uidLastSave="{00000000-0000-0000-0000-000000000000}"/>
  <bookViews>
    <workbookView xWindow="-120" yWindow="-120" windowWidth="15600" windowHeight="11160" firstSheet="1" activeTab="3" xr2:uid="{7C45B1A2-FCC3-4F34-AA71-79FEAC6B1BF4}"/>
  </bookViews>
  <sheets>
    <sheet name="DATA LIMPIA" sheetId="2" r:id="rId1"/>
    <sheet name="RESUMEN" sheetId="1" r:id="rId2"/>
    <sheet name="DATOS BASE" sheetId="5" r:id="rId3"/>
    <sheet name="VENTAS ADICIONALES - ROI" sheetId="3" r:id="rId4"/>
  </sheets>
  <definedNames>
    <definedName name="_xlcn.WorksheetConnection_Book1df_tuya1" hidden="1">df_tuya[]</definedName>
    <definedName name="ExternalData_1" localSheetId="0" hidden="1">'DATA LIMPIA'!$A$1:$S$1101</definedName>
  </definedNames>
  <calcPr calcId="191029"/>
  <pivotCaches>
    <pivotCache cacheId="210" r:id="rId5"/>
    <pivotCache cacheId="206" r:id="rId6"/>
    <pivotCache cacheId="207" r:id="rId7"/>
    <pivotCache cacheId="208"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f_tuya" name="df_tuya" connection="WorksheetConnection_Book1!df_tuya"/>
        </x15:modelTables>
        <x15:extLst>
          <ext xmlns:x16="http://schemas.microsoft.com/office/spreadsheetml/2014/11/main" uri="{9835A34E-60A6-4A7C-AAB8-D5F71C897F49}">
            <x16:modelTimeGroupings>
              <x16:modelTimeGrouping tableName="df_tuya" columnName="fecha_corte" columnId="fecha_corte">
                <x16:calculatedTimeColumn columnName="fecha_corte (Month Index)" columnId="fecha_corte (Month Index)" contentType="monthsindex" isSelected="1"/>
                <x16:calculatedTimeColumn columnName="fecha_corte (Month)" columnId="fecha_cor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6" i="3"/>
  <c r="E26" i="3" s="1"/>
  <c r="D14" i="3"/>
  <c r="E14" i="3" s="1"/>
  <c r="D13" i="3"/>
  <c r="E13" i="3" s="1"/>
  <c r="G21" i="3"/>
  <c r="G20" i="3"/>
  <c r="D8" i="3"/>
  <c r="E8" i="3" s="1"/>
  <c r="D7" i="3"/>
  <c r="E7" i="3" s="1"/>
  <c r="C15" i="5"/>
  <c r="C44" i="1"/>
  <c r="C9" i="5" s="1"/>
  <c r="F8" i="3" s="1"/>
  <c r="C43" i="1"/>
  <c r="C8" i="5" s="1"/>
  <c r="F7" i="3" s="1"/>
  <c r="C42" i="1"/>
  <c r="C37" i="1"/>
  <c r="C39" i="1"/>
  <c r="C7" i="5" s="1"/>
  <c r="C38" i="1"/>
  <c r="C6" i="5" s="1"/>
  <c r="C5" i="5"/>
  <c r="E27" i="3" l="1"/>
  <c r="D28" i="3"/>
  <c r="H7" i="3"/>
  <c r="I7" i="3" s="1"/>
  <c r="C13" i="3" s="1"/>
  <c r="H8" i="3"/>
  <c r="I8" i="3" s="1"/>
  <c r="C14" i="3" s="1"/>
  <c r="E15" i="3"/>
  <c r="D15" i="3"/>
  <c r="E28" i="3" l="1"/>
  <c r="F13" i="3"/>
  <c r="H13" i="3" s="1"/>
  <c r="J13" i="3" s="1"/>
  <c r="K13" i="3" s="1"/>
  <c r="F14" i="3"/>
  <c r="G14" i="3"/>
  <c r="I14" i="3" s="1"/>
  <c r="G13" i="3"/>
  <c r="C15" i="3"/>
  <c r="H14" i="3" l="1"/>
  <c r="J14" i="3" s="1"/>
  <c r="K14" i="3" s="1"/>
  <c r="F15" i="3"/>
  <c r="C21" i="3" s="1"/>
  <c r="H15" i="3"/>
  <c r="I13" i="3"/>
  <c r="I15" i="3" s="1"/>
  <c r="G15" i="3"/>
  <c r="C20" i="3" l="1"/>
  <c r="D20" i="3" s="1"/>
  <c r="H20" i="3" s="1"/>
  <c r="D21" i="3"/>
  <c r="E21" i="3"/>
  <c r="I21" i="3" s="1"/>
  <c r="J15" i="3"/>
  <c r="E20" i="3" l="1"/>
  <c r="I20" i="3" s="1"/>
  <c r="J20" i="3" s="1"/>
  <c r="K20" i="3" s="1"/>
  <c r="C26" i="3" s="1"/>
  <c r="G26" i="3" s="1"/>
  <c r="H21" i="3"/>
  <c r="J21" i="3" s="1"/>
  <c r="K21" i="3" s="1"/>
  <c r="C27" i="3" s="1"/>
  <c r="F21" i="3"/>
  <c r="C28" i="3" l="1"/>
  <c r="F20" i="3"/>
  <c r="F26" i="3"/>
  <c r="H26" i="3" s="1"/>
  <c r="G27" i="3"/>
  <c r="I27" i="3" s="1"/>
  <c r="F27" i="3"/>
  <c r="H27" i="3" s="1"/>
  <c r="J27" i="3" s="1"/>
  <c r="K27" i="3" s="1"/>
  <c r="I26" i="3"/>
  <c r="I28" i="3" l="1"/>
  <c r="F28" i="3"/>
  <c r="G28" i="3"/>
  <c r="H28" i="3"/>
  <c r="J26" i="3"/>
  <c r="K26" i="3" l="1"/>
  <c r="K34" i="3" s="1"/>
  <c r="J2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ADB7A6-AFEA-4048-9599-74B961F0D038}" keepAlive="1" name="Query - df_tuya" description="Connection to the 'df_tuya' query in the workbook." type="5" refreshedVersion="7" background="1" saveData="1">
    <dbPr connection="Provider=Microsoft.Mashup.OleDb.1;Data Source=$Workbook$;Location=df_tuya;Extended Properties=&quot;&quot;" command="SELECT * FROM [df_tuya]"/>
  </connection>
  <connection id="2" xr16:uid="{AA933588-C160-4434-949B-EBD597F0E64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3166985-B995-4D7D-AF15-C9B1E8D4E866}" name="WorksheetConnection_Book1!df_tuya" type="102" refreshedVersion="7" minRefreshableVersion="5">
    <extLst>
      <ext xmlns:x15="http://schemas.microsoft.com/office/spreadsheetml/2010/11/main" uri="{DE250136-89BD-433C-8126-D09CA5730AF9}">
        <x15:connection id="df_tuya">
          <x15:rangePr sourceName="_xlcn.WorksheetConnection_Book1df_tuya1"/>
        </x15:connection>
      </ext>
    </extLst>
  </connection>
</connections>
</file>

<file path=xl/sharedStrings.xml><?xml version="1.0" encoding="utf-8"?>
<sst xmlns="http://schemas.openxmlformats.org/spreadsheetml/2006/main" count="6727" uniqueCount="204">
  <si>
    <t>Column1</t>
  </si>
  <si>
    <t>agrup_dato</t>
  </si>
  <si>
    <t>fecha_corte</t>
  </si>
  <si>
    <t>Codigo Ejecutivo</t>
  </si>
  <si>
    <t>Antigüedad</t>
  </si>
  <si>
    <t>cargo</t>
  </si>
  <si>
    <t>canal</t>
  </si>
  <si>
    <t>catt</t>
  </si>
  <si>
    <t>region</t>
  </si>
  <si>
    <t>cum tarjetas</t>
  </si>
  <si>
    <t>cum seguros</t>
  </si>
  <si>
    <t>cum creditos</t>
  </si>
  <si>
    <t>Tarjetas</t>
  </si>
  <si>
    <t>Seguros</t>
  </si>
  <si>
    <t>Creditos</t>
  </si>
  <si>
    <t>antiguedad_cod</t>
  </si>
  <si>
    <t>metas_tarjetas</t>
  </si>
  <si>
    <t>metas_seguros</t>
  </si>
  <si>
    <t>metas_creditos</t>
  </si>
  <si>
    <t>EJECUTIVO</t>
  </si>
  <si>
    <t>Mas de 5 años</t>
  </si>
  <si>
    <t>Servicio</t>
  </si>
  <si>
    <t>ÉXITO SOLEDAD</t>
  </si>
  <si>
    <t>COSTAS</t>
  </si>
  <si>
    <t>3: Mayor a 5 años</t>
  </si>
  <si>
    <t>Entre 1 y 5 años</t>
  </si>
  <si>
    <t>ÉXITO SAN PEDRO NEIVA</t>
  </si>
  <si>
    <t>BOGOTA CENTRO</t>
  </si>
  <si>
    <t>2: Entre 1 y 5 años</t>
  </si>
  <si>
    <t>ÉXITO IBAGUE</t>
  </si>
  <si>
    <t>BOGOTA Y CERCANIAS</t>
  </si>
  <si>
    <t>ÉXITO OCAÑA</t>
  </si>
  <si>
    <t>SANTANDERES BOYACA</t>
  </si>
  <si>
    <t>Menos de 6 meses</t>
  </si>
  <si>
    <t>Comercial</t>
  </si>
  <si>
    <t>ÉXITO CALLE 80</t>
  </si>
  <si>
    <t>0: Menos de 6 meses</t>
  </si>
  <si>
    <t>ÉXITO CAÑAVERAL</t>
  </si>
  <si>
    <t>ÉXITO VILLAVICENCIO</t>
  </si>
  <si>
    <t>ÉXITO SAN FRANCISCO</t>
  </si>
  <si>
    <t>ÉXITO METROPOLITANO</t>
  </si>
  <si>
    <t>ÉXITO BELLO</t>
  </si>
  <si>
    <t>ANTIOQUIA</t>
  </si>
  <si>
    <t>entre 6 meses y 1 año</t>
  </si>
  <si>
    <t>ÉXITO BUENAVISTA SANTA MARTA</t>
  </si>
  <si>
    <t>1: Entre 6 meses y 1 año</t>
  </si>
  <si>
    <t>ÉXITO ROBLEDO</t>
  </si>
  <si>
    <t>ÉXITO LLANOGRANDE</t>
  </si>
  <si>
    <t>ÉXITO UNICENTRO CALI</t>
  </si>
  <si>
    <t>ÉXITO BUCARAMANGA</t>
  </si>
  <si>
    <t>ÉXITO SUBA</t>
  </si>
  <si>
    <t>ÉXITO SAN MATEO CUCUTA</t>
  </si>
  <si>
    <t>ÉXITO CENTRO VILLAVICENCIO</t>
  </si>
  <si>
    <t>ÉXITO CASTELLANA</t>
  </si>
  <si>
    <t>ÉXITO TUNAL</t>
  </si>
  <si>
    <t>ÉXITO UNICENTRO GIRARDOT</t>
  </si>
  <si>
    <t>ÉXITO BOSA</t>
  </si>
  <si>
    <t>ÉXITO SIMON BOLIVAR</t>
  </si>
  <si>
    <t>ÉXITO ENVIGADO</t>
  </si>
  <si>
    <t>ÉXITO ALAMEDAS</t>
  </si>
  <si>
    <t>ÉXITO LA COLINA</t>
  </si>
  <si>
    <t>ÉXITO ALAMOS</t>
  </si>
  <si>
    <t>ÉXITO PASTO</t>
  </si>
  <si>
    <t>ÉXITO FLORENCIA</t>
  </si>
  <si>
    <t>ÉXITO FLORESTA</t>
  </si>
  <si>
    <t>ÉXITO UNICENTRO ARMENIA</t>
  </si>
  <si>
    <t>ÉXITO PIEDECUESTA</t>
  </si>
  <si>
    <t>ÉXITO VILLAMAYOR</t>
  </si>
  <si>
    <t>ÉXITO FACATATIVA</t>
  </si>
  <si>
    <t>ÉXITO CAUCASIA</t>
  </si>
  <si>
    <t>ÉXITO TULUA</t>
  </si>
  <si>
    <t>ÉXITO SOGAMOSO</t>
  </si>
  <si>
    <t>ÉXITO RIOHACHA</t>
  </si>
  <si>
    <t>ÉXITO CENTRO NEIVA</t>
  </si>
  <si>
    <t>ÉXITO SAN ANTONIO</t>
  </si>
  <si>
    <t>ÉXITO CHIPICHAPE</t>
  </si>
  <si>
    <t>ÉXITO BARRANQUILLA</t>
  </si>
  <si>
    <t>ÉXITO BUGA</t>
  </si>
  <si>
    <t>ÉXITO VALLE DE LILI</t>
  </si>
  <si>
    <t>ÉXITO SAN FERNANDO</t>
  </si>
  <si>
    <t>ÉXITO DUITAMA</t>
  </si>
  <si>
    <t>ÉXITO BARRANCABERMEJA</t>
  </si>
  <si>
    <t>ÉXITO CHAPINERO</t>
  </si>
  <si>
    <t>ÉXITO AVENIDA QUINTA</t>
  </si>
  <si>
    <t>ÉXITO LA FLORA</t>
  </si>
  <si>
    <t>ÉXITO VIVA TUNJA</t>
  </si>
  <si>
    <t>ÉXITO FUSAGASUGA</t>
  </si>
  <si>
    <t>ÉXITO MAGANGUE</t>
  </si>
  <si>
    <t>ÉXITO POBLADO</t>
  </si>
  <si>
    <t>ÉXITO CHIQUINQUIRA</t>
  </si>
  <si>
    <t>ÉXITO LOS MOLINOS</t>
  </si>
  <si>
    <t>ÉXITO SALITRE</t>
  </si>
  <si>
    <t>ÉXITO UNICENTRO VILLAVICENCIO</t>
  </si>
  <si>
    <t>ÉXITO CENTRO SANTA MARTA</t>
  </si>
  <si>
    <t>ÉXITO GRAN ESTACION</t>
  </si>
  <si>
    <t>ÉXITO NORTE</t>
  </si>
  <si>
    <t>ÉXITO ARMENIA</t>
  </si>
  <si>
    <t>ÉXITO ZIPAQUIRA</t>
  </si>
  <si>
    <t>ÉXITO PEREIRA</t>
  </si>
  <si>
    <t>ÉXITO OCCIDENTE</t>
  </si>
  <si>
    <t>ÉXITO LAURELES</t>
  </si>
  <si>
    <t>ÉXITO AMÉRICAS</t>
  </si>
  <si>
    <t>ÉXITO CARTAGENA</t>
  </si>
  <si>
    <t>ÉXITO PITALITO</t>
  </si>
  <si>
    <t>ÉXITO RIONEGRO</t>
  </si>
  <si>
    <t>ÉXITO UNICENTRO BOGOTA</t>
  </si>
  <si>
    <t>ÉXITO SINCELEJO</t>
  </si>
  <si>
    <t>ÉXITO USME</t>
  </si>
  <si>
    <t>ÉXITO FONTIBON</t>
  </si>
  <si>
    <t>ÉXITO UNICENTRO MEDELLIN</t>
  </si>
  <si>
    <t>ÉXITO MANIZALES</t>
  </si>
  <si>
    <t>ÉXITO MOSQUERA</t>
  </si>
  <si>
    <t>ÉXITO BUENAVISTA BARRANQUILLA</t>
  </si>
  <si>
    <t>ÉXITO COLOMBIA</t>
  </si>
  <si>
    <t>ÉXITO GIRARDOT</t>
  </si>
  <si>
    <t>ÉXITO POPAYAN</t>
  </si>
  <si>
    <t>ÉXITO ORIENTAL</t>
  </si>
  <si>
    <t>ÉXITO ITAGUI</t>
  </si>
  <si>
    <t>ÉXITO IPIALES</t>
  </si>
  <si>
    <t>ÉXITO CHIA</t>
  </si>
  <si>
    <t>ÉXITO PARQUE FABRICATO</t>
  </si>
  <si>
    <t>ÉXITO LAS FLORES</t>
  </si>
  <si>
    <t>ÉXITO NUEVO KENNEDY</t>
  </si>
  <si>
    <t>ÉXITO TUNJA</t>
  </si>
  <si>
    <t>ÉXITO SAN DIEGO MEDELLIN</t>
  </si>
  <si>
    <t>ÉXITO LORICA</t>
  </si>
  <si>
    <t>ÉXITO PEREIRA CUBA</t>
  </si>
  <si>
    <t>ÉXITO JAMUNDI</t>
  </si>
  <si>
    <t>ÉXITO CABECERA</t>
  </si>
  <si>
    <t>ÉXITO COUNTRY</t>
  </si>
  <si>
    <t>ÉXITO ARBOLEDA</t>
  </si>
  <si>
    <t>ÉXITO CARTAGO</t>
  </si>
  <si>
    <t>ÉXITO SUPERCENTRO TULUA</t>
  </si>
  <si>
    <t>ÉXITO PALMIRA</t>
  </si>
  <si>
    <t>ÉXITO MAYORCA</t>
  </si>
  <si>
    <t>ÉXITO APARTADO</t>
  </si>
  <si>
    <t>Grand Total</t>
  </si>
  <si>
    <t>Row Labels</t>
  </si>
  <si>
    <t>% Cumplimiento Tarjetas</t>
  </si>
  <si>
    <t>% Cumplimiento Seguros</t>
  </si>
  <si>
    <t>% Cumplimiento Créditos</t>
  </si>
  <si>
    <t># Ejecutivos</t>
  </si>
  <si>
    <t>Total Ventas Tarjetas</t>
  </si>
  <si>
    <t>Total Ventas Seguros</t>
  </si>
  <si>
    <t>Total Ventas Créditos</t>
  </si>
  <si>
    <t>CUMPLIMIENTO PROMEDIO POR PRODUCTO Y MES</t>
  </si>
  <si>
    <t>VENTAS POR PRODUCTO Y MES</t>
  </si>
  <si>
    <t>CUMPLIMIENTO CALCULADO POR PRODUCTO Y MES</t>
  </si>
  <si>
    <t>Créditos</t>
  </si>
  <si>
    <t>CUMPLIMIENTO PROMEDIO PONDERADO</t>
  </si>
  <si>
    <t>VENTAS PROMEDIO PONDERADAS POR EJECUTIVO</t>
  </si>
  <si>
    <t>Average of Tarjetas</t>
  </si>
  <si>
    <t>Average of Seguros</t>
  </si>
  <si>
    <t>Average of Creditos</t>
  </si>
  <si>
    <t>Descripción</t>
  </si>
  <si>
    <t>Valor</t>
  </si>
  <si>
    <t>Ejecutivos Activos</t>
  </si>
  <si>
    <t>Ventas Promedio Créditos</t>
  </si>
  <si>
    <t>Ingreso por Seguro (USD)</t>
  </si>
  <si>
    <t>Tasa de Cambio (COP/USD)</t>
  </si>
  <si>
    <t>Total Ejecutivos Activos</t>
  </si>
  <si>
    <t>Cumplimiento Base Seguros (%)</t>
  </si>
  <si>
    <t>Cumplimiento Base Créditos (%)</t>
  </si>
  <si>
    <t>Ventas Promedio Seguros</t>
  </si>
  <si>
    <t>Ingreso por Créditos (USD)</t>
  </si>
  <si>
    <t>% Mejora Seguros</t>
  </si>
  <si>
    <t>% Mejora Crédito</t>
  </si>
  <si>
    <t>Producto</t>
  </si>
  <si>
    <t>Cumplimiento Base (%)</t>
  </si>
  <si>
    <t>Incremento en Cumplimiento (%)</t>
  </si>
  <si>
    <t>Cumplimiento Objetivo</t>
  </si>
  <si>
    <t>Ventas Promedio por Ejecutivo</t>
  </si>
  <si>
    <t>Ventas Adicionales por Ejecutivo</t>
  </si>
  <si>
    <t>Ventas Adicionales Totales</t>
  </si>
  <si>
    <t>Ventas Adicionales</t>
  </si>
  <si>
    <t>Ingreso por Venta (USD)</t>
  </si>
  <si>
    <t>Ingreso por Venta (COP)</t>
  </si>
  <si>
    <t>Ingresos Totales (COP)</t>
  </si>
  <si>
    <t>Ingresos Totales (USD)</t>
  </si>
  <si>
    <t>Ingresos 3 Meses (COP)</t>
  </si>
  <si>
    <t>Ingresos 3 Meses (USD)</t>
  </si>
  <si>
    <t>Ganancia Neta (COP)</t>
  </si>
  <si>
    <t>Total</t>
  </si>
  <si>
    <t>ROI (%)</t>
  </si>
  <si>
    <t>Ingresos Necesarios 5% (COP)</t>
  </si>
  <si>
    <t>Ingresos Necesarios 10% (COP)</t>
  </si>
  <si>
    <t>Ingresos Promedio Necesarios</t>
  </si>
  <si>
    <t>Ventas Adicionales Mensuales (5%)</t>
  </si>
  <si>
    <t>Ventas Adicionales Mensuales (10%)</t>
  </si>
  <si>
    <t>Ventas Adicionales Promedio</t>
  </si>
  <si>
    <t>Ventas Adicionales Totales Ajustadas</t>
  </si>
  <si>
    <t>Districucion del Producto</t>
  </si>
  <si>
    <t>ESTIMACIÓN DE VENTAS ADICIONALES</t>
  </si>
  <si>
    <t>DATOS BASE</t>
  </si>
  <si>
    <r>
      <rPr>
        <b/>
        <sz val="10"/>
        <color theme="1"/>
        <rFont val="Lato"/>
        <family val="2"/>
      </rPr>
      <t>Casos Críticos:</t>
    </r>
    <r>
      <rPr>
        <sz val="10"/>
        <color theme="1"/>
        <rFont val="Lato"/>
        <family val="2"/>
      </rPr>
      <t xml:space="preserve"> Seguros representa el cumplimiento más bajo de los tres productos y Créditos representa una reducción en los dos últimos meses por debajo del objetivo. Tarjetas representa el producto de mayor ventas, sin embargo, los análisis indican que las metas deben ser evaluadas, ya que no correlacionan el número de ventas con el % de cumplimiento. La recomendación sería en este caso lograr incrementar Seguros en un 25% y Créditos en un 20%.</t>
    </r>
  </si>
  <si>
    <t>CÁLCULO DEL ROI</t>
  </si>
  <si>
    <t>CÁLCULO DE AJUSTEDEL ROI A 5-10%</t>
  </si>
  <si>
    <t>RECÁLCULO DEL ROI CON LAS VENTAS AJUSTADAS</t>
  </si>
  <si>
    <t>ESTIMACIÓN DE LA TASA DE RETORNO</t>
  </si>
  <si>
    <t>Las estimaciones indican que incluso al primer mes luego de la ejecución del proyecto, se recumerará toda la inversión y quedará un retorno superior al 10%</t>
  </si>
  <si>
    <t>Costo Total de la Inversión (COP)</t>
  </si>
  <si>
    <t>Inv-1: Capacitación (COP)</t>
  </si>
  <si>
    <t>Inv-2: Incentivos (COP)</t>
  </si>
  <si>
    <t>Inv-3: Automatización (COP)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</si>
</sst>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0.0\ %;0.0\ %"/>
    <numFmt numFmtId="175" formatCode="_-* #,##0.0_-;\-* #,##0.0_-;_-* &quot;-&quot;??_-;_-@_-"/>
    <numFmt numFmtId="177" formatCode="0.0%"/>
    <numFmt numFmtId="178" formatCode="_-* #,##0_-;\-* #,##0_-;_-* &quot;-&quot;??_-;_-@_-"/>
  </numFmts>
  <fonts count="10" x14ac:knownFonts="1">
    <font>
      <sz val="11"/>
      <color theme="1"/>
      <name val="Calibri"/>
      <family val="2"/>
      <scheme val="minor"/>
    </font>
    <font>
      <sz val="11"/>
      <color theme="1"/>
      <name val="Calibri"/>
      <family val="2"/>
      <scheme val="minor"/>
    </font>
    <font>
      <b/>
      <sz val="11"/>
      <color theme="1"/>
      <name val="Lato"/>
      <family val="2"/>
    </font>
    <font>
      <sz val="10"/>
      <color theme="1"/>
      <name val="Lato"/>
      <family val="2"/>
    </font>
    <font>
      <b/>
      <sz val="10"/>
      <color theme="1"/>
      <name val="Lato"/>
      <family val="2"/>
    </font>
    <font>
      <b/>
      <sz val="8"/>
      <color theme="1"/>
      <name val="Lato"/>
      <family val="2"/>
    </font>
    <font>
      <b/>
      <sz val="10"/>
      <color theme="0"/>
      <name val="Lato"/>
      <family val="2"/>
    </font>
    <font>
      <sz val="10"/>
      <name val="Lato"/>
      <family val="2"/>
    </font>
    <font>
      <b/>
      <sz val="16"/>
      <color theme="1"/>
      <name val="Calibri"/>
      <family val="2"/>
      <scheme val="minor"/>
    </font>
    <font>
      <b/>
      <sz val="22"/>
      <color theme="1"/>
      <name val="Lato"/>
      <family val="2"/>
    </font>
  </fonts>
  <fills count="6">
    <fill>
      <patternFill patternType="none"/>
    </fill>
    <fill>
      <patternFill patternType="gray125"/>
    </fill>
    <fill>
      <patternFill patternType="solid">
        <fgColor theme="0" tint="-0.34998626667073579"/>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C000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0" fillId="0" borderId="0" xfId="0" applyNumberFormat="1"/>
    <xf numFmtId="14" fontId="0" fillId="0" borderId="0" xfId="0" applyNumberFormat="1"/>
    <xf numFmtId="0" fontId="3" fillId="0" borderId="0" xfId="0" applyFont="1"/>
    <xf numFmtId="0" fontId="3" fillId="0" borderId="0" xfId="0" applyFont="1" applyAlignment="1">
      <alignment horizontal="center" vertical="center"/>
    </xf>
    <xf numFmtId="0" fontId="3" fillId="0" borderId="0" xfId="0" pivotButton="1" applyFont="1"/>
    <xf numFmtId="14" fontId="3" fillId="0" borderId="0" xfId="0" applyNumberFormat="1" applyFont="1" applyAlignment="1">
      <alignment horizontal="left"/>
    </xf>
    <xf numFmtId="0"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left"/>
    </xf>
    <xf numFmtId="0" fontId="4" fillId="2" borderId="0" xfId="0" applyFont="1" applyFill="1" applyAlignment="1">
      <alignment horizontal="center" vertical="center"/>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wrapText="1"/>
    </xf>
    <xf numFmtId="0" fontId="3" fillId="0" borderId="0" xfId="0" applyFont="1" applyAlignment="1">
      <alignment horizontal="center" wrapText="1"/>
    </xf>
    <xf numFmtId="0" fontId="5" fillId="2" borderId="0" xfId="0" applyFont="1" applyFill="1" applyAlignment="1">
      <alignment horizontal="center"/>
    </xf>
    <xf numFmtId="164" fontId="3" fillId="0" borderId="0" xfId="0" applyNumberFormat="1" applyFont="1"/>
    <xf numFmtId="0" fontId="3" fillId="0" borderId="0" xfId="0" applyFont="1" applyAlignment="1">
      <alignment horizontal="center" vertical="center" wrapText="1"/>
    </xf>
    <xf numFmtId="175" fontId="0" fillId="0" borderId="0" xfId="1" applyNumberFormat="1" applyFont="1"/>
    <xf numFmtId="0" fontId="3" fillId="3" borderId="0" xfId="0" applyFont="1" applyFill="1" applyAlignment="1">
      <alignment horizontal="center"/>
    </xf>
    <xf numFmtId="164" fontId="3" fillId="3" borderId="0" xfId="0" applyNumberFormat="1" applyFont="1" applyFill="1"/>
    <xf numFmtId="43" fontId="0" fillId="0" borderId="0" xfId="0" applyNumberFormat="1"/>
    <xf numFmtId="175" fontId="3" fillId="0" borderId="0" xfId="1" applyNumberFormat="1" applyFont="1" applyAlignment="1">
      <alignment horizontal="center" vertical="center"/>
    </xf>
    <xf numFmtId="175" fontId="7" fillId="0" borderId="0" xfId="1" applyNumberFormat="1" applyFont="1" applyFill="1" applyBorder="1" applyAlignment="1">
      <alignment horizontal="center" vertical="center"/>
    </xf>
    <xf numFmtId="0" fontId="0" fillId="0" borderId="0" xfId="0" applyAlignment="1">
      <alignment horizontal="right"/>
    </xf>
    <xf numFmtId="43" fontId="3" fillId="0" borderId="0" xfId="1" applyFont="1" applyAlignment="1">
      <alignment horizontal="center" vertical="center"/>
    </xf>
    <xf numFmtId="0" fontId="3" fillId="0" borderId="0" xfId="0" applyFont="1" applyFill="1" applyAlignment="1">
      <alignment horizontal="center" vertical="center"/>
    </xf>
    <xf numFmtId="0" fontId="3" fillId="0" borderId="0" xfId="0" applyFont="1" applyFill="1" applyBorder="1" applyAlignment="1">
      <alignment horizontal="center" vertical="center"/>
    </xf>
    <xf numFmtId="0" fontId="7" fillId="0" borderId="0" xfId="0" applyFont="1" applyFill="1" applyBorder="1" applyAlignment="1">
      <alignment horizontal="center" vertical="center"/>
    </xf>
    <xf numFmtId="1" fontId="3" fillId="0" borderId="0" xfId="0" applyNumberFormat="1" applyFont="1" applyFill="1" applyBorder="1" applyAlignment="1">
      <alignment horizontal="center" vertical="center"/>
    </xf>
    <xf numFmtId="43" fontId="3" fillId="0" borderId="0" xfId="1" applyFont="1" applyFill="1" applyBorder="1" applyAlignment="1">
      <alignment horizontal="center" vertical="center"/>
    </xf>
    <xf numFmtId="43"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6" fillId="0" borderId="0" xfId="0" applyFont="1" applyFill="1" applyBorder="1" applyAlignment="1">
      <alignment horizontal="center" vertical="center" wrapText="1"/>
    </xf>
    <xf numFmtId="43" fontId="3" fillId="0" borderId="0" xfId="0" applyNumberFormat="1" applyFont="1" applyAlignment="1">
      <alignment horizontal="center" vertical="center" wrapText="1"/>
    </xf>
    <xf numFmtId="178" fontId="3" fillId="0" borderId="0" xfId="0" applyNumberFormat="1" applyFont="1" applyAlignment="1">
      <alignment horizontal="center" vertical="center"/>
    </xf>
    <xf numFmtId="177" fontId="3" fillId="0" borderId="0" xfId="2" applyNumberFormat="1" applyFont="1" applyAlignment="1">
      <alignment horizontal="center" vertical="center"/>
    </xf>
    <xf numFmtId="0" fontId="8" fillId="4" borderId="0" xfId="0" applyFont="1" applyFill="1" applyAlignment="1">
      <alignment horizontal="center"/>
    </xf>
    <xf numFmtId="0" fontId="9" fillId="4" borderId="0" xfId="0" applyFont="1" applyFill="1" applyAlignment="1">
      <alignment horizontal="left"/>
    </xf>
    <xf numFmtId="0" fontId="3" fillId="0" borderId="0" xfId="0" applyFont="1" applyFill="1" applyBorder="1" applyAlignment="1">
      <alignment horizontal="center"/>
    </xf>
    <xf numFmtId="43" fontId="3" fillId="0" borderId="0" xfId="1" applyFont="1" applyFill="1" applyBorder="1" applyAlignment="1">
      <alignment horizontal="center"/>
    </xf>
    <xf numFmtId="43" fontId="6" fillId="5" borderId="0" xfId="1" applyFont="1" applyFill="1" applyBorder="1" applyAlignment="1">
      <alignment horizontal="center"/>
    </xf>
    <xf numFmtId="43" fontId="6" fillId="5" borderId="0" xfId="1" applyFont="1" applyFill="1" applyBorder="1" applyAlignment="1">
      <alignment vertical="center"/>
    </xf>
    <xf numFmtId="0" fontId="6" fillId="5" borderId="0" xfId="0" applyFont="1" applyFill="1" applyAlignment="1">
      <alignment horizontal="right"/>
    </xf>
    <xf numFmtId="0" fontId="0" fillId="0" borderId="0" xfId="0" applyFill="1" applyBorder="1" applyAlignment="1">
      <alignment horizontal="left" vertical="center"/>
    </xf>
    <xf numFmtId="0" fontId="2" fillId="4" borderId="0" xfId="0" applyFont="1" applyFill="1" applyAlignment="1">
      <alignment horizontal="left"/>
    </xf>
    <xf numFmtId="0" fontId="3" fillId="0" borderId="0" xfId="0" applyFont="1" applyFill="1"/>
    <xf numFmtId="0" fontId="3" fillId="0" borderId="0" xfId="0" applyFont="1" applyFill="1" applyAlignment="1">
      <alignment horizontal="center"/>
    </xf>
    <xf numFmtId="14" fontId="3" fillId="0" borderId="0" xfId="0" applyNumberFormat="1" applyFont="1" applyFill="1" applyAlignment="1">
      <alignment horizontal="left"/>
    </xf>
    <xf numFmtId="0" fontId="3" fillId="0" borderId="0" xfId="0" applyNumberFormat="1" applyFont="1" applyFill="1" applyAlignment="1">
      <alignment horizontal="center" vertical="center"/>
    </xf>
    <xf numFmtId="165" fontId="3" fillId="0" borderId="0" xfId="0" applyNumberFormat="1" applyFont="1" applyFill="1" applyAlignment="1">
      <alignment horizontal="center" vertical="center"/>
    </xf>
    <xf numFmtId="0" fontId="3" fillId="0" borderId="0" xfId="0" applyFont="1" applyFill="1" applyAlignment="1">
      <alignment horizontal="left"/>
    </xf>
    <xf numFmtId="164" fontId="3" fillId="0" borderId="0" xfId="0" applyNumberFormat="1" applyFont="1" applyFill="1" applyAlignment="1">
      <alignment horizontal="center" vertical="center"/>
    </xf>
  </cellXfs>
  <cellStyles count="3">
    <cellStyle name="Comma" xfId="1" builtinId="3"/>
    <cellStyle name="Normal" xfId="0" builtinId="0"/>
    <cellStyle name="Percent" xfId="2" builtinId="5"/>
  </cellStyles>
  <dxfs count="155">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b/>
        <i val="0"/>
        <strike val="0"/>
        <condense val="0"/>
        <extend val="0"/>
        <outline val="0"/>
        <shadow val="0"/>
        <u val="none"/>
        <vertAlign val="baseline"/>
        <sz val="10"/>
        <color theme="0"/>
        <name val="Lato"/>
        <family val="2"/>
        <scheme val="none"/>
      </font>
      <numFmt numFmtId="35" formatCode="_-* #,##0.00_-;\-* #,##0.00_-;_-* &quot;-&quot;??_-;_-@_-"/>
      <fill>
        <patternFill patternType="solid">
          <fgColor indexed="64"/>
          <bgColor rgb="FFC00000"/>
        </patternFill>
      </fill>
      <alignment horizontal="center" vertical="bottom" textRotation="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auto="1"/>
        </patternFill>
      </fill>
      <alignment horizontal="center" vertical="center" textRotation="0" indent="0" justifyLastLine="0" shrinkToFit="0" readingOrder="0"/>
    </dxf>
    <dxf>
      <font>
        <b/>
        <i val="0"/>
        <strike val="0"/>
        <condense val="0"/>
        <extend val="0"/>
        <outline val="0"/>
        <shadow val="0"/>
        <u val="none"/>
        <vertAlign val="baseline"/>
        <sz val="10"/>
        <color theme="0"/>
        <name val="Lato"/>
        <family val="2"/>
        <scheme val="none"/>
      </font>
      <fill>
        <patternFill patternType="solid">
          <fgColor indexed="64"/>
          <bgColor rgb="FFC00000"/>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78" formatCode="_-* #,##0_-;\-* #,##0_-;_-* &quot;-&quot;??_-;_-@_-"/>
      <alignment horizontal="center" vertical="center" textRotation="0" wrapText="0" indent="0" justifyLastLine="0" shrinkToFit="0" readingOrder="0"/>
    </dxf>
    <dxf>
      <font>
        <b/>
        <i val="0"/>
        <strike val="0"/>
        <condense val="0"/>
        <extend val="0"/>
        <outline val="0"/>
        <shadow val="0"/>
        <u val="none"/>
        <vertAlign val="baseline"/>
        <sz val="10"/>
        <color theme="0"/>
        <name val="Lato"/>
        <family val="2"/>
        <scheme val="none"/>
      </font>
      <numFmt numFmtId="35" formatCode="_-* #,##0.00_-;\-* #,##0.00_-;_-* &quot;-&quot;??_-;_-@_-"/>
      <fill>
        <patternFill patternType="solid">
          <fgColor indexed="64"/>
          <bgColor rgb="FFC000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77"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numFmt numFmtId="1" formatCode="0"/>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35" formatCode="_-* #,##0.00_-;\-* #,##0.00_-;_-* &quot;-&quot;??_-;_-@_-"/>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78" formatCode="_-* #,##0_-;\-* #,##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numFmt numFmtId="178" formatCode="_-* #,##0_-;\-* #,##0_-;_-* &quot;-&quot;??_-;_-@_-"/>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1"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numFmt numFmtId="0" formatCode="General"/>
      <alignment horizontal="center" vertical="center" textRotation="0" wrapText="0" indent="0" justifyLastLine="0" shrinkToFit="0" readingOrder="0"/>
    </dxf>
    <dxf>
      <numFmt numFmtId="35" formatCode="_-* #,##0.00_-;\-* #,##0.00_-;_-* &quot;-&quot;??_-;_-@_-"/>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numFmt numFmtId="1" formatCode="0"/>
      <fill>
        <patternFill patternType="none">
          <fgColor indexed="64"/>
          <bgColor auto="1"/>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Lato"/>
        <family val="2"/>
        <scheme val="none"/>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Lato"/>
        <family val="2"/>
        <scheme val="none"/>
      </font>
      <alignment horizontal="center" vertical="center" textRotation="0" wrapText="1"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numFmt numFmtId="164" formatCode="0.0"/>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alignment horizontal="center" vertical="center" textRotation="0" wrapText="0" indent="0" justifyLastLine="0" shrinkToFit="0" readingOrder="0"/>
    </dxf>
    <dxf>
      <font>
        <strike val="0"/>
        <outline val="0"/>
        <shadow val="0"/>
        <u val="none"/>
        <vertAlign val="baseline"/>
        <sz val="10"/>
        <name val="Lato"/>
        <family val="2"/>
        <scheme val="none"/>
      </font>
    </dxf>
    <dxf>
      <numFmt numFmtId="164" formatCode="0.0"/>
    </dxf>
    <dxf>
      <alignment horizontal="center"/>
    </dxf>
    <dxf>
      <alignment horizontal="center"/>
    </dxf>
    <dxf>
      <alignment vertical="center"/>
    </dxf>
    <dxf>
      <alignment vertical="center"/>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sz val="10"/>
      </font>
    </dxf>
    <dxf>
      <font>
        <sz val="10"/>
      </font>
    </dxf>
    <dxf>
      <font>
        <sz val="10"/>
      </font>
    </dxf>
    <dxf>
      <font>
        <sz val="10"/>
      </font>
    </dxf>
    <dxf>
      <font>
        <sz val="10"/>
      </font>
    </dxf>
    <dxf>
      <font>
        <sz val="10"/>
      </font>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font>
        <name val="Lato"/>
        <scheme val="none"/>
      </font>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 Id="rId8" Type="http://schemas.openxmlformats.org/officeDocument/2006/relationships/pivotCacheDefinition" Target="pivotCache/pivotCacheDefinition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16193055552" backgroundQuery="1" createdVersion="7" refreshedVersion="7" minRefreshableVersion="3" recordCount="0" supportSubquery="1" supportAdvancedDrill="1" xr:uid="{D3ED1BA3-E44E-4E30-A747-A7A6C07D7FB1}">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Average of Tarjetas]" caption="Average of Tarjetas" numFmtId="0" hierarchy="37" level="32767"/>
    <cacheField name="[Measures].[Average of Seguros]" caption="Average of Seguros" numFmtId="0" hierarchy="38" level="32767"/>
    <cacheField name="[Measures].[Average of Creditos]" caption="Average of Creditos" numFmtId="0" hierarchy="39"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oneField="1" hidden="1">
      <fieldsUsage count="1">
        <fieldUsage x="2"/>
      </fieldsUsage>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oneField="1" hidden="1">
      <fieldsUsage count="1">
        <fieldUsage x="3"/>
      </fieldsUsage>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oneField="1" hidden="1">
      <fieldsUsage count="1">
        <fieldUsage x="4"/>
      </fieldsUsage>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3891898149" backgroundQuery="1" createdVersion="7" refreshedVersion="7" minRefreshableVersion="3" recordCount="0" supportSubquery="1" supportAdvancedDrill="1" xr:uid="{2A18CCCB-2982-4305-B9FB-3009565B5A75}">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cumplimiento_calc_tarjetas]" caption="cumplimiento_calc_tarjetas" numFmtId="0" hierarchy="21" level="32767"/>
    <cacheField name="[Measures].[cumplimiento_calc_seguros]" caption="cumplimiento_calc_seguros" numFmtId="0" hierarchy="22" level="32767"/>
    <cacheField name="[Measures].[cumplimiento_calc_creditos]" caption="cumplimiento_calc_creditos" numFmtId="0" hierarchy="23"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oneField="1">
      <fieldsUsage count="1">
        <fieldUsage x="2"/>
      </fieldsUsage>
    </cacheHierarchy>
    <cacheHierarchy uniqueName="[Measures].[cumplimiento_calc_seguros]" caption="cumplimiento_calc_seguros" measure="1" displayFolder="" measureGroup="df_tuya" count="0" oneField="1">
      <fieldsUsage count="1">
        <fieldUsage x="3"/>
      </fieldsUsage>
    </cacheHierarchy>
    <cacheHierarchy uniqueName="[Measures].[cumplimiento_calc_creditos]" caption="cumplimiento_calc_creditos" measure="1" displayFolder="" measureGroup="df_tuya" count="0" oneField="1">
      <fieldsUsage count="1">
        <fieldUsage x="4"/>
      </fieldsUsage>
    </cacheHierarchy>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2662037038" backgroundQuery="1" createdVersion="7" refreshedVersion="7" minRefreshableVersion="3" recordCount="0" supportSubquery="1" supportAdvancedDrill="1" xr:uid="{097CA76B-F372-437C-B9D8-FC00478F470C}">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Distinct Count of Codigo Ejecutivo]" caption="Distinct Count of Codigo Ejecutivo" numFmtId="0" hierarchy="33" level="32767"/>
    <cacheField name="[Measures].[Sum of Tarjetas]" caption="Sum of Tarjetas" numFmtId="0" hierarchy="34" level="32767"/>
    <cacheField name="[Measures].[Sum of Seguros]" caption="Sum of Seguros" numFmtId="0" hierarchy="35" level="32767"/>
    <cacheField name="[Measures].[Sum of Creditos]" caption="Sum of Creditos" numFmtId="0" hierarchy="36"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hidden="1">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hidden="1">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hidden="1">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oneField="1" hidden="1">
      <fieldsUsage count="1">
        <fieldUsage x="4"/>
      </fieldsUsage>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é Daniel Rojas Pérez" refreshedDate="45782.70266354167" backgroundQuery="1" createdVersion="7" refreshedVersion="7" minRefreshableVersion="3" recordCount="0" supportSubquery="1" supportAdvancedDrill="1" xr:uid="{AD68BC21-0668-49EA-ADC3-6286DF085A57}">
  <cacheSource type="external" connectionId="2"/>
  <cacheFields count="5">
    <cacheField name="[df_tuya].[fecha_corte].[fecha_corte]" caption="fecha_corte" numFmtId="0" hierarchy="2" level="1">
      <sharedItems containsSemiMixedTypes="0" containsNonDate="0" containsDate="1" containsString="0" minDate="2025-01-31T00:00:00" maxDate="2025-04-01T00:00:00" count="3">
        <d v="2025-01-31T00:00:00"/>
        <d v="2025-02-28T00:00:00"/>
        <d v="2025-03-31T00:00:00"/>
      </sharedItems>
    </cacheField>
    <cacheField name="[Measures].[Average of cum tarjetas]" caption="Average of cum tarjetas" numFmtId="0" hierarchy="27" level="32767"/>
    <cacheField name="[Measures].[Average of cum seguros]" caption="Average of cum seguros" numFmtId="0" hierarchy="29" level="32767"/>
    <cacheField name="[Measures].[Average of cum creditos]" caption="Average of cum creditos" numFmtId="0" hierarchy="31" level="32767"/>
    <cacheField name="[Measures].[Distinct Count of Codigo Ejecutivo]" caption="Distinct Count of Codigo Ejecutivo" numFmtId="0" hierarchy="33" level="32767"/>
  </cacheFields>
  <cacheHierarchies count="40">
    <cacheHierarchy uniqueName="[df_tuya].[Column1]" caption="Column1" attribute="1" defaultMemberUniqueName="[df_tuya].[Column1].[All]" allUniqueName="[df_tuya].[Column1].[All]" dimensionUniqueName="[df_tuya]" displayFolder="" count="0" memberValueDatatype="20" unbalanced="0"/>
    <cacheHierarchy uniqueName="[df_tuya].[agrup_dato]" caption="agrup_dato" attribute="1" defaultMemberUniqueName="[df_tuya].[agrup_dato].[All]" allUniqueName="[df_tuya].[agrup_dato].[All]" dimensionUniqueName="[df_tuya]" displayFolder="" count="0" memberValueDatatype="130" unbalanced="0"/>
    <cacheHierarchy uniqueName="[df_tuya].[fecha_corte]" caption="fecha_corte" attribute="1" time="1" defaultMemberUniqueName="[df_tuya].[fecha_corte].[All]" allUniqueName="[df_tuya].[fecha_corte].[All]" dimensionUniqueName="[df_tuya]" displayFolder="" count="2" memberValueDatatype="7" unbalanced="0">
      <fieldsUsage count="2">
        <fieldUsage x="-1"/>
        <fieldUsage x="0"/>
      </fieldsUsage>
    </cacheHierarchy>
    <cacheHierarchy uniqueName="[df_tuya].[Codigo Ejecutivo]" caption="Codigo Ejecutivo" attribute="1" defaultMemberUniqueName="[df_tuya].[Codigo Ejecutivo].[All]" allUniqueName="[df_tuya].[Codigo Ejecutivo].[All]" dimensionUniqueName="[df_tuya]" displayFolder="" count="0" memberValueDatatype="20" unbalanced="0"/>
    <cacheHierarchy uniqueName="[df_tuya].[Antigüedad]" caption="Antigüedad" attribute="1" defaultMemberUniqueName="[df_tuya].[Antigüedad].[All]" allUniqueName="[df_tuya].[Antigüedad].[All]" dimensionUniqueName="[df_tuya]" displayFolder="" count="0" memberValueDatatype="130" unbalanced="0"/>
    <cacheHierarchy uniqueName="[df_tuya].[cargo]" caption="cargo" attribute="1" defaultMemberUniqueName="[df_tuya].[cargo].[All]" allUniqueName="[df_tuya].[cargo].[All]" dimensionUniqueName="[df_tuya]" displayFolder="" count="0" memberValueDatatype="130" unbalanced="0"/>
    <cacheHierarchy uniqueName="[df_tuya].[canal]" caption="canal" attribute="1" defaultMemberUniqueName="[df_tuya].[canal].[All]" allUniqueName="[df_tuya].[canal].[All]" dimensionUniqueName="[df_tuya]" displayFolder="" count="0" memberValueDatatype="20" unbalanced="0"/>
    <cacheHierarchy uniqueName="[df_tuya].[catt]" caption="catt" attribute="1" defaultMemberUniqueName="[df_tuya].[catt].[All]" allUniqueName="[df_tuya].[catt].[All]" dimensionUniqueName="[df_tuya]" displayFolder="" count="0" memberValueDatatype="130" unbalanced="0"/>
    <cacheHierarchy uniqueName="[df_tuya].[region]" caption="region" attribute="1" defaultMemberUniqueName="[df_tuya].[region].[All]" allUniqueName="[df_tuya].[region].[All]" dimensionUniqueName="[df_tuya]" displayFolder="" count="0" memberValueDatatype="130" unbalanced="0"/>
    <cacheHierarchy uniqueName="[df_tuya].[cum tarjetas]" caption="cum tarjetas" attribute="1" defaultMemberUniqueName="[df_tuya].[cum tarjetas].[All]" allUniqueName="[df_tuya].[cum tarjetas].[All]" dimensionUniqueName="[df_tuya]" displayFolder="" count="0" memberValueDatatype="5" unbalanced="0"/>
    <cacheHierarchy uniqueName="[df_tuya].[cum seguros]" caption="cum seguros" attribute="1" defaultMemberUniqueName="[df_tuya].[cum seguros].[All]" allUniqueName="[df_tuya].[cum seguros].[All]" dimensionUniqueName="[df_tuya]" displayFolder="" count="0" memberValueDatatype="5" unbalanced="0"/>
    <cacheHierarchy uniqueName="[df_tuya].[cum creditos]" caption="cum creditos" attribute="1" defaultMemberUniqueName="[df_tuya].[cum creditos].[All]" allUniqueName="[df_tuya].[cum creditos].[All]" dimensionUniqueName="[df_tuya]" displayFolder="" count="0" memberValueDatatype="5" unbalanced="0"/>
    <cacheHierarchy uniqueName="[df_tuya].[Tarjetas]" caption="Tarjetas" attribute="1" defaultMemberUniqueName="[df_tuya].[Tarjetas].[All]" allUniqueName="[df_tuya].[Tarjetas].[All]" dimensionUniqueName="[df_tuya]" displayFolder="" count="0" memberValueDatatype="20" unbalanced="0"/>
    <cacheHierarchy uniqueName="[df_tuya].[Seguros]" caption="Seguros" attribute="1" defaultMemberUniqueName="[df_tuya].[Seguros].[All]" allUniqueName="[df_tuya].[Seguros].[All]" dimensionUniqueName="[df_tuya]" displayFolder="" count="0" memberValueDatatype="20" unbalanced="0"/>
    <cacheHierarchy uniqueName="[df_tuya].[Creditos]" caption="Creditos" attribute="1" defaultMemberUniqueName="[df_tuya].[Creditos].[All]" allUniqueName="[df_tuya].[Creditos].[All]" dimensionUniqueName="[df_tuya]" displayFolder="" count="0" memberValueDatatype="5" unbalanced="0"/>
    <cacheHierarchy uniqueName="[df_tuya].[antiguedad_cod]" caption="antiguedad_cod" attribute="1" defaultMemberUniqueName="[df_tuya].[antiguedad_cod].[All]" allUniqueName="[df_tuya].[antiguedad_cod].[All]" dimensionUniqueName="[df_tuya]" displayFolder="" count="0" memberValueDatatype="130" unbalanced="0"/>
    <cacheHierarchy uniqueName="[df_tuya].[metas_tarjetas]" caption="metas_tarjetas" attribute="1" defaultMemberUniqueName="[df_tuya].[metas_tarjetas].[All]" allUniqueName="[df_tuya].[metas_tarjetas].[All]" dimensionUniqueName="[df_tuya]" displayFolder="" count="0" memberValueDatatype="20" unbalanced="0"/>
    <cacheHierarchy uniqueName="[df_tuya].[metas_seguros]" caption="metas_seguros" attribute="1" defaultMemberUniqueName="[df_tuya].[metas_seguros].[All]" allUniqueName="[df_tuya].[metas_seguros].[All]" dimensionUniqueName="[df_tuya]" displayFolder="" count="0" memberValueDatatype="20" unbalanced="0"/>
    <cacheHierarchy uniqueName="[df_tuya].[metas_creditos]" caption="metas_creditos" attribute="1" defaultMemberUniqueName="[df_tuya].[metas_creditos].[All]" allUniqueName="[df_tuya].[metas_creditos].[All]" dimensionUniqueName="[df_tuya]" displayFolder="" count="0" memberValueDatatype="20" unbalanced="0"/>
    <cacheHierarchy uniqueName="[df_tuya].[fecha_corte (Month)]" caption="fecha_corte (Month)" attribute="1" defaultMemberUniqueName="[df_tuya].[fecha_corte (Month)].[All]" allUniqueName="[df_tuya].[fecha_corte (Month)].[All]" dimensionUniqueName="[df_tuya]" displayFolder="" count="0" memberValueDatatype="130" unbalanced="0"/>
    <cacheHierarchy uniqueName="[df_tuya].[fecha_corte (Month Index)]" caption="fecha_corte (Month Index)" attribute="1" defaultMemberUniqueName="[df_tuya].[fecha_corte (Month Index)].[All]" allUniqueName="[df_tuya].[fecha_corte (Month Index)].[All]" dimensionUniqueName="[df_tuya]" displayFolder="" count="0" memberValueDatatype="20" unbalanced="0" hidden="1"/>
    <cacheHierarchy uniqueName="[Measures].[cumplimiento_calc_tarjetas]" caption="cumplimiento_calc_tarjetas" measure="1" displayFolder="" measureGroup="df_tuya" count="0"/>
    <cacheHierarchy uniqueName="[Measures].[cumplimiento_calc_seguros]" caption="cumplimiento_calc_seguros" measure="1" displayFolder="" measureGroup="df_tuya" count="0"/>
    <cacheHierarchy uniqueName="[Measures].[cumplimiento_calc_creditos]" caption="cumplimiento_calc_creditos" measure="1" displayFolder="" measureGroup="df_tuya" count="0"/>
    <cacheHierarchy uniqueName="[Measures].[__XL_Count df_tuya]" caption="__XL_Count df_tuya" measure="1" displayFolder="" measureGroup="df_tuya" count="0" hidden="1"/>
    <cacheHierarchy uniqueName="[Measures].[__No measures defined]" caption="__No measures defined" measure="1" displayFolder="" count="0" hidden="1"/>
    <cacheHierarchy uniqueName="[Measures].[Sum of cum tarjetas]" caption="Sum of cum tarjetas" measure="1" displayFolder="" measureGroup="df_tuya" count="0" hidden="1">
      <extLst>
        <ext xmlns:x15="http://schemas.microsoft.com/office/spreadsheetml/2010/11/main" uri="{B97F6D7D-B522-45F9-BDA1-12C45D357490}">
          <x15:cacheHierarchy aggregatedColumn="9"/>
        </ext>
      </extLst>
    </cacheHierarchy>
    <cacheHierarchy uniqueName="[Measures].[Average of cum tarjetas]" caption="Average of cum tarjetas" measure="1" displayFolder="" measureGroup="df_tuya"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cum seguros]" caption="Sum of cum seguros" measure="1" displayFolder="" measureGroup="df_tuya" count="0" hidden="1">
      <extLst>
        <ext xmlns:x15="http://schemas.microsoft.com/office/spreadsheetml/2010/11/main" uri="{B97F6D7D-B522-45F9-BDA1-12C45D357490}">
          <x15:cacheHierarchy aggregatedColumn="10"/>
        </ext>
      </extLst>
    </cacheHierarchy>
    <cacheHierarchy uniqueName="[Measures].[Average of cum seguros]" caption="Average of cum seguros" measure="1" displayFolder="" measureGroup="df_tuya"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cum creditos]" caption="Sum of cum creditos" measure="1" displayFolder="" measureGroup="df_tuya" count="0" hidden="1">
      <extLst>
        <ext xmlns:x15="http://schemas.microsoft.com/office/spreadsheetml/2010/11/main" uri="{B97F6D7D-B522-45F9-BDA1-12C45D357490}">
          <x15:cacheHierarchy aggregatedColumn="11"/>
        </ext>
      </extLst>
    </cacheHierarchy>
    <cacheHierarchy uniqueName="[Measures].[Average of cum creditos]" caption="Average of cum creditos" measure="1" displayFolder="" measureGroup="df_tuya"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Codigo Ejecutivo]" caption="Sum of Codigo Ejecutivo" measure="1" displayFolder="" measureGroup="df_tuya" count="0" hidden="1">
      <extLst>
        <ext xmlns:x15="http://schemas.microsoft.com/office/spreadsheetml/2010/11/main" uri="{B97F6D7D-B522-45F9-BDA1-12C45D357490}">
          <x15:cacheHierarchy aggregatedColumn="3"/>
        </ext>
      </extLst>
    </cacheHierarchy>
    <cacheHierarchy uniqueName="[Measures].[Distinct Count of Codigo Ejecutivo]" caption="Distinct Count of Codigo Ejecutivo" measure="1" displayFolder="" measureGroup="df_tuya"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jetas]" caption="Sum of Tarjetas" measure="1" displayFolder="" measureGroup="df_tuya" count="0" hidden="1">
      <extLst>
        <ext xmlns:x15="http://schemas.microsoft.com/office/spreadsheetml/2010/11/main" uri="{B97F6D7D-B522-45F9-BDA1-12C45D357490}">
          <x15:cacheHierarchy aggregatedColumn="12"/>
        </ext>
      </extLst>
    </cacheHierarchy>
    <cacheHierarchy uniqueName="[Measures].[Sum of Seguros]" caption="Sum of Seguros" measure="1" displayFolder="" measureGroup="df_tuya" count="0" hidden="1">
      <extLst>
        <ext xmlns:x15="http://schemas.microsoft.com/office/spreadsheetml/2010/11/main" uri="{B97F6D7D-B522-45F9-BDA1-12C45D357490}">
          <x15:cacheHierarchy aggregatedColumn="13"/>
        </ext>
      </extLst>
    </cacheHierarchy>
    <cacheHierarchy uniqueName="[Measures].[Sum of Creditos]" caption="Sum of Creditos" measure="1" displayFolder="" measureGroup="df_tuya" count="0" hidden="1">
      <extLst>
        <ext xmlns:x15="http://schemas.microsoft.com/office/spreadsheetml/2010/11/main" uri="{B97F6D7D-B522-45F9-BDA1-12C45D357490}">
          <x15:cacheHierarchy aggregatedColumn="14"/>
        </ext>
      </extLst>
    </cacheHierarchy>
    <cacheHierarchy uniqueName="[Measures].[Average of Tarjetas]" caption="Average of Tarjetas" measure="1" displayFolder="" measureGroup="df_tuya" count="0" hidden="1">
      <extLst>
        <ext xmlns:x15="http://schemas.microsoft.com/office/spreadsheetml/2010/11/main" uri="{B97F6D7D-B522-45F9-BDA1-12C45D357490}">
          <x15:cacheHierarchy aggregatedColumn="12"/>
        </ext>
      </extLst>
    </cacheHierarchy>
    <cacheHierarchy uniqueName="[Measures].[Average of Seguros]" caption="Average of Seguros" measure="1" displayFolder="" measureGroup="df_tuya" count="0" hidden="1">
      <extLst>
        <ext xmlns:x15="http://schemas.microsoft.com/office/spreadsheetml/2010/11/main" uri="{B97F6D7D-B522-45F9-BDA1-12C45D357490}">
          <x15:cacheHierarchy aggregatedColumn="13"/>
        </ext>
      </extLst>
    </cacheHierarchy>
    <cacheHierarchy uniqueName="[Measures].[Average of Creditos]" caption="Average of Creditos" measure="1" displayFolder="" measureGroup="df_tuya" count="0" hidden="1">
      <extLst>
        <ext xmlns:x15="http://schemas.microsoft.com/office/spreadsheetml/2010/11/main" uri="{B97F6D7D-B522-45F9-BDA1-12C45D357490}">
          <x15:cacheHierarchy aggregatedColumn="14"/>
        </ext>
      </extLst>
    </cacheHierarchy>
  </cacheHierarchies>
  <kpis count="0"/>
  <dimensions count="2">
    <dimension name="df_tuya" uniqueName="[df_tuya]" caption="df_tuya"/>
    <dimension measure="1" name="Measures" uniqueName="[Measures]" caption="Measures"/>
  </dimensions>
  <measureGroups count="1">
    <measureGroup name="df_tuya" caption="df_tuy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D380E-3E4F-439F-A10C-30F1D6653CE4}" name="PivotTable5" cacheId="210" applyNumberFormats="0" applyBorderFormats="0" applyFontFormats="0" applyPatternFormats="0" applyAlignmentFormats="0" applyWidthHeightFormats="1" dataCaption="Values" tag="3b74106d-f2c9-41d2-b9fe-957d6a36111b" updatedVersion="7" minRefreshableVersion="3" itemPrintTitles="1" createdVersion="7" indent="0" outline="1" outlineData="1" multipleFieldFilters="0">
  <location ref="A28:E32"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Average of Tarjetas" fld="2" subtotal="average" baseField="0" baseItem="0" numFmtId="164"/>
    <dataField name="Average of Seguros" fld="3" subtotal="average" baseField="0" baseItem="0" numFmtId="164"/>
    <dataField name="Average of Creditos" fld="4" subtotal="average" baseField="0" baseItem="0" numFmtId="164"/>
  </dataFields>
  <formats count="17">
    <format dxfId="82">
      <pivotArea outline="0" collapsedLevelsAreSubtotals="1" fieldPosition="0"/>
    </format>
    <format dxfId="83">
      <pivotArea dataOnly="0" labelOnly="1" outline="0" fieldPosition="0">
        <references count="1">
          <reference field="4294967294" count="1">
            <x v="0"/>
          </reference>
        </references>
      </pivotArea>
    </format>
    <format dxfId="84">
      <pivotArea outline="0" collapsedLevelsAreSubtotals="1" fieldPosition="0"/>
    </format>
    <format dxfId="85">
      <pivotArea dataOnly="0" labelOnly="1" outline="0" fieldPosition="0">
        <references count="1">
          <reference field="4294967294" count="1">
            <x v="0"/>
          </reference>
        </references>
      </pivotArea>
    </format>
    <format dxfId="86">
      <pivotArea type="all" dataOnly="0" outline="0" fieldPosition="0"/>
    </format>
    <format dxfId="87">
      <pivotArea outline="0" collapsedLevelsAreSubtotals="1" fieldPosition="0"/>
    </format>
    <format dxfId="88">
      <pivotArea field="0" type="button" dataOnly="0" labelOnly="1" outline="0" axis="axisRow" fieldPosition="0"/>
    </format>
    <format dxfId="89">
      <pivotArea dataOnly="0" labelOnly="1" fieldPosition="0">
        <references count="1">
          <reference field="0" count="0"/>
        </references>
      </pivotArea>
    </format>
    <format dxfId="90">
      <pivotArea dataOnly="0" labelOnly="1" grandRow="1" outline="0" fieldPosition="0"/>
    </format>
    <format dxfId="91">
      <pivotArea dataOnly="0" labelOnly="1" outline="0" fieldPosition="0">
        <references count="1">
          <reference field="4294967294" count="1">
            <x v="0"/>
          </reference>
        </references>
      </pivotArea>
    </format>
    <format dxfId="92">
      <pivotArea type="all" dataOnly="0" outline="0" fieldPosition="0"/>
    </format>
    <format dxfId="93">
      <pivotArea outline="0" collapsedLevelsAreSubtotals="1" fieldPosition="0"/>
    </format>
    <format dxfId="94">
      <pivotArea field="0" type="button" dataOnly="0" labelOnly="1" outline="0" axis="axisRow" fieldPosition="0"/>
    </format>
    <format dxfId="95">
      <pivotArea dataOnly="0" labelOnly="1" fieldPosition="0">
        <references count="1">
          <reference field="0" count="0"/>
        </references>
      </pivotArea>
    </format>
    <format dxfId="96">
      <pivotArea dataOnly="0" labelOnly="1" grandRow="1" outline="0" fieldPosition="0"/>
    </format>
    <format dxfId="97">
      <pivotArea dataOnly="0" labelOnly="1" outline="0" fieldPosition="0">
        <references count="1">
          <reference field="4294967294" count="1">
            <x v="0"/>
          </reference>
        </references>
      </pivotArea>
    </format>
    <format dxfId="81">
      <pivotArea outline="0" collapsedLevelsAreSubtotals="1" fieldPosition="0">
        <references count="1">
          <reference field="4294967294" count="3" selected="0">
            <x v="1"/>
            <x v="2"/>
            <x v="3"/>
          </reference>
        </references>
      </pivotArea>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caption="Average of Tarjetas"/>
    <pivotHierarchy dragToData="1" caption="Average of Seguros"/>
    <pivotHierarchy dragToData="1" caption="Average of Creditos"/>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5037F-C1AD-4C71-A116-53C1B5267F9C}" name="PivotTable3" cacheId="206" applyNumberFormats="0" applyBorderFormats="0" applyFontFormats="0" applyPatternFormats="0" applyAlignmentFormats="0" applyWidthHeightFormats="1" dataCaption="Values" tag="b7931ed7-ffac-46d3-a93b-6fe0b223a701" updatedVersion="7" minRefreshableVersion="3" itemPrintTitles="1" createdVersion="7" indent="0" outline="1" outlineData="1" multipleFieldFilters="0">
  <location ref="A4:E8"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 Cumplimiento Tarjetas" fld="2" subtotal="count" baseField="0" baseItem="0"/>
    <dataField name="% Cumplimiento Seguros" fld="3" subtotal="count" baseField="0" baseItem="0"/>
    <dataField name="% Cumplimiento Créditos" fld="4" subtotal="count" baseField="0" baseItem="0"/>
  </dataFields>
  <formats count="24">
    <format dxfId="136">
      <pivotArea outline="0" collapsedLevelsAreSubtotals="1" fieldPosition="0"/>
    </format>
    <format dxfId="137">
      <pivotArea dataOnly="0" labelOnly="1" outline="0" fieldPosition="0">
        <references count="1">
          <reference field="4294967294" count="1">
            <x v="0"/>
          </reference>
        </references>
      </pivotArea>
    </format>
    <format dxfId="138">
      <pivotArea outline="0" collapsedLevelsAreSubtotals="1" fieldPosition="0"/>
    </format>
    <format dxfId="139">
      <pivotArea dataOnly="0" labelOnly="1" outline="0" fieldPosition="0">
        <references count="1">
          <reference field="4294967294" count="1">
            <x v="0"/>
          </reference>
        </references>
      </pivotArea>
    </format>
    <format dxfId="135">
      <pivotArea type="all" dataOnly="0" outline="0" fieldPosition="0"/>
    </format>
    <format dxfId="134">
      <pivotArea outline="0" collapsedLevelsAreSubtotals="1" fieldPosition="0"/>
    </format>
    <format dxfId="133">
      <pivotArea field="0" type="button" dataOnly="0" labelOnly="1" outline="0" axis="axisRow" fieldPosition="0"/>
    </format>
    <format dxfId="132">
      <pivotArea dataOnly="0" labelOnly="1" fieldPosition="0">
        <references count="1">
          <reference field="0" count="0"/>
        </references>
      </pivotArea>
    </format>
    <format dxfId="131">
      <pivotArea dataOnly="0" labelOnly="1" grandRow="1" outline="0" fieldPosition="0"/>
    </format>
    <format dxfId="130">
      <pivotArea dataOnly="0" labelOnly="1" outline="0" fieldPosition="0">
        <references count="1">
          <reference field="4294967294" count="1">
            <x v="0"/>
          </reference>
        </references>
      </pivotArea>
    </format>
    <format dxfId="117">
      <pivotArea type="all" dataOnly="0" outline="0" fieldPosition="0"/>
    </format>
    <format dxfId="116">
      <pivotArea outline="0" collapsedLevelsAreSubtotals="1" fieldPosition="0"/>
    </format>
    <format dxfId="115">
      <pivotArea field="0" type="button" dataOnly="0" labelOnly="1" outline="0" axis="axisRow" fieldPosition="0"/>
    </format>
    <format dxfId="114">
      <pivotArea dataOnly="0" labelOnly="1" fieldPosition="0">
        <references count="1">
          <reference field="0" count="0"/>
        </references>
      </pivotArea>
    </format>
    <format dxfId="113">
      <pivotArea dataOnly="0" labelOnly="1" grandRow="1" outline="0" fieldPosition="0"/>
    </format>
    <format dxfId="112">
      <pivotArea dataOnly="0" labelOnly="1" outline="0" fieldPosition="0">
        <references count="1">
          <reference field="4294967294" count="1">
            <x v="0"/>
          </reference>
        </references>
      </pivotArea>
    </format>
    <format dxfId="99">
      <pivotArea outline="0" collapsedLevelsAreSubtotals="1" fieldPosition="0"/>
    </format>
    <format dxfId="98">
      <pivotArea dataOnly="0" labelOnly="1" outline="0" fieldPosition="0">
        <references count="1">
          <reference field="4294967294" count="4">
            <x v="0"/>
            <x v="1"/>
            <x v="2"/>
            <x v="3"/>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4">
            <x v="0"/>
            <x v="1"/>
            <x v="2"/>
            <x v="3"/>
          </reference>
        </references>
      </pivotArea>
    </format>
  </formats>
  <conditionalFormats count="1">
    <conditionalFormat priority="2">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Cumplimiento Tarjetas"/>
    <pivotHierarchy dragToRow="0" dragToCol="0" dragToPage="0" dragToData="1" caption="% Cumplimiento Seguros"/>
    <pivotHierarchy dragToRow="0" dragToCol="0" dragToPage="0" dragToData="1" caption="% Cumplimiento Créditos"/>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CAF6E3-2274-4A5F-92FF-E4AAB2AFFAEA}" name="PivotTable2" cacheId="207" applyNumberFormats="0" applyBorderFormats="0" applyFontFormats="0" applyPatternFormats="0" applyAlignmentFormats="0" applyWidthHeightFormats="1" dataCaption="Values" tag="c38d2795-5cc7-4d74-81a6-068101588261" updatedVersion="7" minRefreshableVersion="3" itemPrintTitles="1" createdVersion="7" indent="0" outline="1" outlineData="1" multipleFieldFilters="0">
  <location ref="A20:E24"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1" subtotal="count" baseField="0" baseItem="0">
      <extLst>
        <ext xmlns:x15="http://schemas.microsoft.com/office/spreadsheetml/2010/11/main" uri="{FABC7310-3BB5-11E1-824E-6D434824019B}">
          <x15:dataField isCountDistinct="1"/>
        </ext>
      </extLst>
    </dataField>
    <dataField name="Total Ventas Tarjetas" fld="2" baseField="0" baseItem="0"/>
    <dataField name="Total Ventas Seguros" fld="3" baseField="0" baseItem="0"/>
    <dataField name="Total Ventas Créditos" fld="4" baseField="0" baseItem="0"/>
  </dataFields>
  <formats count="16">
    <format dxfId="147">
      <pivotArea outline="0" collapsedLevelsAreSubtotals="1" fieldPosition="0"/>
    </format>
    <format dxfId="146">
      <pivotArea dataOnly="0" labelOnly="1" outline="0" fieldPosition="0">
        <references count="1">
          <reference field="4294967294" count="4">
            <x v="0"/>
            <x v="1"/>
            <x v="2"/>
            <x v="3"/>
          </reference>
        </references>
      </pivotArea>
    </format>
    <format dxfId="143">
      <pivotArea outline="0" collapsedLevelsAreSubtotals="1" fieldPosition="0"/>
    </format>
    <format dxfId="142">
      <pivotArea dataOnly="0" labelOnly="1" outline="0" fieldPosition="0">
        <references count="1">
          <reference field="4294967294" count="4">
            <x v="0"/>
            <x v="1"/>
            <x v="2"/>
            <x v="3"/>
          </reference>
        </references>
      </pivotArea>
    </format>
    <format dxfId="129">
      <pivotArea type="all" dataOnly="0" outline="0" fieldPosition="0"/>
    </format>
    <format dxfId="128">
      <pivotArea outline="0" collapsedLevelsAreSubtotals="1" fieldPosition="0"/>
    </format>
    <format dxfId="127">
      <pivotArea field="0" type="button" dataOnly="0" labelOnly="1" outline="0" axis="axisRow" fieldPosition="0"/>
    </format>
    <format dxfId="126">
      <pivotArea dataOnly="0" labelOnly="1" fieldPosition="0">
        <references count="1">
          <reference field="0" count="0"/>
        </references>
      </pivotArea>
    </format>
    <format dxfId="125">
      <pivotArea dataOnly="0" labelOnly="1" grandRow="1" outline="0" fieldPosition="0"/>
    </format>
    <format dxfId="124">
      <pivotArea dataOnly="0" labelOnly="1" outline="0" fieldPosition="0">
        <references count="1">
          <reference field="4294967294" count="4">
            <x v="0"/>
            <x v="1"/>
            <x v="2"/>
            <x v="3"/>
          </reference>
        </references>
      </pivotArea>
    </format>
    <format dxfId="111">
      <pivotArea type="all" dataOnly="0" outline="0" fieldPosition="0"/>
    </format>
    <format dxfId="110">
      <pivotArea outline="0" collapsedLevelsAreSubtotals="1" fieldPosition="0"/>
    </format>
    <format dxfId="109">
      <pivotArea field="0" type="button" dataOnly="0" labelOnly="1" outline="0" axis="axisRow" fieldPosition="0"/>
    </format>
    <format dxfId="108">
      <pivotArea dataOnly="0" labelOnly="1" fieldPosition="0">
        <references count="1">
          <reference field="0" count="0"/>
        </references>
      </pivotArea>
    </format>
    <format dxfId="107">
      <pivotArea dataOnly="0" labelOnly="1" grandRow="1" outline="0" fieldPosition="0"/>
    </format>
    <format dxfId="106">
      <pivotArea dataOnly="0" labelOnly="1" outline="0" fieldPosition="0">
        <references count="1">
          <reference field="4294967294" count="4">
            <x v="0"/>
            <x v="1"/>
            <x v="2"/>
            <x v="3"/>
          </reference>
        </references>
      </pivotArea>
    </format>
  </formats>
  <conditionalFormats count="1">
    <conditionalFormat priority="5">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caption="Total Ventas Tarjetas"/>
    <pivotHierarchy dragToData="1" caption="Total Ventas Seguros"/>
    <pivotHierarchy dragToData="1" caption="Total Ventas Créditos"/>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0629D1-74C9-47A7-AB20-702503DA5EED}" name="PivotTable1" cacheId="208" applyNumberFormats="0" applyBorderFormats="0" applyFontFormats="0" applyPatternFormats="0" applyAlignmentFormats="0" applyWidthHeightFormats="1" dataCaption="Values" tag="242fccf1-b2a1-47c8-acff-fc826fc92134" updatedVersion="7" minRefreshableVersion="3" itemPrintTitles="1" createdVersion="7" indent="0" outline="1" outlineData="1" multipleFieldFilters="0">
  <location ref="A12:E16"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4">
    <i>
      <x/>
    </i>
    <i i="1">
      <x v="1"/>
    </i>
    <i i="2">
      <x v="2"/>
    </i>
    <i i="3">
      <x v="3"/>
    </i>
  </colItems>
  <dataFields count="4">
    <dataField name="# Ejecutivos" fld="4" subtotal="count" baseField="0" baseItem="0">
      <extLst>
        <ext xmlns:x15="http://schemas.microsoft.com/office/spreadsheetml/2010/11/main" uri="{FABC7310-3BB5-11E1-824E-6D434824019B}">
          <x15:dataField isCountDistinct="1"/>
        </ext>
      </extLst>
    </dataField>
    <dataField name="% Cumplimiento Tarjetas" fld="1" subtotal="average" baseField="0" baseItem="0"/>
    <dataField name="% Cumplimiento Seguros" fld="2" subtotal="average" baseField="0" baseItem="0"/>
    <dataField name="% Cumplimiento Créditos" fld="3" subtotal="average" baseField="0" baseItem="0"/>
  </dataFields>
  <formats count="22">
    <format dxfId="145">
      <pivotArea outline="0" collapsedLevelsAreSubtotals="1" fieldPosition="0"/>
    </format>
    <format dxfId="144">
      <pivotArea dataOnly="0" labelOnly="1" outline="0" fieldPosition="0">
        <references count="1">
          <reference field="4294967294" count="4">
            <x v="0"/>
            <x v="1"/>
            <x v="2"/>
            <x v="3"/>
          </reference>
        </references>
      </pivotArea>
    </format>
    <format dxfId="141">
      <pivotArea outline="0" collapsedLevelsAreSubtotals="1" fieldPosition="0"/>
    </format>
    <format dxfId="140">
      <pivotArea dataOnly="0" labelOnly="1" outline="0" fieldPosition="0">
        <references count="1">
          <reference field="4294967294" count="4">
            <x v="0"/>
            <x v="1"/>
            <x v="2"/>
            <x v="3"/>
          </reference>
        </references>
      </pivotArea>
    </format>
    <format dxfId="123">
      <pivotArea type="all" dataOnly="0" outline="0" fieldPosition="0"/>
    </format>
    <format dxfId="122">
      <pivotArea outline="0" collapsedLevelsAreSubtotals="1" fieldPosition="0"/>
    </format>
    <format dxfId="121">
      <pivotArea field="0" type="button" dataOnly="0" labelOnly="1" outline="0" axis="axisRow" fieldPosition="0"/>
    </format>
    <format dxfId="120">
      <pivotArea dataOnly="0" labelOnly="1" fieldPosition="0">
        <references count="1">
          <reference field="0" count="0"/>
        </references>
      </pivotArea>
    </format>
    <format dxfId="119">
      <pivotArea dataOnly="0" labelOnly="1" grandRow="1" outline="0" fieldPosition="0"/>
    </format>
    <format dxfId="118">
      <pivotArea dataOnly="0" labelOnly="1" outline="0" fieldPosition="0">
        <references count="1">
          <reference field="4294967294" count="4">
            <x v="0"/>
            <x v="1"/>
            <x v="2"/>
            <x v="3"/>
          </reference>
        </references>
      </pivotArea>
    </format>
    <format dxfId="105">
      <pivotArea type="all" dataOnly="0" outline="0" fieldPosition="0"/>
    </format>
    <format dxfId="104">
      <pivotArea outline="0" collapsedLevelsAreSubtotals="1" fieldPosition="0"/>
    </format>
    <format dxfId="103">
      <pivotArea field="0" type="button" dataOnly="0" labelOnly="1" outline="0" axis="axisRow" fieldPosition="0"/>
    </format>
    <format dxfId="102">
      <pivotArea dataOnly="0" labelOnly="1" fieldPosition="0">
        <references count="1">
          <reference field="0" count="0"/>
        </references>
      </pivotArea>
    </format>
    <format dxfId="101">
      <pivotArea dataOnly="0" labelOnly="1" grandRow="1" outline="0" fieldPosition="0"/>
    </format>
    <format dxfId="100">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onditionalFormats count="1">
    <conditionalFormat priority="4">
      <pivotAreas count="1">
        <pivotArea type="data" collapsedLevelsAreSubtotals="1" fieldPosition="0">
          <references count="2">
            <reference field="4294967294" count="3" selected="0">
              <x v="1"/>
              <x v="2"/>
              <x v="3"/>
            </reference>
            <reference field="0" count="3">
              <x v="0"/>
              <x v="1"/>
              <x v="2"/>
            </reference>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Cumplimiento Tarjetas"/>
    <pivotHierarchy dragToData="1"/>
    <pivotHierarchy dragToData="1" caption="% Cumplimiento Seguros"/>
    <pivotHierarchy dragToData="1"/>
    <pivotHierarchy dragToData="1" caption="% Cumplimiento Créditos"/>
    <pivotHierarchy dragToData="1"/>
    <pivotHierarchy dragToData="1" caption="# Ejecutivos"/>
    <pivotHierarchy dragToData="1"/>
    <pivotHierarchy dragToData="1"/>
    <pivotHierarchy dragToData="1"/>
    <pivotHierarchy dragToData="1"/>
    <pivotHierarchy dragToData="1"/>
    <pivotHierarchy dragToData="1"/>
  </pivotHierarchies>
  <pivotTableStyleInfo name="PivotStyleMedium2"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f_tuy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23423E-F403-45D2-9C80-CFB2B0AB8CD9}" autoFormatId="16" applyNumberFormats="0" applyBorderFormats="0" applyFontFormats="0" applyPatternFormats="0" applyAlignmentFormats="0" applyWidthHeightFormats="0">
  <queryTableRefresh nextId="20">
    <queryTableFields count="19">
      <queryTableField id="1" name="Column1" tableColumnId="1"/>
      <queryTableField id="2" name="agrup_dato" tableColumnId="2"/>
      <queryTableField id="3" name="fecha_corte" tableColumnId="3"/>
      <queryTableField id="4" name="Codigo Ejecutivo" tableColumnId="4"/>
      <queryTableField id="5" name="Antigüedad" tableColumnId="5"/>
      <queryTableField id="6" name="cargo" tableColumnId="6"/>
      <queryTableField id="7" name="canal" tableColumnId="7"/>
      <queryTableField id="8" name="catt" tableColumnId="8"/>
      <queryTableField id="9" name="region" tableColumnId="9"/>
      <queryTableField id="10" name="cum tarjetas" tableColumnId="10"/>
      <queryTableField id="11" name="cum seguros" tableColumnId="11"/>
      <queryTableField id="12" name="cum creditos" tableColumnId="12"/>
      <queryTableField id="13" name="Tarjetas" tableColumnId="13"/>
      <queryTableField id="14" name="Seguros" tableColumnId="14"/>
      <queryTableField id="15" name="Creditos" tableColumnId="15"/>
      <queryTableField id="16" name="antiguedad_cod" tableColumnId="16"/>
      <queryTableField id="17" name="metas_tarjetas" tableColumnId="17"/>
      <queryTableField id="18" name="metas_seguros" tableColumnId="18"/>
      <queryTableField id="19" name="metas_creditos"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93134F-59D1-4687-9EF0-EEB45CE2BA4C}" name="df_tuya" displayName="df_tuya" ref="A1:S1101" tableType="queryTable" totalsRowShown="0">
  <autoFilter ref="A1:S1101" xr:uid="{8F93134F-59D1-4687-9EF0-EEB45CE2BA4C}"/>
  <tableColumns count="19">
    <tableColumn id="1" xr3:uid="{B9B19E6C-49A5-4FE3-AFA8-4336DDC8C789}" uniqueName="1" name="Column1" queryTableFieldId="1"/>
    <tableColumn id="2" xr3:uid="{9A5ED985-2BB2-4183-A7F7-AF3BC0B0D713}" uniqueName="2" name="agrup_dato" queryTableFieldId="2" dataDxfId="154"/>
    <tableColumn id="3" xr3:uid="{33B3BC19-6A28-43D4-A3EA-CFED5178EA6D}" uniqueName="3" name="fecha_corte" queryTableFieldId="3" dataDxfId="153"/>
    <tableColumn id="4" xr3:uid="{6711851A-9CBB-4B2F-9842-21D8D566C7C7}" uniqueName="4" name="Codigo Ejecutivo" queryTableFieldId="4"/>
    <tableColumn id="5" xr3:uid="{27836DC9-CD33-4ADE-B519-BB0654C1B67F}" uniqueName="5" name="Antigüedad" queryTableFieldId="5" dataDxfId="152"/>
    <tableColumn id="6" xr3:uid="{FFA668BC-4E8C-4327-9BC5-C6A28604E1DD}" uniqueName="6" name="cargo" queryTableFieldId="6" dataDxfId="151"/>
    <tableColumn id="7" xr3:uid="{C415B554-D80F-45BD-8E84-4C2B461637BD}" uniqueName="7" name="canal" queryTableFieldId="7"/>
    <tableColumn id="8" xr3:uid="{B2D4E702-4CDF-40B9-9CF3-A5942AF91415}" uniqueName="8" name="catt" queryTableFieldId="8" dataDxfId="150"/>
    <tableColumn id="9" xr3:uid="{14B1FB69-D912-4D29-9CBB-8785CE440669}" uniqueName="9" name="region" queryTableFieldId="9" dataDxfId="149"/>
    <tableColumn id="10" xr3:uid="{58ED5446-AE8E-4DA4-B777-80CDBB60D23B}" uniqueName="10" name="cum tarjetas" queryTableFieldId="10"/>
    <tableColumn id="11" xr3:uid="{42A708F7-C0AC-47CE-8D3F-9FA8D6610298}" uniqueName="11" name="cum seguros" queryTableFieldId="11"/>
    <tableColumn id="12" xr3:uid="{7849F79A-8999-4B69-B088-D0EA884D84B0}" uniqueName="12" name="cum creditos" queryTableFieldId="12"/>
    <tableColumn id="13" xr3:uid="{5A6DA853-D466-4D8F-9E0D-8E17C6359F9F}" uniqueName="13" name="Tarjetas" queryTableFieldId="13"/>
    <tableColumn id="14" xr3:uid="{92B17830-4FB5-46C4-AF2E-66A45E043703}" uniqueName="14" name="Seguros" queryTableFieldId="14"/>
    <tableColumn id="15" xr3:uid="{92F07E32-3333-49D9-AEC0-DB705753EE34}" uniqueName="15" name="Creditos" queryTableFieldId="15"/>
    <tableColumn id="16" xr3:uid="{5116EAFD-F9A4-489A-B0CF-FF8636C75799}" uniqueName="16" name="antiguedad_cod" queryTableFieldId="16" dataDxfId="148"/>
    <tableColumn id="17" xr3:uid="{CD361A6F-2344-4572-85F8-76B8FFA9B2DD}" uniqueName="17" name="metas_tarjetas" queryTableFieldId="17"/>
    <tableColumn id="18" xr3:uid="{F74C0930-72DA-47D6-B9C9-9AE0123DA9EB}" uniqueName="18" name="metas_seguros" queryTableFieldId="18"/>
    <tableColumn id="19" xr3:uid="{E4670928-C64B-430E-B966-286C63C162B6}" uniqueName="19" name="metas_creditos" queryTableField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09BEB7-A52D-428F-A884-D39B46224BE3}" name="Table4" displayName="Table4" ref="B4:C18" totalsRowShown="0">
  <autoFilter ref="B4:C18" xr:uid="{2809BEB7-A52D-428F-A884-D39B46224BE3}">
    <filterColumn colId="0" hiddenButton="1"/>
    <filterColumn colId="1" hiddenButton="1"/>
  </autoFilter>
  <tableColumns count="2">
    <tableColumn id="1" xr3:uid="{83004084-0E71-4444-B1FA-CFCEA872FF00}" name="Descripción"/>
    <tableColumn id="2" xr3:uid="{F01AB2EF-0A8B-4693-8B79-348AD5A55870}" name="Valor" dataDxfId="6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D3F46-4D80-4FB0-9475-A4CD25FF1D66}" name="Table2" displayName="Table2" ref="B6:I8" totalsRowShown="0" headerRowDxfId="74" dataDxfId="73">
  <autoFilter ref="B6:I8" xr:uid="{FBED3F46-4D80-4FB0-9475-A4CD25FF1D66}"/>
  <tableColumns count="8">
    <tableColumn id="1" xr3:uid="{77F3DCDE-D402-4435-BB0D-2A7D1D9FD5FE}" name="Producto" dataDxfId="80"/>
    <tableColumn id="2" xr3:uid="{5F8E3DE5-6413-4096-AED8-FBF2C58E29AE}" name="Cumplimiento Base (%)" dataDxfId="79"/>
    <tableColumn id="3" xr3:uid="{18310005-33E3-47A7-A6D0-1D6599C64F04}" name="Incremento en Cumplimiento (%)" dataDxfId="78">
      <calculatedColumnFormula>+'DATOS BASE'!C12</calculatedColumnFormula>
    </tableColumn>
    <tableColumn id="4" xr3:uid="{B19628BB-80AD-48BB-A59F-C53E0B4E5B89}" name="Cumplimiento Objetivo" dataDxfId="60">
      <calculatedColumnFormula>+C7+D7</calculatedColumnFormula>
    </tableColumn>
    <tableColumn id="5" xr3:uid="{7BC85AEB-4A64-45CC-9463-DD70388BD913}" name="Ventas Promedio por Ejecutivo" dataDxfId="77">
      <calculatedColumnFormula>+'DATOS BASE'!C8</calculatedColumnFormula>
    </tableColumn>
    <tableColumn id="6" xr3:uid="{5CD779D7-9626-4506-8C4F-1F4D60AF91B1}" name="Ejecutivos Activos" dataDxfId="76"/>
    <tableColumn id="7" xr3:uid="{A0ECA063-0361-4F3F-BAEB-83C663107117}" name="Ventas Adicionales por Ejecutivo" dataDxfId="59">
      <calculatedColumnFormula>+ROUND(F7*E7/C7-F7,0)</calculatedColumnFormula>
    </tableColumn>
    <tableColumn id="8" xr3:uid="{42B204EC-804D-4939-8BC7-67733708A7CA}" name="Ventas Adicionales Totales" dataDxfId="75">
      <calculatedColumnFormula>+H7*G7</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5C83D8-6FF3-4259-8E58-EA3F369E3C98}" name="Table3" displayName="Table3" ref="B12:K15" totalsRowCount="1" headerRowDxfId="72" dataDxfId="70" totalsRowDxfId="71" dataCellStyle="Comma">
  <autoFilter ref="B12:K14" xr:uid="{D35C83D8-6FF3-4259-8E58-EA3F369E3C98}"/>
  <tableColumns count="10">
    <tableColumn id="1" xr3:uid="{0DD48162-04E2-4953-8C38-C464B7E4E3D9}" name="Producto" totalsRowLabel="Total" dataDxfId="69" totalsRowDxfId="51"/>
    <tableColumn id="2" xr3:uid="{6DAE8BE2-E1FA-492D-B671-C7743C187C5B}" name="Ventas Adicionales" totalsRowFunction="sum" dataDxfId="68" totalsRowDxfId="50">
      <calculatedColumnFormula>ROUND(I7,0)</calculatedColumnFormula>
    </tableColumn>
    <tableColumn id="3" xr3:uid="{0933EE3E-C568-4BD3-A32A-23B7CF26A23B}" name="Ingreso por Venta (USD)" totalsRowFunction="sum" dataDxfId="67" totalsRowDxfId="49">
      <calculatedColumnFormula>+'DATOS BASE'!C10</calculatedColumnFormula>
    </tableColumn>
    <tableColumn id="4" xr3:uid="{4EC96C35-D4EA-4341-8348-8EEA08BCDDFA}" name="Ingreso por Venta (COP)" totalsRowFunction="sum" dataDxfId="66" totalsRowDxfId="48" dataCellStyle="Comma">
      <calculatedColumnFormula>D13*'DATOS BASE'!C$14</calculatedColumnFormula>
    </tableColumn>
    <tableColumn id="5" xr3:uid="{8BB689A8-23B4-43D4-A6D1-CEDC35CF81F2}" name="Ingresos Totales (COP)" totalsRowFunction="sum" dataDxfId="65" totalsRowDxfId="47" dataCellStyle="Comma">
      <calculatedColumnFormula>+E13*C13</calculatedColumnFormula>
    </tableColumn>
    <tableColumn id="6" xr3:uid="{789F2637-900E-4E4C-9935-2E3BD1EBC600}" name="Ingresos Totales (USD)" totalsRowFunction="sum" dataDxfId="64" totalsRowDxfId="46" dataCellStyle="Comma">
      <calculatedColumnFormula>+D13*C13</calculatedColumnFormula>
    </tableColumn>
    <tableColumn id="7" xr3:uid="{0B0F5B91-E1A0-4A5B-A3A5-D885C050DB71}" name="Ingresos 3 Meses (COP)" totalsRowFunction="sum" dataDxfId="63" totalsRowDxfId="45" dataCellStyle="Comma">
      <calculatedColumnFormula>+F13*3</calculatedColumnFormula>
    </tableColumn>
    <tableColumn id="8" xr3:uid="{3509AF73-129D-4266-AD68-6D3889FA265C}" name="Ingresos 3 Meses (USD)" totalsRowFunction="sum" dataDxfId="62" totalsRowDxfId="44" dataCellStyle="Comma">
      <calculatedColumnFormula>+G13*3</calculatedColumnFormula>
    </tableColumn>
    <tableColumn id="9" xr3:uid="{9627853B-3202-4A2F-A89E-BE9CBE2B7EF2}" name="Ganancia Neta (COP)" totalsRowFunction="sum" dataDxfId="13" totalsRowDxfId="43">
      <calculatedColumnFormula>+H13-'DATOS BASE'!C15</calculatedColumnFormula>
    </tableColumn>
    <tableColumn id="10" xr3:uid="{36A782F9-64C3-4DC7-8139-E9F4EE87A338}" name="ROI (%)" dataDxfId="12" totalsRowDxfId="19" dataCellStyle="Comma" totalsRowCellStyle="Comma">
      <calculatedColumnFormula>Table3[[#This Row],[Ganancia Neta (COP)]]/'DATOS BASE'!$C$15*100</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6C71E41-FF15-4D3E-8CA6-4A1C0332A878}" name="Table5" displayName="Table5" ref="B19:K21" totalsRowShown="0" headerRowDxfId="58" dataDxfId="52">
  <autoFilter ref="B19:K21" xr:uid="{B6C71E41-FF15-4D3E-8CA6-4A1C0332A878}"/>
  <tableColumns count="10">
    <tableColumn id="1" xr3:uid="{86B205A1-0432-4AF5-A169-4EAC9380998C}" name="Producto" dataDxfId="22"/>
    <tableColumn id="2" xr3:uid="{1A3BCEEC-DCF0-4BD0-873D-9599C891BF89}" name="Districucion del Producto" dataDxfId="20" dataCellStyle="Percent">
      <calculatedColumnFormula>+F13/Table3[[#Totals],[Ingresos Totales (COP)]]</calculatedColumnFormula>
    </tableColumn>
    <tableColumn id="3" xr3:uid="{96E3BF6C-6583-4BB7-8B41-74FAD52FBABE}" name="Ingresos Necesarios 5% (COP)" dataDxfId="21" dataCellStyle="Comma">
      <calculatedColumnFormula>'DATOS BASE'!C$15*1.05*C20</calculatedColumnFormula>
    </tableColumn>
    <tableColumn id="4" xr3:uid="{4AFB3EA0-DF60-46BF-A0DD-CF7AD772D5B7}" name="Ingresos Necesarios 10% (COP)" dataDxfId="57" dataCellStyle="Comma">
      <calculatedColumnFormula>'DATOS BASE'!$C$15*1.1*C20</calculatedColumnFormula>
    </tableColumn>
    <tableColumn id="5" xr3:uid="{F697C98F-E5F3-4CCF-8995-38C6194F5D32}" name="Ingresos Promedio Necesarios" dataDxfId="56" dataCellStyle="Comma">
      <calculatedColumnFormula>+AVERAGE(D20:E20)</calculatedColumnFormula>
    </tableColumn>
    <tableColumn id="6" xr3:uid="{4A26A508-1B6D-4081-BAA8-D9F8DEC8319F}" name="Ingreso por Venta (COP)" dataDxfId="55" dataCellStyle="Comma">
      <calculatedColumnFormula>50*4000</calculatedColumnFormula>
    </tableColumn>
    <tableColumn id="7" xr3:uid="{C00DC6FF-F3A8-4F72-BEE4-7B03A9766838}" name="Ventas Adicionales Mensuales (5%)" dataDxfId="54">
      <calculatedColumnFormula>+Table5[[#This Row],[Ingresos Necesarios 5% (COP)]]/(Table5[[#This Row],[Ingreso por Venta (COP)]]*3)</calculatedColumnFormula>
    </tableColumn>
    <tableColumn id="8" xr3:uid="{4B2236EC-09BE-43D3-9FBD-44740F828928}" name="Ventas Adicionales Mensuales (10%)" dataDxfId="53">
      <calculatedColumnFormula>+Table5[[#This Row],[Ingresos Necesarios 10% (COP)]]/(Table5[[#This Row],[Ingreso por Venta (COP)]]*3)</calculatedColumnFormula>
    </tableColumn>
    <tableColumn id="9" xr3:uid="{7F755275-CD65-406D-87BC-94997C072FEC}" name="Ventas Adicionales Promedio" dataDxfId="15">
      <calculatedColumnFormula>+AVERAGE(Table5[[#This Row],[Ventas Adicionales Mensuales (5%)]:[Ventas Adicionales Mensuales (10%)]])</calculatedColumnFormula>
    </tableColumn>
    <tableColumn id="10" xr3:uid="{5B0E7C0C-233B-4D9A-80AD-D31FEF1D47E9}" name="Ventas Adicionales Totales Ajustadas" dataDxfId="14">
      <calculatedColumnFormula>ROUND(Table5[[#This Row],[Ventas Adicionales Promedio]]*3,0)</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98D658-6E6F-4514-A549-F0D5892CF218}" name="Table38" displayName="Table38" ref="B25:K28" totalsRowCount="1" headerRowDxfId="42" dataDxfId="41" totalsRowDxfId="40" dataCellStyle="Comma">
  <autoFilter ref="B25:K27" xr:uid="{2C98D658-6E6F-4514-A549-F0D5892CF218}"/>
  <tableColumns count="10">
    <tableColumn id="1" xr3:uid="{E24C0C0F-68EA-458A-960B-354F0010B526}" name="Producto" totalsRowLabel="Total" dataDxfId="39" totalsRowDxfId="31"/>
    <tableColumn id="2" xr3:uid="{E2D6F1AF-0A27-4C1E-A526-3CA4440B173F}" name="Ventas Adicionales" totalsRowFunction="sum" dataDxfId="38" totalsRowDxfId="30">
      <calculatedColumnFormula>ROUND(I19,0)</calculatedColumnFormula>
    </tableColumn>
    <tableColumn id="3" xr3:uid="{991A9936-2DD0-4C95-93C2-6869FE56E3BC}" name="Ingreso por Venta (USD)" totalsRowFunction="sum" dataDxfId="37" totalsRowDxfId="29">
      <calculatedColumnFormula>+'DATOS BASE'!C23</calculatedColumnFormula>
    </tableColumn>
    <tableColumn id="4" xr3:uid="{25F76747-79F6-41B0-A577-64BD90560E7E}" name="Ingreso por Venta (COP)" totalsRowFunction="sum" dataDxfId="36" totalsRowDxfId="28" dataCellStyle="Comma">
      <calculatedColumnFormula>D26*'DATOS BASE'!$C$14</calculatedColumnFormula>
    </tableColumn>
    <tableColumn id="5" xr3:uid="{4FD0DB6E-4422-4926-BCD4-D4737B7E850E}" name="Ingresos Totales (COP)" totalsRowFunction="sum" dataDxfId="35" totalsRowDxfId="27" dataCellStyle="Comma">
      <calculatedColumnFormula>+E26*C26</calculatedColumnFormula>
    </tableColumn>
    <tableColumn id="6" xr3:uid="{D90D5348-1C8C-4F3E-91FF-0D948E185D19}" name="Ingresos Totales (USD)" totalsRowFunction="sum" dataDxfId="34" totalsRowDxfId="26" dataCellStyle="Comma">
      <calculatedColumnFormula>+D26*C26</calculatedColumnFormula>
    </tableColumn>
    <tableColumn id="7" xr3:uid="{033CB83C-D8EC-4B97-9AB5-D4F9FDDF8720}" name="Ingresos 3 Meses (COP)" totalsRowFunction="sum" dataDxfId="33" totalsRowDxfId="25" dataCellStyle="Comma">
      <calculatedColumnFormula>+F26*3</calculatedColumnFormula>
    </tableColumn>
    <tableColumn id="8" xr3:uid="{6034AD32-E6FC-454C-B2BE-5E283C14609A}" name="Ingresos 3 Meses (USD)" totalsRowFunction="sum" dataDxfId="32" totalsRowDxfId="24" dataCellStyle="Comma">
      <calculatedColumnFormula>+G26*3</calculatedColumnFormula>
    </tableColumn>
    <tableColumn id="9" xr3:uid="{FB797ECC-3BA7-4A8B-819C-7E008732B9D0}" name="Ganancia Neta (COP)" totalsRowFunction="sum" dataDxfId="17" totalsRowDxfId="23">
      <calculatedColumnFormula>+H26-'DATOS BASE'!C28</calculatedColumnFormula>
    </tableColumn>
    <tableColumn id="10" xr3:uid="{9EA60AF6-C11F-4DA0-A6B0-387F1D2233FE}" name="ROI (%)" dataDxfId="16" totalsRowDxfId="18" dataCellStyle="Comma" totalsRowCellStyle="Comma">
      <calculatedColumnFormula>Table38[[#This Row],[Ganancia Neta (COP)]]/'DATOS BASE'!$C$15*100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1DDF-995D-4E36-BED8-1DA84E806F7F}">
  <dimension ref="A1:S1101"/>
  <sheetViews>
    <sheetView showGridLines="0" showRowColHeaders="0" workbookViewId="0">
      <selection activeCell="E4" sqref="E4"/>
    </sheetView>
  </sheetViews>
  <sheetFormatPr defaultRowHeight="15" x14ac:dyDescent="0.25"/>
  <cols>
    <col min="1" max="1" width="11.140625" bestFit="1" customWidth="1"/>
    <col min="2" max="2" width="13.28515625" bestFit="1" customWidth="1"/>
    <col min="3" max="3" width="13.7109375" bestFit="1" customWidth="1"/>
    <col min="4" max="4" width="18.140625" bestFit="1" customWidth="1"/>
    <col min="5" max="5" width="20.28515625" bestFit="1" customWidth="1"/>
    <col min="6" max="6" width="9.85546875" bestFit="1" customWidth="1"/>
    <col min="7" max="7" width="7.85546875" bestFit="1" customWidth="1"/>
    <col min="8" max="8" width="32.7109375" bestFit="1" customWidth="1"/>
    <col min="9" max="9" width="22" bestFit="1" customWidth="1"/>
    <col min="10" max="10" width="14.140625" bestFit="1" customWidth="1"/>
    <col min="11" max="11" width="14.28515625" bestFit="1" customWidth="1"/>
    <col min="12" max="12" width="14.5703125" bestFit="1" customWidth="1"/>
    <col min="13" max="14" width="10.28515625" bestFit="1" customWidth="1"/>
    <col min="15" max="15" width="12" bestFit="1" customWidth="1"/>
    <col min="16" max="16" width="22.28515625" bestFit="1" customWidth="1"/>
    <col min="17" max="17" width="16.5703125" bestFit="1" customWidth="1"/>
    <col min="18" max="18" width="16.7109375" bestFit="1" customWidth="1"/>
    <col min="19" max="19" width="17"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v>0</v>
      </c>
      <c r="B2" s="1" t="s">
        <v>19</v>
      </c>
      <c r="C2" s="2">
        <v>45688</v>
      </c>
      <c r="D2">
        <v>1111755</v>
      </c>
      <c r="E2" s="1" t="s">
        <v>20</v>
      </c>
      <c r="F2" s="1" t="s">
        <v>21</v>
      </c>
      <c r="G2">
        <v>888586</v>
      </c>
      <c r="H2" s="1" t="s">
        <v>22</v>
      </c>
      <c r="I2" s="1" t="s">
        <v>23</v>
      </c>
      <c r="J2">
        <v>200</v>
      </c>
      <c r="K2">
        <v>146.347145242311</v>
      </c>
      <c r="L2">
        <v>225.04219700000002</v>
      </c>
      <c r="M2">
        <v>6</v>
      </c>
      <c r="N2">
        <v>59</v>
      </c>
      <c r="O2">
        <v>15.190348289999999</v>
      </c>
      <c r="P2" s="1" t="s">
        <v>24</v>
      </c>
      <c r="Q2">
        <v>3</v>
      </c>
      <c r="R2">
        <v>40</v>
      </c>
      <c r="S2">
        <v>6</v>
      </c>
    </row>
    <row r="3" spans="1:19" x14ac:dyDescent="0.25">
      <c r="A3">
        <v>1</v>
      </c>
      <c r="B3" s="1" t="s">
        <v>19</v>
      </c>
      <c r="C3" s="2">
        <v>45688</v>
      </c>
      <c r="D3">
        <v>1638016</v>
      </c>
      <c r="E3" s="1" t="s">
        <v>25</v>
      </c>
      <c r="F3" s="1" t="s">
        <v>21</v>
      </c>
      <c r="G3">
        <v>305020</v>
      </c>
      <c r="H3" s="1" t="s">
        <v>26</v>
      </c>
      <c r="I3" s="1" t="s">
        <v>27</v>
      </c>
      <c r="J3">
        <v>175</v>
      </c>
      <c r="K3">
        <v>76.507933333333298</v>
      </c>
      <c r="L3">
        <v>229.60418900000002</v>
      </c>
      <c r="M3">
        <v>7</v>
      </c>
      <c r="N3">
        <v>36</v>
      </c>
      <c r="O3">
        <v>19.803361259999999</v>
      </c>
      <c r="P3" s="1" t="s">
        <v>28</v>
      </c>
      <c r="Q3">
        <v>4</v>
      </c>
      <c r="R3">
        <v>47</v>
      </c>
      <c r="S3">
        <v>8</v>
      </c>
    </row>
    <row r="4" spans="1:19" x14ac:dyDescent="0.25">
      <c r="A4">
        <v>2</v>
      </c>
      <c r="B4" s="1" t="s">
        <v>19</v>
      </c>
      <c r="C4" s="2">
        <v>45688</v>
      </c>
      <c r="D4">
        <v>1259264</v>
      </c>
      <c r="E4" s="1" t="s">
        <v>20</v>
      </c>
      <c r="F4" s="1" t="s">
        <v>21</v>
      </c>
      <c r="G4">
        <v>305019</v>
      </c>
      <c r="H4" s="1" t="s">
        <v>29</v>
      </c>
      <c r="I4" s="1" t="s">
        <v>30</v>
      </c>
      <c r="J4">
        <v>175</v>
      </c>
      <c r="K4">
        <v>105.314918285456</v>
      </c>
      <c r="L4">
        <v>205.37812600000001</v>
      </c>
      <c r="M4">
        <v>7</v>
      </c>
      <c r="N4">
        <v>43</v>
      </c>
      <c r="O4">
        <v>11.55251956</v>
      </c>
      <c r="P4" s="1" t="s">
        <v>24</v>
      </c>
      <c r="Q4">
        <v>4</v>
      </c>
      <c r="R4">
        <v>40</v>
      </c>
      <c r="S4">
        <v>5</v>
      </c>
    </row>
    <row r="5" spans="1:19" x14ac:dyDescent="0.25">
      <c r="A5">
        <v>3</v>
      </c>
      <c r="B5" s="1" t="s">
        <v>19</v>
      </c>
      <c r="C5" s="2">
        <v>45688</v>
      </c>
      <c r="D5">
        <v>1505990</v>
      </c>
      <c r="E5" s="1" t="s">
        <v>20</v>
      </c>
      <c r="F5" s="1" t="s">
        <v>21</v>
      </c>
      <c r="G5">
        <v>882775</v>
      </c>
      <c r="H5" s="1" t="s">
        <v>31</v>
      </c>
      <c r="I5" s="1" t="s">
        <v>32</v>
      </c>
      <c r="J5">
        <v>285</v>
      </c>
      <c r="K5">
        <v>107.475302370585</v>
      </c>
      <c r="L5">
        <v>64.605930000000001</v>
      </c>
      <c r="M5">
        <v>9</v>
      </c>
      <c r="N5">
        <v>42</v>
      </c>
      <c r="O5">
        <v>4.1993854600000002</v>
      </c>
      <c r="P5" s="1" t="s">
        <v>24</v>
      </c>
      <c r="Q5">
        <v>3</v>
      </c>
      <c r="R5">
        <v>39</v>
      </c>
      <c r="S5">
        <v>6</v>
      </c>
    </row>
    <row r="6" spans="1:19" x14ac:dyDescent="0.25">
      <c r="A6">
        <v>4</v>
      </c>
      <c r="B6" s="1" t="s">
        <v>19</v>
      </c>
      <c r="C6" s="2">
        <v>45688</v>
      </c>
      <c r="D6">
        <v>1823149</v>
      </c>
      <c r="E6" s="1" t="s">
        <v>33</v>
      </c>
      <c r="F6" s="1" t="s">
        <v>34</v>
      </c>
      <c r="G6">
        <v>305005</v>
      </c>
      <c r="H6" s="1" t="s">
        <v>35</v>
      </c>
      <c r="I6" s="1" t="s">
        <v>27</v>
      </c>
      <c r="J6">
        <v>77.5</v>
      </c>
      <c r="K6">
        <v>91.050857142857097</v>
      </c>
      <c r="L6">
        <v>86.057957000000002</v>
      </c>
      <c r="M6">
        <v>31</v>
      </c>
      <c r="N6">
        <v>12</v>
      </c>
      <c r="O6">
        <v>5.8519410599999997</v>
      </c>
      <c r="P6" s="1" t="s">
        <v>36</v>
      </c>
      <c r="Q6">
        <v>40</v>
      </c>
      <c r="R6">
        <v>13</v>
      </c>
      <c r="S6">
        <v>6</v>
      </c>
    </row>
    <row r="7" spans="1:19" x14ac:dyDescent="0.25">
      <c r="A7">
        <v>5</v>
      </c>
      <c r="B7" s="1" t="s">
        <v>19</v>
      </c>
      <c r="C7" s="2">
        <v>45688</v>
      </c>
      <c r="D7">
        <v>1624381</v>
      </c>
      <c r="E7" s="1" t="s">
        <v>20</v>
      </c>
      <c r="F7" s="1" t="s">
        <v>21</v>
      </c>
      <c r="G7">
        <v>305047</v>
      </c>
      <c r="H7" s="1" t="s">
        <v>37</v>
      </c>
      <c r="I7" s="1" t="s">
        <v>32</v>
      </c>
      <c r="J7">
        <v>285</v>
      </c>
      <c r="K7">
        <v>131.52877777777701</v>
      </c>
      <c r="L7">
        <v>121.55930800000002</v>
      </c>
      <c r="M7">
        <v>9</v>
      </c>
      <c r="N7">
        <v>58</v>
      </c>
      <c r="O7">
        <v>5.7436772999999999</v>
      </c>
      <c r="P7" s="1" t="s">
        <v>24</v>
      </c>
      <c r="Q7">
        <v>3</v>
      </c>
      <c r="R7">
        <v>44</v>
      </c>
      <c r="S7">
        <v>4</v>
      </c>
    </row>
    <row r="8" spans="1:19" x14ac:dyDescent="0.25">
      <c r="A8">
        <v>6</v>
      </c>
      <c r="B8" s="1" t="s">
        <v>19</v>
      </c>
      <c r="C8" s="2">
        <v>45688</v>
      </c>
      <c r="D8">
        <v>1163924</v>
      </c>
      <c r="E8" s="1" t="s">
        <v>33</v>
      </c>
      <c r="F8" s="1" t="s">
        <v>34</v>
      </c>
      <c r="G8">
        <v>305021</v>
      </c>
      <c r="H8" s="1" t="s">
        <v>38</v>
      </c>
      <c r="I8" s="1" t="s">
        <v>27</v>
      </c>
      <c r="J8">
        <v>44</v>
      </c>
      <c r="K8">
        <v>1.20047619047619</v>
      </c>
      <c r="L8">
        <v>198.862156</v>
      </c>
      <c r="M8">
        <v>11</v>
      </c>
      <c r="N8">
        <v>2</v>
      </c>
      <c r="O8">
        <v>8.4019260899999999</v>
      </c>
      <c r="P8" s="1" t="s">
        <v>36</v>
      </c>
      <c r="Q8">
        <v>25</v>
      </c>
      <c r="R8">
        <v>166</v>
      </c>
      <c r="S8">
        <v>4</v>
      </c>
    </row>
    <row r="9" spans="1:19" x14ac:dyDescent="0.25">
      <c r="A9">
        <v>8</v>
      </c>
      <c r="B9" s="1" t="s">
        <v>19</v>
      </c>
      <c r="C9" s="2">
        <v>45688</v>
      </c>
      <c r="D9">
        <v>1080834</v>
      </c>
      <c r="E9" s="1" t="s">
        <v>20</v>
      </c>
      <c r="F9" s="1" t="s">
        <v>34</v>
      </c>
      <c r="G9">
        <v>305066</v>
      </c>
      <c r="H9" s="1" t="s">
        <v>39</v>
      </c>
      <c r="I9" s="1" t="s">
        <v>23</v>
      </c>
      <c r="J9">
        <v>92.857142999999994</v>
      </c>
      <c r="K9">
        <v>94.3423010671561</v>
      </c>
      <c r="L9">
        <v>56.444868999999997</v>
      </c>
      <c r="M9">
        <v>13</v>
      </c>
      <c r="N9">
        <v>30</v>
      </c>
      <c r="O9">
        <v>3.6689164999999999</v>
      </c>
      <c r="P9" s="1" t="s">
        <v>24</v>
      </c>
      <c r="Q9">
        <v>13</v>
      </c>
      <c r="R9">
        <v>31</v>
      </c>
      <c r="S9">
        <v>6</v>
      </c>
    </row>
    <row r="10" spans="1:19" x14ac:dyDescent="0.25">
      <c r="A10">
        <v>10</v>
      </c>
      <c r="B10" s="1" t="s">
        <v>19</v>
      </c>
      <c r="C10" s="2">
        <v>45688</v>
      </c>
      <c r="D10">
        <v>1499660</v>
      </c>
      <c r="E10" s="1" t="s">
        <v>20</v>
      </c>
      <c r="F10" s="1" t="s">
        <v>21</v>
      </c>
      <c r="G10">
        <v>305038</v>
      </c>
      <c r="H10" s="1" t="s">
        <v>40</v>
      </c>
      <c r="I10" s="1" t="s">
        <v>23</v>
      </c>
      <c r="J10">
        <v>166.66666699999999</v>
      </c>
      <c r="K10">
        <v>70.30196808510631</v>
      </c>
      <c r="L10">
        <v>231.28787800000001</v>
      </c>
      <c r="M10">
        <v>5</v>
      </c>
      <c r="N10">
        <v>33</v>
      </c>
      <c r="O10">
        <v>19.428179400000001</v>
      </c>
      <c r="P10" s="1" t="s">
        <v>24</v>
      </c>
      <c r="Q10">
        <v>2</v>
      </c>
      <c r="R10">
        <v>46</v>
      </c>
      <c r="S10">
        <v>8</v>
      </c>
    </row>
    <row r="11" spans="1:19" x14ac:dyDescent="0.25">
      <c r="A11">
        <v>11</v>
      </c>
      <c r="B11" s="1" t="s">
        <v>19</v>
      </c>
      <c r="C11" s="2">
        <v>45688</v>
      </c>
      <c r="D11">
        <v>1603694</v>
      </c>
      <c r="E11" s="1" t="s">
        <v>33</v>
      </c>
      <c r="F11" s="1" t="s">
        <v>34</v>
      </c>
      <c r="G11">
        <v>305017</v>
      </c>
      <c r="H11" s="1" t="s">
        <v>41</v>
      </c>
      <c r="I11" s="1" t="s">
        <v>42</v>
      </c>
      <c r="J11">
        <v>65.151515000000003</v>
      </c>
      <c r="K11">
        <v>64.973428571428499</v>
      </c>
      <c r="L11">
        <v>251.36080299999998</v>
      </c>
      <c r="M11">
        <v>43</v>
      </c>
      <c r="N11">
        <v>7</v>
      </c>
      <c r="O11">
        <v>16.33845217</v>
      </c>
      <c r="P11" s="1" t="s">
        <v>36</v>
      </c>
      <c r="Q11">
        <v>66</v>
      </c>
      <c r="R11">
        <v>10</v>
      </c>
      <c r="S11">
        <v>6</v>
      </c>
    </row>
    <row r="12" spans="1:19" x14ac:dyDescent="0.25">
      <c r="A12">
        <v>12</v>
      </c>
      <c r="B12" s="1" t="s">
        <v>19</v>
      </c>
      <c r="C12" s="2">
        <v>45688</v>
      </c>
      <c r="D12">
        <v>1371797</v>
      </c>
      <c r="E12" s="1" t="s">
        <v>25</v>
      </c>
      <c r="F12" s="1" t="s">
        <v>34</v>
      </c>
      <c r="G12">
        <v>305017</v>
      </c>
      <c r="H12" s="1" t="s">
        <v>41</v>
      </c>
      <c r="I12" s="1" t="s">
        <v>42</v>
      </c>
      <c r="J12">
        <v>74.242424</v>
      </c>
      <c r="K12">
        <v>152.129476190476</v>
      </c>
      <c r="L12">
        <v>262.74780400000003</v>
      </c>
      <c r="M12">
        <v>49</v>
      </c>
      <c r="N12">
        <v>26</v>
      </c>
      <c r="O12">
        <v>17.078607290000001</v>
      </c>
      <c r="P12" s="1" t="s">
        <v>28</v>
      </c>
      <c r="Q12">
        <v>66</v>
      </c>
      <c r="R12">
        <v>17</v>
      </c>
      <c r="S12">
        <v>6</v>
      </c>
    </row>
    <row r="13" spans="1:19" x14ac:dyDescent="0.25">
      <c r="A13">
        <v>13</v>
      </c>
      <c r="B13" s="1" t="s">
        <v>19</v>
      </c>
      <c r="C13" s="2">
        <v>45688</v>
      </c>
      <c r="D13">
        <v>1261254</v>
      </c>
      <c r="E13" s="1" t="s">
        <v>43</v>
      </c>
      <c r="F13" s="1" t="s">
        <v>34</v>
      </c>
      <c r="G13">
        <v>305061</v>
      </c>
      <c r="H13" s="1" t="s">
        <v>44</v>
      </c>
      <c r="I13" s="1" t="s">
        <v>23</v>
      </c>
      <c r="J13">
        <v>109.52381</v>
      </c>
      <c r="K13">
        <v>79.840312804903206</v>
      </c>
      <c r="L13">
        <v>176.022773</v>
      </c>
      <c r="M13">
        <v>23</v>
      </c>
      <c r="N13">
        <v>19</v>
      </c>
      <c r="O13">
        <v>11.44148027</v>
      </c>
      <c r="P13" s="1" t="s">
        <v>45</v>
      </c>
      <c r="Q13">
        <v>20</v>
      </c>
      <c r="R13">
        <v>23</v>
      </c>
      <c r="S13">
        <v>6</v>
      </c>
    </row>
    <row r="14" spans="1:19" x14ac:dyDescent="0.25">
      <c r="A14">
        <v>14</v>
      </c>
      <c r="B14" s="1" t="s">
        <v>19</v>
      </c>
      <c r="C14" s="2">
        <v>45688</v>
      </c>
      <c r="D14">
        <v>1777166</v>
      </c>
      <c r="E14" s="1" t="s">
        <v>25</v>
      </c>
      <c r="F14" s="1" t="s">
        <v>34</v>
      </c>
      <c r="G14">
        <v>305052</v>
      </c>
      <c r="H14" s="1" t="s">
        <v>46</v>
      </c>
      <c r="I14" s="1" t="s">
        <v>42</v>
      </c>
      <c r="J14">
        <v>87.5</v>
      </c>
      <c r="K14">
        <v>99.585428571428508</v>
      </c>
      <c r="L14">
        <v>255.54068000000001</v>
      </c>
      <c r="M14">
        <v>21</v>
      </c>
      <c r="N14">
        <v>10</v>
      </c>
      <c r="O14">
        <v>8.3050720899999995</v>
      </c>
      <c r="P14" s="1" t="s">
        <v>28</v>
      </c>
      <c r="Q14">
        <v>24</v>
      </c>
      <c r="R14">
        <v>10</v>
      </c>
      <c r="S14">
        <v>3</v>
      </c>
    </row>
    <row r="15" spans="1:19" x14ac:dyDescent="0.25">
      <c r="A15">
        <v>15</v>
      </c>
      <c r="B15" s="1" t="s">
        <v>19</v>
      </c>
      <c r="C15" s="2">
        <v>45688</v>
      </c>
      <c r="D15">
        <v>1879162</v>
      </c>
      <c r="E15" s="1" t="s">
        <v>43</v>
      </c>
      <c r="F15" s="1" t="s">
        <v>34</v>
      </c>
      <c r="G15">
        <v>400138</v>
      </c>
      <c r="H15" s="1" t="s">
        <v>47</v>
      </c>
      <c r="I15" s="1" t="s">
        <v>42</v>
      </c>
      <c r="J15">
        <v>73.913043000000002</v>
      </c>
      <c r="K15">
        <v>78.795684523809499</v>
      </c>
      <c r="L15">
        <v>63.369892999999998</v>
      </c>
      <c r="M15">
        <v>17</v>
      </c>
      <c r="N15">
        <v>14</v>
      </c>
      <c r="O15">
        <v>1.7794266000000001</v>
      </c>
      <c r="P15" s="1" t="s">
        <v>45</v>
      </c>
      <c r="Q15">
        <v>23</v>
      </c>
      <c r="R15">
        <v>17</v>
      </c>
      <c r="S15">
        <v>2</v>
      </c>
    </row>
    <row r="16" spans="1:19" x14ac:dyDescent="0.25">
      <c r="A16">
        <v>16</v>
      </c>
      <c r="B16" s="1" t="s">
        <v>19</v>
      </c>
      <c r="C16" s="2">
        <v>45688</v>
      </c>
      <c r="D16">
        <v>1837351</v>
      </c>
      <c r="E16" s="1" t="s">
        <v>20</v>
      </c>
      <c r="F16" s="1" t="s">
        <v>34</v>
      </c>
      <c r="G16">
        <v>305022</v>
      </c>
      <c r="H16" s="1" t="s">
        <v>48</v>
      </c>
      <c r="I16" s="1" t="s">
        <v>42</v>
      </c>
      <c r="J16">
        <v>36</v>
      </c>
      <c r="K16">
        <v>72.232761904761901</v>
      </c>
      <c r="L16">
        <v>383.16148913461552</v>
      </c>
      <c r="M16">
        <v>18</v>
      </c>
      <c r="N16">
        <v>29</v>
      </c>
      <c r="O16">
        <v>32.928138189999999</v>
      </c>
      <c r="P16" s="1" t="s">
        <v>24</v>
      </c>
      <c r="Q16">
        <v>50</v>
      </c>
      <c r="R16">
        <v>40</v>
      </c>
      <c r="S16">
        <v>3</v>
      </c>
    </row>
    <row r="17" spans="1:19" x14ac:dyDescent="0.25">
      <c r="A17">
        <v>17</v>
      </c>
      <c r="B17" s="1" t="s">
        <v>19</v>
      </c>
      <c r="C17" s="2">
        <v>45688</v>
      </c>
      <c r="D17">
        <v>1658388</v>
      </c>
      <c r="E17" s="1" t="s">
        <v>20</v>
      </c>
      <c r="F17" s="1" t="s">
        <v>34</v>
      </c>
      <c r="G17">
        <v>305018</v>
      </c>
      <c r="H17" s="1" t="s">
        <v>49</v>
      </c>
      <c r="I17" s="1" t="s">
        <v>32</v>
      </c>
      <c r="J17">
        <v>60</v>
      </c>
      <c r="K17">
        <v>123.54166666666599</v>
      </c>
      <c r="L17">
        <v>122.347723</v>
      </c>
      <c r="M17">
        <v>24</v>
      </c>
      <c r="N17">
        <v>18</v>
      </c>
      <c r="O17">
        <v>6.7597117200000003</v>
      </c>
      <c r="P17" s="1" t="s">
        <v>24</v>
      </c>
      <c r="Q17">
        <v>40</v>
      </c>
      <c r="R17">
        <v>14</v>
      </c>
      <c r="S17">
        <v>5</v>
      </c>
    </row>
    <row r="18" spans="1:19" x14ac:dyDescent="0.25">
      <c r="A18">
        <v>18</v>
      </c>
      <c r="B18" s="1" t="s">
        <v>19</v>
      </c>
      <c r="C18" s="2">
        <v>45688</v>
      </c>
      <c r="D18">
        <v>1090907</v>
      </c>
      <c r="E18" s="1" t="s">
        <v>20</v>
      </c>
      <c r="F18" s="1" t="s">
        <v>21</v>
      </c>
      <c r="G18">
        <v>305022</v>
      </c>
      <c r="H18" s="1" t="s">
        <v>48</v>
      </c>
      <c r="I18" s="1" t="s">
        <v>42</v>
      </c>
      <c r="J18">
        <v>200</v>
      </c>
      <c r="K18">
        <v>101.51424</v>
      </c>
      <c r="L18">
        <v>383.16148913461552</v>
      </c>
      <c r="M18">
        <v>8</v>
      </c>
      <c r="N18">
        <v>53</v>
      </c>
      <c r="O18">
        <v>21.748998480000001</v>
      </c>
      <c r="P18" s="1" t="s">
        <v>24</v>
      </c>
      <c r="Q18">
        <v>4</v>
      </c>
      <c r="R18">
        <v>52</v>
      </c>
      <c r="S18">
        <v>3</v>
      </c>
    </row>
    <row r="19" spans="1:19" x14ac:dyDescent="0.25">
      <c r="A19">
        <v>19</v>
      </c>
      <c r="B19" s="1" t="s">
        <v>19</v>
      </c>
      <c r="C19" s="2">
        <v>45688</v>
      </c>
      <c r="D19">
        <v>1218184</v>
      </c>
      <c r="E19" s="1" t="s">
        <v>25</v>
      </c>
      <c r="F19" s="1" t="s">
        <v>34</v>
      </c>
      <c r="G19">
        <v>305027</v>
      </c>
      <c r="H19" s="1" t="s">
        <v>50</v>
      </c>
      <c r="I19" s="1" t="s">
        <v>27</v>
      </c>
      <c r="J19">
        <v>94.871795000000006</v>
      </c>
      <c r="K19">
        <v>73.222761904761896</v>
      </c>
      <c r="L19">
        <v>186.91082499999999</v>
      </c>
      <c r="M19">
        <v>37</v>
      </c>
      <c r="N19">
        <v>14</v>
      </c>
      <c r="O19">
        <v>12.7566638</v>
      </c>
      <c r="P19" s="1" t="s">
        <v>28</v>
      </c>
      <c r="Q19">
        <v>38</v>
      </c>
      <c r="R19">
        <v>19</v>
      </c>
      <c r="S19">
        <v>6</v>
      </c>
    </row>
    <row r="20" spans="1:19" x14ac:dyDescent="0.25">
      <c r="A20">
        <v>20</v>
      </c>
      <c r="B20" s="1" t="s">
        <v>19</v>
      </c>
      <c r="C20" s="2">
        <v>45688</v>
      </c>
      <c r="D20">
        <v>1894633</v>
      </c>
      <c r="E20" s="1" t="s">
        <v>20</v>
      </c>
      <c r="F20" s="1" t="s">
        <v>21</v>
      </c>
      <c r="G20">
        <v>305055</v>
      </c>
      <c r="H20" s="1" t="s">
        <v>51</v>
      </c>
      <c r="I20" s="1" t="s">
        <v>32</v>
      </c>
      <c r="J20">
        <v>150</v>
      </c>
      <c r="K20">
        <v>64.082227722772203</v>
      </c>
      <c r="L20">
        <v>281.39373699999999</v>
      </c>
      <c r="M20">
        <v>6</v>
      </c>
      <c r="N20">
        <v>42</v>
      </c>
      <c r="O20">
        <v>14.773171189999999</v>
      </c>
      <c r="P20" s="1" t="s">
        <v>24</v>
      </c>
      <c r="Q20">
        <v>4</v>
      </c>
      <c r="R20">
        <v>65</v>
      </c>
      <c r="S20">
        <v>5</v>
      </c>
    </row>
    <row r="21" spans="1:19" x14ac:dyDescent="0.25">
      <c r="A21">
        <v>21</v>
      </c>
      <c r="B21" s="1" t="s">
        <v>19</v>
      </c>
      <c r="C21" s="2">
        <v>45688</v>
      </c>
      <c r="D21">
        <v>1547441</v>
      </c>
      <c r="E21" s="1" t="s">
        <v>20</v>
      </c>
      <c r="F21" s="1" t="s">
        <v>21</v>
      </c>
      <c r="G21">
        <v>305087</v>
      </c>
      <c r="H21" s="1" t="s">
        <v>52</v>
      </c>
      <c r="I21" s="1" t="s">
        <v>27</v>
      </c>
      <c r="J21">
        <v>233.33333299999998</v>
      </c>
      <c r="K21">
        <v>148.037483333333</v>
      </c>
      <c r="L21">
        <v>207.53482399999999</v>
      </c>
      <c r="M21">
        <v>7</v>
      </c>
      <c r="N21">
        <v>54</v>
      </c>
      <c r="O21">
        <v>9.8060204399999993</v>
      </c>
      <c r="P21" s="1" t="s">
        <v>24</v>
      </c>
      <c r="Q21">
        <v>3</v>
      </c>
      <c r="R21">
        <v>36</v>
      </c>
      <c r="S21">
        <v>4</v>
      </c>
    </row>
    <row r="22" spans="1:19" x14ac:dyDescent="0.25">
      <c r="A22">
        <v>22</v>
      </c>
      <c r="B22" s="1" t="s">
        <v>19</v>
      </c>
      <c r="C22" s="2">
        <v>45688</v>
      </c>
      <c r="D22">
        <v>1174322</v>
      </c>
      <c r="E22" s="1" t="s">
        <v>20</v>
      </c>
      <c r="F22" s="1" t="s">
        <v>34</v>
      </c>
      <c r="G22">
        <v>305068</v>
      </c>
      <c r="H22" s="1" t="s">
        <v>53</v>
      </c>
      <c r="I22" s="1" t="s">
        <v>23</v>
      </c>
      <c r="J22">
        <v>105.26315799999999</v>
      </c>
      <c r="K22">
        <v>125.53090476190401</v>
      </c>
      <c r="L22">
        <v>42.333652000000001</v>
      </c>
      <c r="M22">
        <v>20</v>
      </c>
      <c r="N22">
        <v>24</v>
      </c>
      <c r="O22">
        <v>3.3020248200000002</v>
      </c>
      <c r="P22" s="1" t="s">
        <v>24</v>
      </c>
      <c r="Q22">
        <v>18</v>
      </c>
      <c r="R22">
        <v>19</v>
      </c>
      <c r="S22">
        <v>7</v>
      </c>
    </row>
    <row r="23" spans="1:19" x14ac:dyDescent="0.25">
      <c r="A23">
        <v>23</v>
      </c>
      <c r="B23" s="1" t="s">
        <v>19</v>
      </c>
      <c r="C23" s="2">
        <v>45688</v>
      </c>
      <c r="D23">
        <v>1072589</v>
      </c>
      <c r="E23" s="1" t="s">
        <v>20</v>
      </c>
      <c r="F23" s="1" t="s">
        <v>21</v>
      </c>
      <c r="G23">
        <v>305988</v>
      </c>
      <c r="H23" s="1" t="s">
        <v>54</v>
      </c>
      <c r="I23" s="1" t="s">
        <v>30</v>
      </c>
      <c r="J23">
        <v>285</v>
      </c>
      <c r="K23">
        <v>2.7283549783549703</v>
      </c>
      <c r="L23">
        <v>162.55076199999999</v>
      </c>
      <c r="M23">
        <v>7</v>
      </c>
      <c r="N23">
        <v>4</v>
      </c>
      <c r="O23">
        <v>3.4135659999999999</v>
      </c>
      <c r="P23" s="1" t="s">
        <v>24</v>
      </c>
      <c r="Q23">
        <v>2</v>
      </c>
      <c r="R23">
        <v>146</v>
      </c>
      <c r="S23">
        <v>2</v>
      </c>
    </row>
    <row r="24" spans="1:19" x14ac:dyDescent="0.25">
      <c r="A24">
        <v>24</v>
      </c>
      <c r="B24" s="1" t="s">
        <v>19</v>
      </c>
      <c r="C24" s="2">
        <v>45688</v>
      </c>
      <c r="D24">
        <v>1844933</v>
      </c>
      <c r="E24" s="1" t="s">
        <v>20</v>
      </c>
      <c r="F24" s="1" t="s">
        <v>21</v>
      </c>
      <c r="G24">
        <v>305068</v>
      </c>
      <c r="H24" s="1" t="s">
        <v>53</v>
      </c>
      <c r="I24" s="1" t="s">
        <v>23</v>
      </c>
      <c r="J24">
        <v>133.33333300000001</v>
      </c>
      <c r="K24">
        <v>104.00044534048899</v>
      </c>
      <c r="L24">
        <v>29.554364</v>
      </c>
      <c r="M24">
        <v>4</v>
      </c>
      <c r="N24">
        <v>65</v>
      </c>
      <c r="O24">
        <v>2.1057484199999998</v>
      </c>
      <c r="P24" s="1" t="s">
        <v>24</v>
      </c>
      <c r="Q24">
        <v>3</v>
      </c>
      <c r="R24">
        <v>62</v>
      </c>
      <c r="S24">
        <v>7</v>
      </c>
    </row>
    <row r="25" spans="1:19" x14ac:dyDescent="0.25">
      <c r="A25">
        <v>25</v>
      </c>
      <c r="B25" s="1" t="s">
        <v>19</v>
      </c>
      <c r="C25" s="2">
        <v>45688</v>
      </c>
      <c r="D25">
        <v>1395231</v>
      </c>
      <c r="E25" s="1" t="s">
        <v>20</v>
      </c>
      <c r="F25" s="1" t="s">
        <v>34</v>
      </c>
      <c r="G25">
        <v>305038</v>
      </c>
      <c r="H25" s="1" t="s">
        <v>40</v>
      </c>
      <c r="I25" s="1" t="s">
        <v>23</v>
      </c>
      <c r="J25">
        <v>100</v>
      </c>
      <c r="K25">
        <v>46.744827586206803</v>
      </c>
      <c r="L25">
        <v>270.65255999999999</v>
      </c>
      <c r="M25">
        <v>14</v>
      </c>
      <c r="N25">
        <v>17</v>
      </c>
      <c r="O25">
        <v>15.83317478</v>
      </c>
      <c r="P25" s="1" t="s">
        <v>24</v>
      </c>
      <c r="Q25">
        <v>14</v>
      </c>
      <c r="R25">
        <v>36</v>
      </c>
      <c r="S25">
        <v>5</v>
      </c>
    </row>
    <row r="26" spans="1:19" x14ac:dyDescent="0.25">
      <c r="A26">
        <v>26</v>
      </c>
      <c r="B26" s="1" t="s">
        <v>19</v>
      </c>
      <c r="C26" s="2">
        <v>45688</v>
      </c>
      <c r="D26">
        <v>1574268</v>
      </c>
      <c r="E26" s="1" t="s">
        <v>20</v>
      </c>
      <c r="F26" s="1" t="s">
        <v>34</v>
      </c>
      <c r="G26">
        <v>400173</v>
      </c>
      <c r="H26" s="1" t="s">
        <v>55</v>
      </c>
      <c r="I26" s="1" t="s">
        <v>30</v>
      </c>
      <c r="J26">
        <v>24</v>
      </c>
      <c r="K26">
        <v>57.155380952380895</v>
      </c>
      <c r="L26">
        <v>43.058882999999994</v>
      </c>
      <c r="M26">
        <v>6</v>
      </c>
      <c r="N26">
        <v>9</v>
      </c>
      <c r="O26">
        <v>1.9591791700000001</v>
      </c>
      <c r="P26" s="1" t="s">
        <v>24</v>
      </c>
      <c r="Q26">
        <v>25</v>
      </c>
      <c r="R26">
        <v>15</v>
      </c>
      <c r="S26">
        <v>4</v>
      </c>
    </row>
    <row r="27" spans="1:19" x14ac:dyDescent="0.25">
      <c r="A27">
        <v>27</v>
      </c>
      <c r="B27" s="1" t="s">
        <v>19</v>
      </c>
      <c r="C27" s="2">
        <v>45688</v>
      </c>
      <c r="D27">
        <v>1976180</v>
      </c>
      <c r="E27" s="1" t="s">
        <v>20</v>
      </c>
      <c r="F27" s="1" t="s">
        <v>21</v>
      </c>
      <c r="G27">
        <v>305842</v>
      </c>
      <c r="H27" s="1" t="s">
        <v>56</v>
      </c>
      <c r="I27" s="1" t="s">
        <v>30</v>
      </c>
      <c r="J27">
        <v>285</v>
      </c>
      <c r="K27">
        <v>50.801917989417902</v>
      </c>
      <c r="L27">
        <v>230.18866999999997</v>
      </c>
      <c r="M27">
        <v>4</v>
      </c>
      <c r="N27">
        <v>14</v>
      </c>
      <c r="O27">
        <v>7.76886761</v>
      </c>
      <c r="P27" s="1" t="s">
        <v>24</v>
      </c>
      <c r="Q27">
        <v>1</v>
      </c>
      <c r="R27">
        <v>27</v>
      </c>
      <c r="S27">
        <v>3</v>
      </c>
    </row>
    <row r="28" spans="1:19" x14ac:dyDescent="0.25">
      <c r="A28">
        <v>28</v>
      </c>
      <c r="B28" s="1" t="s">
        <v>19</v>
      </c>
      <c r="C28" s="2">
        <v>45688</v>
      </c>
      <c r="D28">
        <v>1673630</v>
      </c>
      <c r="E28" s="1" t="s">
        <v>20</v>
      </c>
      <c r="F28" s="1" t="s">
        <v>21</v>
      </c>
      <c r="G28">
        <v>879095</v>
      </c>
      <c r="H28" s="1" t="s">
        <v>57</v>
      </c>
      <c r="I28" s="1" t="s">
        <v>42</v>
      </c>
      <c r="J28">
        <v>200</v>
      </c>
      <c r="K28">
        <v>64.362676282051297</v>
      </c>
      <c r="L28">
        <v>358.73192599999999</v>
      </c>
      <c r="M28">
        <v>2</v>
      </c>
      <c r="N28">
        <v>21</v>
      </c>
      <c r="O28">
        <v>8.9324249499999997</v>
      </c>
      <c r="P28" s="1" t="s">
        <v>24</v>
      </c>
      <c r="Q28">
        <v>1</v>
      </c>
      <c r="R28">
        <v>32</v>
      </c>
      <c r="S28">
        <v>2</v>
      </c>
    </row>
    <row r="29" spans="1:19" x14ac:dyDescent="0.25">
      <c r="A29">
        <v>29</v>
      </c>
      <c r="B29" s="1" t="s">
        <v>19</v>
      </c>
      <c r="C29" s="2">
        <v>45688</v>
      </c>
      <c r="D29">
        <v>1818447</v>
      </c>
      <c r="E29" s="1" t="s">
        <v>25</v>
      </c>
      <c r="F29" s="1" t="s">
        <v>34</v>
      </c>
      <c r="G29">
        <v>305003</v>
      </c>
      <c r="H29" s="1" t="s">
        <v>58</v>
      </c>
      <c r="I29" s="1" t="s">
        <v>42</v>
      </c>
      <c r="J29">
        <v>42.857143000000001</v>
      </c>
      <c r="K29">
        <v>27.885714285714201</v>
      </c>
      <c r="L29">
        <v>369.38226700000001</v>
      </c>
      <c r="M29">
        <v>39</v>
      </c>
      <c r="N29">
        <v>4</v>
      </c>
      <c r="O29">
        <v>24.009847329999999</v>
      </c>
      <c r="P29" s="1" t="s">
        <v>28</v>
      </c>
      <c r="Q29">
        <v>90</v>
      </c>
      <c r="R29">
        <v>14</v>
      </c>
      <c r="S29">
        <v>6</v>
      </c>
    </row>
    <row r="30" spans="1:19" x14ac:dyDescent="0.25">
      <c r="A30">
        <v>30</v>
      </c>
      <c r="B30" s="1" t="s">
        <v>19</v>
      </c>
      <c r="C30" s="2">
        <v>45688</v>
      </c>
      <c r="D30">
        <v>1111128</v>
      </c>
      <c r="E30" s="1" t="s">
        <v>43</v>
      </c>
      <c r="F30" s="1" t="s">
        <v>34</v>
      </c>
      <c r="G30">
        <v>305057</v>
      </c>
      <c r="H30" s="1" t="s">
        <v>59</v>
      </c>
      <c r="I30" s="1" t="s">
        <v>23</v>
      </c>
      <c r="J30">
        <v>103.703704</v>
      </c>
      <c r="K30">
        <v>31.4224848484848</v>
      </c>
      <c r="L30">
        <v>173.07773799999998</v>
      </c>
      <c r="M30">
        <v>28</v>
      </c>
      <c r="N30">
        <v>11</v>
      </c>
      <c r="O30">
        <v>12.375058259999999</v>
      </c>
      <c r="P30" s="1" t="s">
        <v>45</v>
      </c>
      <c r="Q30">
        <v>26</v>
      </c>
      <c r="R30">
        <v>35</v>
      </c>
      <c r="S30">
        <v>7</v>
      </c>
    </row>
    <row r="31" spans="1:19" x14ac:dyDescent="0.25">
      <c r="A31">
        <v>31</v>
      </c>
      <c r="B31" s="1" t="s">
        <v>19</v>
      </c>
      <c r="C31" s="2">
        <v>45688</v>
      </c>
      <c r="D31">
        <v>1286988</v>
      </c>
      <c r="E31" s="1" t="s">
        <v>33</v>
      </c>
      <c r="F31" s="1" t="s">
        <v>34</v>
      </c>
      <c r="G31">
        <v>305013</v>
      </c>
      <c r="H31" s="1" t="s">
        <v>60</v>
      </c>
      <c r="I31" s="1" t="s">
        <v>30</v>
      </c>
      <c r="J31">
        <v>38.095238095238095</v>
      </c>
      <c r="K31">
        <v>0</v>
      </c>
      <c r="L31">
        <v>0</v>
      </c>
      <c r="M31">
        <v>8</v>
      </c>
      <c r="N31">
        <v>0</v>
      </c>
      <c r="O31">
        <v>0</v>
      </c>
      <c r="P31" s="1" t="s">
        <v>36</v>
      </c>
      <c r="Q31">
        <v>21</v>
      </c>
      <c r="R31">
        <v>0</v>
      </c>
      <c r="S31">
        <v>0</v>
      </c>
    </row>
    <row r="32" spans="1:19" x14ac:dyDescent="0.25">
      <c r="A32">
        <v>33</v>
      </c>
      <c r="B32" s="1" t="s">
        <v>19</v>
      </c>
      <c r="C32" s="2">
        <v>45688</v>
      </c>
      <c r="D32">
        <v>1096221</v>
      </c>
      <c r="E32" s="1" t="s">
        <v>33</v>
      </c>
      <c r="F32" s="1" t="s">
        <v>34</v>
      </c>
      <c r="G32">
        <v>305053</v>
      </c>
      <c r="H32" s="1" t="s">
        <v>61</v>
      </c>
      <c r="I32" s="1" t="s">
        <v>27</v>
      </c>
      <c r="J32">
        <v>40</v>
      </c>
      <c r="K32">
        <v>0</v>
      </c>
      <c r="L32">
        <v>24.326065499999999</v>
      </c>
      <c r="M32">
        <v>8</v>
      </c>
      <c r="N32">
        <v>0</v>
      </c>
      <c r="O32">
        <v>0.97304261999999997</v>
      </c>
      <c r="P32" s="1" t="s">
        <v>36</v>
      </c>
      <c r="Q32">
        <v>20</v>
      </c>
      <c r="R32">
        <v>0</v>
      </c>
      <c r="S32">
        <v>4</v>
      </c>
    </row>
    <row r="33" spans="1:19" x14ac:dyDescent="0.25">
      <c r="A33">
        <v>34</v>
      </c>
      <c r="B33" s="1" t="s">
        <v>19</v>
      </c>
      <c r="C33" s="2">
        <v>45688</v>
      </c>
      <c r="D33">
        <v>1644310</v>
      </c>
      <c r="E33" s="1" t="s">
        <v>43</v>
      </c>
      <c r="F33" s="1" t="s">
        <v>34</v>
      </c>
      <c r="G33">
        <v>305037</v>
      </c>
      <c r="H33" s="1" t="s">
        <v>62</v>
      </c>
      <c r="I33" s="1" t="s">
        <v>42</v>
      </c>
      <c r="J33">
        <v>37.5</v>
      </c>
      <c r="K33">
        <v>40.615252339438499</v>
      </c>
      <c r="L33">
        <v>0</v>
      </c>
      <c r="M33">
        <v>9</v>
      </c>
      <c r="N33">
        <v>19</v>
      </c>
      <c r="O33">
        <v>0</v>
      </c>
      <c r="P33" s="1" t="s">
        <v>45</v>
      </c>
      <c r="Q33">
        <v>24</v>
      </c>
      <c r="R33">
        <v>46</v>
      </c>
      <c r="S33">
        <v>0</v>
      </c>
    </row>
    <row r="34" spans="1:19" x14ac:dyDescent="0.25">
      <c r="A34">
        <v>35</v>
      </c>
      <c r="B34" s="1" t="s">
        <v>19</v>
      </c>
      <c r="C34" s="2">
        <v>45688</v>
      </c>
      <c r="D34">
        <v>1528289</v>
      </c>
      <c r="E34" s="1" t="s">
        <v>20</v>
      </c>
      <c r="F34" s="1" t="s">
        <v>21</v>
      </c>
      <c r="G34">
        <v>888587</v>
      </c>
      <c r="H34" s="1" t="s">
        <v>63</v>
      </c>
      <c r="I34" s="1" t="s">
        <v>27</v>
      </c>
      <c r="J34">
        <v>275</v>
      </c>
      <c r="K34">
        <v>80.787430001241901</v>
      </c>
      <c r="L34">
        <v>135.69788700000001</v>
      </c>
      <c r="M34">
        <v>11</v>
      </c>
      <c r="N34">
        <v>27</v>
      </c>
      <c r="O34">
        <v>10.177341500000001</v>
      </c>
      <c r="P34" s="1" t="s">
        <v>24</v>
      </c>
      <c r="Q34">
        <v>4</v>
      </c>
      <c r="R34">
        <v>33</v>
      </c>
      <c r="S34">
        <v>7</v>
      </c>
    </row>
    <row r="35" spans="1:19" x14ac:dyDescent="0.25">
      <c r="A35">
        <v>36</v>
      </c>
      <c r="B35" s="1" t="s">
        <v>19</v>
      </c>
      <c r="C35" s="2">
        <v>45688</v>
      </c>
      <c r="D35">
        <v>1711437</v>
      </c>
      <c r="E35" s="1" t="s">
        <v>20</v>
      </c>
      <c r="F35" s="1" t="s">
        <v>34</v>
      </c>
      <c r="G35">
        <v>881414</v>
      </c>
      <c r="H35" s="1" t="s">
        <v>64</v>
      </c>
      <c r="I35" s="1" t="s">
        <v>27</v>
      </c>
      <c r="J35">
        <v>35.714286000000001</v>
      </c>
      <c r="K35">
        <v>29.933761904761901</v>
      </c>
      <c r="L35">
        <v>180.79488900000001</v>
      </c>
      <c r="M35">
        <v>10</v>
      </c>
      <c r="N35">
        <v>5</v>
      </c>
      <c r="O35">
        <v>5.9662313300000003</v>
      </c>
      <c r="P35" s="1" t="s">
        <v>24</v>
      </c>
      <c r="Q35">
        <v>27</v>
      </c>
      <c r="R35">
        <v>16</v>
      </c>
      <c r="S35">
        <v>3</v>
      </c>
    </row>
    <row r="36" spans="1:19" x14ac:dyDescent="0.25">
      <c r="A36">
        <v>38</v>
      </c>
      <c r="B36" s="1" t="s">
        <v>19</v>
      </c>
      <c r="C36" s="2">
        <v>45688</v>
      </c>
      <c r="D36">
        <v>1883925</v>
      </c>
      <c r="E36" s="1" t="s">
        <v>25</v>
      </c>
      <c r="F36" s="1" t="s">
        <v>21</v>
      </c>
      <c r="G36">
        <v>878915</v>
      </c>
      <c r="H36" s="1" t="s">
        <v>65</v>
      </c>
      <c r="I36" s="1" t="s">
        <v>42</v>
      </c>
      <c r="J36">
        <v>285</v>
      </c>
      <c r="K36">
        <v>77.912750936779602</v>
      </c>
      <c r="L36">
        <v>265.89847600000002</v>
      </c>
      <c r="M36">
        <v>20</v>
      </c>
      <c r="N36">
        <v>50</v>
      </c>
      <c r="O36">
        <v>21.93662424</v>
      </c>
      <c r="P36" s="1" t="s">
        <v>28</v>
      </c>
      <c r="Q36">
        <v>4</v>
      </c>
      <c r="R36">
        <v>64</v>
      </c>
      <c r="S36">
        <v>8</v>
      </c>
    </row>
    <row r="37" spans="1:19" x14ac:dyDescent="0.25">
      <c r="A37">
        <v>39</v>
      </c>
      <c r="B37" s="1" t="s">
        <v>19</v>
      </c>
      <c r="C37" s="2">
        <v>45688</v>
      </c>
      <c r="D37">
        <v>1642512</v>
      </c>
      <c r="E37" s="1" t="s">
        <v>25</v>
      </c>
      <c r="F37" s="1" t="s">
        <v>34</v>
      </c>
      <c r="G37">
        <v>863224</v>
      </c>
      <c r="H37" s="1" t="s">
        <v>66</v>
      </c>
      <c r="I37" s="1" t="s">
        <v>32</v>
      </c>
      <c r="J37">
        <v>35</v>
      </c>
      <c r="K37">
        <v>112.83224919006601</v>
      </c>
      <c r="L37">
        <v>154.05167</v>
      </c>
      <c r="M37">
        <v>7</v>
      </c>
      <c r="N37">
        <v>30</v>
      </c>
      <c r="O37">
        <v>6.50868307</v>
      </c>
      <c r="P37" s="1" t="s">
        <v>28</v>
      </c>
      <c r="Q37">
        <v>20</v>
      </c>
      <c r="R37">
        <v>26</v>
      </c>
      <c r="S37">
        <v>4</v>
      </c>
    </row>
    <row r="38" spans="1:19" x14ac:dyDescent="0.25">
      <c r="A38">
        <v>40</v>
      </c>
      <c r="B38" s="1" t="s">
        <v>19</v>
      </c>
      <c r="C38" s="2">
        <v>45688</v>
      </c>
      <c r="D38">
        <v>1436804</v>
      </c>
      <c r="E38" s="1" t="s">
        <v>33</v>
      </c>
      <c r="F38" s="1" t="s">
        <v>34</v>
      </c>
      <c r="G38">
        <v>305005</v>
      </c>
      <c r="H38" s="1" t="s">
        <v>35</v>
      </c>
      <c r="I38" s="1" t="s">
        <v>27</v>
      </c>
      <c r="J38">
        <v>37.5</v>
      </c>
      <c r="K38">
        <v>50.657904761904703</v>
      </c>
      <c r="L38">
        <v>293.37551500000001</v>
      </c>
      <c r="M38">
        <v>15</v>
      </c>
      <c r="N38">
        <v>7</v>
      </c>
      <c r="O38">
        <v>19.949535019999999</v>
      </c>
      <c r="P38" s="1" t="s">
        <v>36</v>
      </c>
      <c r="Q38">
        <v>40</v>
      </c>
      <c r="R38">
        <v>13</v>
      </c>
      <c r="S38">
        <v>6</v>
      </c>
    </row>
    <row r="39" spans="1:19" x14ac:dyDescent="0.25">
      <c r="A39">
        <v>41</v>
      </c>
      <c r="B39" s="1" t="s">
        <v>19</v>
      </c>
      <c r="C39" s="2">
        <v>45688</v>
      </c>
      <c r="D39">
        <v>1174489</v>
      </c>
      <c r="E39" s="1" t="s">
        <v>20</v>
      </c>
      <c r="F39" s="1" t="s">
        <v>34</v>
      </c>
      <c r="G39">
        <v>305842</v>
      </c>
      <c r="H39" s="1" t="s">
        <v>56</v>
      </c>
      <c r="I39" s="1" t="s">
        <v>30</v>
      </c>
      <c r="J39">
        <v>62.857143000000008</v>
      </c>
      <c r="K39">
        <v>77.164104554865403</v>
      </c>
      <c r="L39">
        <v>379.436238</v>
      </c>
      <c r="M39">
        <v>22</v>
      </c>
      <c r="N39">
        <v>17</v>
      </c>
      <c r="O39">
        <v>24.959315709999998</v>
      </c>
      <c r="P39" s="1" t="s">
        <v>24</v>
      </c>
      <c r="Q39">
        <v>34</v>
      </c>
      <c r="R39">
        <v>22</v>
      </c>
      <c r="S39">
        <v>6</v>
      </c>
    </row>
    <row r="40" spans="1:19" x14ac:dyDescent="0.25">
      <c r="A40">
        <v>42</v>
      </c>
      <c r="B40" s="1" t="s">
        <v>19</v>
      </c>
      <c r="C40" s="2">
        <v>45688</v>
      </c>
      <c r="D40">
        <v>0</v>
      </c>
      <c r="E40" s="1" t="s">
        <v>43</v>
      </c>
      <c r="F40" s="1" t="s">
        <v>34</v>
      </c>
      <c r="G40">
        <v>305014</v>
      </c>
      <c r="H40" s="1" t="s">
        <v>67</v>
      </c>
      <c r="I40" s="1" t="s">
        <v>30</v>
      </c>
      <c r="J40">
        <v>93.220338999999996</v>
      </c>
      <c r="K40">
        <v>44.982833333333296</v>
      </c>
      <c r="L40">
        <v>383.16148913461552</v>
      </c>
      <c r="M40">
        <v>55</v>
      </c>
      <c r="N40">
        <v>8</v>
      </c>
      <c r="O40">
        <v>20.452141189999999</v>
      </c>
      <c r="P40" s="1" t="s">
        <v>45</v>
      </c>
      <c r="Q40">
        <v>58</v>
      </c>
      <c r="R40">
        <v>17</v>
      </c>
      <c r="S40">
        <v>4</v>
      </c>
    </row>
    <row r="41" spans="1:19" x14ac:dyDescent="0.25">
      <c r="A41">
        <v>43</v>
      </c>
      <c r="B41" s="1" t="s">
        <v>19</v>
      </c>
      <c r="C41" s="2">
        <v>45688</v>
      </c>
      <c r="D41">
        <v>1874423</v>
      </c>
      <c r="E41" s="1" t="s">
        <v>33</v>
      </c>
      <c r="F41" s="1" t="s">
        <v>34</v>
      </c>
      <c r="G41">
        <v>305055</v>
      </c>
      <c r="H41" s="1" t="s">
        <v>51</v>
      </c>
      <c r="I41" s="1" t="s">
        <v>32</v>
      </c>
      <c r="J41">
        <v>40</v>
      </c>
      <c r="K41">
        <v>0</v>
      </c>
      <c r="L41">
        <v>0</v>
      </c>
      <c r="M41">
        <v>8</v>
      </c>
      <c r="N41">
        <v>0</v>
      </c>
      <c r="O41">
        <v>0</v>
      </c>
      <c r="P41" s="1" t="s">
        <v>36</v>
      </c>
      <c r="Q41">
        <v>20</v>
      </c>
      <c r="R41">
        <v>0</v>
      </c>
      <c r="S41">
        <v>0</v>
      </c>
    </row>
    <row r="42" spans="1:19" x14ac:dyDescent="0.25">
      <c r="A42">
        <v>45</v>
      </c>
      <c r="B42" s="1" t="s">
        <v>19</v>
      </c>
      <c r="C42" s="2">
        <v>45688</v>
      </c>
      <c r="D42">
        <v>1380966</v>
      </c>
      <c r="E42" s="1" t="s">
        <v>33</v>
      </c>
      <c r="F42" s="1" t="s">
        <v>34</v>
      </c>
      <c r="G42">
        <v>305043</v>
      </c>
      <c r="H42" s="1" t="s">
        <v>68</v>
      </c>
      <c r="I42" s="1" t="s">
        <v>30</v>
      </c>
      <c r="J42">
        <v>107.14285699999999</v>
      </c>
      <c r="K42">
        <v>131.516142857142</v>
      </c>
      <c r="L42">
        <v>63.670859</v>
      </c>
      <c r="M42">
        <v>15</v>
      </c>
      <c r="N42">
        <v>26</v>
      </c>
      <c r="O42">
        <v>3.5178149599999999</v>
      </c>
      <c r="P42" s="1" t="s">
        <v>36</v>
      </c>
      <c r="Q42">
        <v>14</v>
      </c>
      <c r="R42">
        <v>19</v>
      </c>
      <c r="S42">
        <v>5</v>
      </c>
    </row>
    <row r="43" spans="1:19" x14ac:dyDescent="0.25">
      <c r="A43">
        <v>46</v>
      </c>
      <c r="B43" s="1" t="s">
        <v>19</v>
      </c>
      <c r="C43" s="2">
        <v>45688</v>
      </c>
      <c r="D43">
        <v>1417716</v>
      </c>
      <c r="E43" s="1" t="s">
        <v>33</v>
      </c>
      <c r="F43" s="1" t="s">
        <v>34</v>
      </c>
      <c r="G43">
        <v>305078</v>
      </c>
      <c r="H43" s="1" t="s">
        <v>69</v>
      </c>
      <c r="I43" s="1" t="s">
        <v>23</v>
      </c>
      <c r="J43">
        <v>106.45161299999999</v>
      </c>
      <c r="K43">
        <v>109.41755386126999</v>
      </c>
      <c r="L43">
        <v>141.84714300000002</v>
      </c>
      <c r="M43">
        <v>33</v>
      </c>
      <c r="N43">
        <v>45</v>
      </c>
      <c r="O43">
        <v>10.142070739999999</v>
      </c>
      <c r="P43" s="1" t="s">
        <v>36</v>
      </c>
      <c r="Q43">
        <v>30</v>
      </c>
      <c r="R43">
        <v>41</v>
      </c>
      <c r="S43">
        <v>7</v>
      </c>
    </row>
    <row r="44" spans="1:19" x14ac:dyDescent="0.25">
      <c r="A44">
        <v>47</v>
      </c>
      <c r="B44" s="1" t="s">
        <v>19</v>
      </c>
      <c r="C44" s="2">
        <v>45688</v>
      </c>
      <c r="D44">
        <v>1695853</v>
      </c>
      <c r="E44" s="1" t="s">
        <v>25</v>
      </c>
      <c r="F44" s="1" t="s">
        <v>34</v>
      </c>
      <c r="G44">
        <v>882775</v>
      </c>
      <c r="H44" s="1" t="s">
        <v>31</v>
      </c>
      <c r="I44" s="1" t="s">
        <v>32</v>
      </c>
      <c r="J44">
        <v>105</v>
      </c>
      <c r="K44">
        <v>129.97377879747302</v>
      </c>
      <c r="L44">
        <v>226.84256500000001</v>
      </c>
      <c r="M44">
        <v>21</v>
      </c>
      <c r="N44">
        <v>10</v>
      </c>
      <c r="O44">
        <v>13.61055391</v>
      </c>
      <c r="P44" s="1" t="s">
        <v>28</v>
      </c>
      <c r="Q44">
        <v>20</v>
      </c>
      <c r="R44">
        <v>7</v>
      </c>
      <c r="S44">
        <v>6</v>
      </c>
    </row>
    <row r="45" spans="1:19" x14ac:dyDescent="0.25">
      <c r="A45">
        <v>48</v>
      </c>
      <c r="B45" s="1" t="s">
        <v>19</v>
      </c>
      <c r="C45" s="2">
        <v>45688</v>
      </c>
      <c r="D45">
        <v>1203492</v>
      </c>
      <c r="E45" s="1" t="s">
        <v>20</v>
      </c>
      <c r="F45" s="1" t="s">
        <v>21</v>
      </c>
      <c r="G45">
        <v>305047</v>
      </c>
      <c r="H45" s="1" t="s">
        <v>37</v>
      </c>
      <c r="I45" s="1" t="s">
        <v>32</v>
      </c>
      <c r="J45">
        <v>200</v>
      </c>
      <c r="K45">
        <v>0.63690476190476097</v>
      </c>
      <c r="L45">
        <v>0</v>
      </c>
      <c r="M45">
        <v>2</v>
      </c>
      <c r="N45">
        <v>3</v>
      </c>
      <c r="O45">
        <v>0</v>
      </c>
      <c r="P45" s="1" t="s">
        <v>24</v>
      </c>
      <c r="Q45">
        <v>1</v>
      </c>
      <c r="R45">
        <v>471</v>
      </c>
      <c r="S45">
        <v>0</v>
      </c>
    </row>
    <row r="46" spans="1:19" x14ac:dyDescent="0.25">
      <c r="A46">
        <v>49</v>
      </c>
      <c r="B46" s="1" t="s">
        <v>19</v>
      </c>
      <c r="C46" s="2">
        <v>45688</v>
      </c>
      <c r="D46">
        <v>1051585</v>
      </c>
      <c r="E46" s="1" t="s">
        <v>43</v>
      </c>
      <c r="F46" s="1" t="s">
        <v>34</v>
      </c>
      <c r="G46">
        <v>305030</v>
      </c>
      <c r="H46" s="1" t="s">
        <v>70</v>
      </c>
      <c r="I46" s="1" t="s">
        <v>42</v>
      </c>
      <c r="J46">
        <v>50</v>
      </c>
      <c r="K46">
        <v>11.4279761904761</v>
      </c>
      <c r="L46">
        <v>135.13573000000002</v>
      </c>
      <c r="M46">
        <v>13</v>
      </c>
      <c r="N46">
        <v>4</v>
      </c>
      <c r="O46">
        <v>4.0054230300000002</v>
      </c>
      <c r="P46" s="1" t="s">
        <v>45</v>
      </c>
      <c r="Q46">
        <v>26</v>
      </c>
      <c r="R46">
        <v>35</v>
      </c>
      <c r="S46">
        <v>2</v>
      </c>
    </row>
    <row r="47" spans="1:19" x14ac:dyDescent="0.25">
      <c r="A47">
        <v>50</v>
      </c>
      <c r="B47" s="1" t="s">
        <v>19</v>
      </c>
      <c r="C47" s="2">
        <v>45688</v>
      </c>
      <c r="D47">
        <v>1950520</v>
      </c>
      <c r="E47" s="1" t="s">
        <v>20</v>
      </c>
      <c r="F47" s="1" t="s">
        <v>34</v>
      </c>
      <c r="G47">
        <v>305013</v>
      </c>
      <c r="H47" s="1" t="s">
        <v>60</v>
      </c>
      <c r="I47" s="1" t="s">
        <v>30</v>
      </c>
      <c r="J47">
        <v>26.666667</v>
      </c>
      <c r="K47">
        <v>18.181818181818183</v>
      </c>
      <c r="L47">
        <v>383.16148913461552</v>
      </c>
      <c r="M47">
        <v>4</v>
      </c>
      <c r="N47">
        <v>4</v>
      </c>
      <c r="O47">
        <v>5.6129455300000002</v>
      </c>
      <c r="P47" s="1" t="s">
        <v>24</v>
      </c>
      <c r="Q47">
        <v>14</v>
      </c>
      <c r="R47">
        <v>22</v>
      </c>
      <c r="S47">
        <v>0</v>
      </c>
    </row>
    <row r="48" spans="1:19" x14ac:dyDescent="0.25">
      <c r="A48">
        <v>51</v>
      </c>
      <c r="B48" s="1" t="s">
        <v>19</v>
      </c>
      <c r="C48" s="2">
        <v>45688</v>
      </c>
      <c r="D48">
        <v>1556376</v>
      </c>
      <c r="E48" s="1" t="s">
        <v>20</v>
      </c>
      <c r="F48" s="1" t="s">
        <v>21</v>
      </c>
      <c r="G48">
        <v>305950</v>
      </c>
      <c r="H48" s="1" t="s">
        <v>71</v>
      </c>
      <c r="I48" s="1" t="s">
        <v>32</v>
      </c>
      <c r="J48">
        <v>285</v>
      </c>
      <c r="K48">
        <v>69.485271903653199</v>
      </c>
      <c r="L48">
        <v>370.90265900000003</v>
      </c>
      <c r="M48">
        <v>13</v>
      </c>
      <c r="N48">
        <v>56</v>
      </c>
      <c r="O48">
        <v>26.70499147</v>
      </c>
      <c r="P48" s="1" t="s">
        <v>24</v>
      </c>
      <c r="Q48">
        <v>4</v>
      </c>
      <c r="R48">
        <v>80</v>
      </c>
      <c r="S48">
        <v>7</v>
      </c>
    </row>
    <row r="49" spans="1:19" x14ac:dyDescent="0.25">
      <c r="A49">
        <v>52</v>
      </c>
      <c r="B49" s="1" t="s">
        <v>19</v>
      </c>
      <c r="C49" s="2">
        <v>45688</v>
      </c>
      <c r="D49">
        <v>1585688</v>
      </c>
      <c r="E49" s="1" t="s">
        <v>20</v>
      </c>
      <c r="F49" s="1" t="s">
        <v>21</v>
      </c>
      <c r="G49">
        <v>305005</v>
      </c>
      <c r="H49" s="1" t="s">
        <v>35</v>
      </c>
      <c r="I49" s="1" t="s">
        <v>27</v>
      </c>
      <c r="J49">
        <v>150</v>
      </c>
      <c r="K49">
        <v>153.18914319248799</v>
      </c>
      <c r="L49">
        <v>109.60124</v>
      </c>
      <c r="M49">
        <v>3</v>
      </c>
      <c r="N49">
        <v>13</v>
      </c>
      <c r="O49">
        <v>3.2880371899999998</v>
      </c>
      <c r="P49" s="1" t="s">
        <v>24</v>
      </c>
      <c r="Q49">
        <v>2</v>
      </c>
      <c r="R49">
        <v>8</v>
      </c>
      <c r="S49">
        <v>2</v>
      </c>
    </row>
    <row r="50" spans="1:19" x14ac:dyDescent="0.25">
      <c r="A50">
        <v>53</v>
      </c>
      <c r="B50" s="1" t="s">
        <v>19</v>
      </c>
      <c r="C50" s="2">
        <v>45688</v>
      </c>
      <c r="D50">
        <v>1031785</v>
      </c>
      <c r="E50" s="1" t="s">
        <v>43</v>
      </c>
      <c r="F50" s="1" t="s">
        <v>34</v>
      </c>
      <c r="G50">
        <v>346621</v>
      </c>
      <c r="H50" s="1" t="s">
        <v>72</v>
      </c>
      <c r="I50" s="1" t="s">
        <v>23</v>
      </c>
      <c r="J50">
        <v>200</v>
      </c>
      <c r="K50">
        <v>182.21875</v>
      </c>
      <c r="L50">
        <v>383.16148913461552</v>
      </c>
      <c r="M50">
        <v>38</v>
      </c>
      <c r="N50">
        <v>43</v>
      </c>
      <c r="O50">
        <v>31.607232339999999</v>
      </c>
      <c r="P50" s="1" t="s">
        <v>45</v>
      </c>
      <c r="Q50">
        <v>19</v>
      </c>
      <c r="R50">
        <v>23</v>
      </c>
      <c r="S50">
        <v>6</v>
      </c>
    </row>
    <row r="51" spans="1:19" x14ac:dyDescent="0.25">
      <c r="A51">
        <v>54</v>
      </c>
      <c r="B51" s="1" t="s">
        <v>19</v>
      </c>
      <c r="C51" s="2">
        <v>45688</v>
      </c>
      <c r="D51">
        <v>1876133</v>
      </c>
      <c r="E51" s="1" t="s">
        <v>20</v>
      </c>
      <c r="F51" s="1" t="s">
        <v>34</v>
      </c>
      <c r="G51">
        <v>305083</v>
      </c>
      <c r="H51" s="1" t="s">
        <v>73</v>
      </c>
      <c r="I51" s="1" t="s">
        <v>27</v>
      </c>
      <c r="J51">
        <v>104.761905</v>
      </c>
      <c r="K51">
        <v>119.885711768474</v>
      </c>
      <c r="L51">
        <v>71.40598</v>
      </c>
      <c r="M51">
        <v>22</v>
      </c>
      <c r="N51">
        <v>20</v>
      </c>
      <c r="O51">
        <v>2.3206943600000001</v>
      </c>
      <c r="P51" s="1" t="s">
        <v>24</v>
      </c>
      <c r="Q51">
        <v>20</v>
      </c>
      <c r="R51">
        <v>16</v>
      </c>
      <c r="S51">
        <v>3</v>
      </c>
    </row>
    <row r="52" spans="1:19" x14ac:dyDescent="0.25">
      <c r="A52">
        <v>55</v>
      </c>
      <c r="B52" s="1" t="s">
        <v>19</v>
      </c>
      <c r="C52" s="2">
        <v>45688</v>
      </c>
      <c r="D52">
        <v>1470580</v>
      </c>
      <c r="E52" s="1" t="s">
        <v>25</v>
      </c>
      <c r="F52" s="1" t="s">
        <v>34</v>
      </c>
      <c r="G52">
        <v>305004</v>
      </c>
      <c r="H52" s="1" t="s">
        <v>74</v>
      </c>
      <c r="I52" s="1" t="s">
        <v>42</v>
      </c>
      <c r="J52">
        <v>81.818181999999993</v>
      </c>
      <c r="K52">
        <v>58.110714285714202</v>
      </c>
      <c r="L52">
        <v>383.16148913461552</v>
      </c>
      <c r="M52">
        <v>27</v>
      </c>
      <c r="N52">
        <v>6</v>
      </c>
      <c r="O52">
        <v>17.57566696</v>
      </c>
      <c r="P52" s="1" t="s">
        <v>28</v>
      </c>
      <c r="Q52">
        <v>32</v>
      </c>
      <c r="R52">
        <v>10</v>
      </c>
      <c r="S52">
        <v>4</v>
      </c>
    </row>
    <row r="53" spans="1:19" x14ac:dyDescent="0.25">
      <c r="A53">
        <v>56</v>
      </c>
      <c r="B53" s="1" t="s">
        <v>19</v>
      </c>
      <c r="C53" s="2">
        <v>45688</v>
      </c>
      <c r="D53">
        <v>1749547</v>
      </c>
      <c r="E53" s="1" t="s">
        <v>20</v>
      </c>
      <c r="F53" s="1" t="s">
        <v>34</v>
      </c>
      <c r="G53">
        <v>305057</v>
      </c>
      <c r="H53" s="1" t="s">
        <v>59</v>
      </c>
      <c r="I53" s="1" t="s">
        <v>23</v>
      </c>
      <c r="J53">
        <v>92.592592999999994</v>
      </c>
      <c r="K53">
        <v>42.6621515151515</v>
      </c>
      <c r="L53">
        <v>103.164356</v>
      </c>
      <c r="M53">
        <v>25</v>
      </c>
      <c r="N53">
        <v>11</v>
      </c>
      <c r="O53">
        <v>7.3762514499999998</v>
      </c>
      <c r="P53" s="1" t="s">
        <v>24</v>
      </c>
      <c r="Q53">
        <v>26</v>
      </c>
      <c r="R53">
        <v>25</v>
      </c>
      <c r="S53">
        <v>7</v>
      </c>
    </row>
    <row r="54" spans="1:19" x14ac:dyDescent="0.25">
      <c r="A54">
        <v>58</v>
      </c>
      <c r="B54" s="1" t="s">
        <v>19</v>
      </c>
      <c r="C54" s="2">
        <v>45688</v>
      </c>
      <c r="D54">
        <v>1050113</v>
      </c>
      <c r="E54" s="1" t="s">
        <v>25</v>
      </c>
      <c r="F54" s="1" t="s">
        <v>34</v>
      </c>
      <c r="G54">
        <v>305035</v>
      </c>
      <c r="H54" s="1" t="s">
        <v>75</v>
      </c>
      <c r="I54" s="1" t="s">
        <v>42</v>
      </c>
      <c r="J54">
        <v>75</v>
      </c>
      <c r="K54">
        <v>140.12761904761899</v>
      </c>
      <c r="L54">
        <v>184.50711099999998</v>
      </c>
      <c r="M54">
        <v>12</v>
      </c>
      <c r="N54">
        <v>9</v>
      </c>
      <c r="O54">
        <v>4.3174663999999998</v>
      </c>
      <c r="P54" s="1" t="s">
        <v>28</v>
      </c>
      <c r="Q54">
        <v>16</v>
      </c>
      <c r="R54">
        <v>6</v>
      </c>
      <c r="S54">
        <v>2</v>
      </c>
    </row>
    <row r="55" spans="1:19" x14ac:dyDescent="0.25">
      <c r="A55">
        <v>59</v>
      </c>
      <c r="B55" s="1" t="s">
        <v>19</v>
      </c>
      <c r="C55" s="2">
        <v>45688</v>
      </c>
      <c r="D55">
        <v>1147059</v>
      </c>
      <c r="E55" s="1" t="s">
        <v>20</v>
      </c>
      <c r="F55" s="1" t="s">
        <v>34</v>
      </c>
      <c r="G55">
        <v>305023</v>
      </c>
      <c r="H55" s="1" t="s">
        <v>76</v>
      </c>
      <c r="I55" s="1" t="s">
        <v>23</v>
      </c>
      <c r="J55">
        <v>86.363636</v>
      </c>
      <c r="K55">
        <v>140.13285714285701</v>
      </c>
      <c r="L55">
        <v>117.89907500000001</v>
      </c>
      <c r="M55">
        <v>19</v>
      </c>
      <c r="N55">
        <v>26</v>
      </c>
      <c r="O55">
        <v>7.6634399000000002</v>
      </c>
      <c r="P55" s="1" t="s">
        <v>24</v>
      </c>
      <c r="Q55">
        <v>22</v>
      </c>
      <c r="R55">
        <v>18</v>
      </c>
      <c r="S55">
        <v>6</v>
      </c>
    </row>
    <row r="56" spans="1:19" x14ac:dyDescent="0.25">
      <c r="A56">
        <v>60</v>
      </c>
      <c r="B56" s="1" t="s">
        <v>19</v>
      </c>
      <c r="C56" s="2">
        <v>45688</v>
      </c>
      <c r="D56">
        <v>1164228</v>
      </c>
      <c r="E56" s="1" t="s">
        <v>33</v>
      </c>
      <c r="F56" s="1" t="s">
        <v>34</v>
      </c>
      <c r="G56">
        <v>356066</v>
      </c>
      <c r="H56" s="1" t="s">
        <v>77</v>
      </c>
      <c r="I56" s="1" t="s">
        <v>42</v>
      </c>
      <c r="J56">
        <v>21.428570999999998</v>
      </c>
      <c r="K56">
        <v>52.150442871474198</v>
      </c>
      <c r="L56">
        <v>39.618679</v>
      </c>
      <c r="M56">
        <v>3</v>
      </c>
      <c r="N56">
        <v>4</v>
      </c>
      <c r="O56">
        <v>1.20520023</v>
      </c>
      <c r="P56" s="1" t="s">
        <v>36</v>
      </c>
      <c r="Q56">
        <v>14</v>
      </c>
      <c r="R56">
        <v>7</v>
      </c>
      <c r="S56">
        <v>3</v>
      </c>
    </row>
    <row r="57" spans="1:19" x14ac:dyDescent="0.25">
      <c r="A57">
        <v>62</v>
      </c>
      <c r="B57" s="1" t="s">
        <v>19</v>
      </c>
      <c r="C57" s="2">
        <v>45688</v>
      </c>
      <c r="D57">
        <v>1945365</v>
      </c>
      <c r="E57" s="1" t="s">
        <v>33</v>
      </c>
      <c r="F57" s="1" t="s">
        <v>34</v>
      </c>
      <c r="G57">
        <v>400132</v>
      </c>
      <c r="H57" s="1" t="s">
        <v>78</v>
      </c>
      <c r="I57" s="1" t="s">
        <v>42</v>
      </c>
      <c r="J57">
        <v>33.333332999999996</v>
      </c>
      <c r="K57">
        <v>31.815476190476101</v>
      </c>
      <c r="L57">
        <v>33.268813000000002</v>
      </c>
      <c r="M57">
        <v>9</v>
      </c>
      <c r="N57">
        <v>6</v>
      </c>
      <c r="O57">
        <v>1.94622556</v>
      </c>
      <c r="P57" s="1" t="s">
        <v>36</v>
      </c>
      <c r="Q57">
        <v>27</v>
      </c>
      <c r="R57">
        <v>18</v>
      </c>
      <c r="S57">
        <v>5</v>
      </c>
    </row>
    <row r="58" spans="1:19" x14ac:dyDescent="0.25">
      <c r="A58">
        <v>63</v>
      </c>
      <c r="B58" s="1" t="s">
        <v>19</v>
      </c>
      <c r="C58" s="2">
        <v>45688</v>
      </c>
      <c r="D58">
        <v>1625177</v>
      </c>
      <c r="E58" s="1" t="s">
        <v>33</v>
      </c>
      <c r="F58" s="1" t="s">
        <v>34</v>
      </c>
      <c r="G58">
        <v>305043</v>
      </c>
      <c r="H58" s="1" t="s">
        <v>68</v>
      </c>
      <c r="I58" s="1" t="s">
        <v>30</v>
      </c>
      <c r="J58">
        <v>85.714286000000001</v>
      </c>
      <c r="K58">
        <v>111.31128571428499</v>
      </c>
      <c r="L58">
        <v>147.900158</v>
      </c>
      <c r="M58">
        <v>12</v>
      </c>
      <c r="N58">
        <v>28</v>
      </c>
      <c r="O58">
        <v>8.1714837199999995</v>
      </c>
      <c r="P58" s="1" t="s">
        <v>36</v>
      </c>
      <c r="Q58">
        <v>13</v>
      </c>
      <c r="R58">
        <v>25</v>
      </c>
      <c r="S58">
        <v>5</v>
      </c>
    </row>
    <row r="59" spans="1:19" x14ac:dyDescent="0.25">
      <c r="A59">
        <v>64</v>
      </c>
      <c r="B59" s="1" t="s">
        <v>19</v>
      </c>
      <c r="C59" s="2">
        <v>45688</v>
      </c>
      <c r="D59">
        <v>1716641</v>
      </c>
      <c r="E59" s="1" t="s">
        <v>20</v>
      </c>
      <c r="F59" s="1" t="s">
        <v>21</v>
      </c>
      <c r="G59">
        <v>305008</v>
      </c>
      <c r="H59" s="1" t="s">
        <v>79</v>
      </c>
      <c r="I59" s="1" t="s">
        <v>42</v>
      </c>
      <c r="J59">
        <v>250</v>
      </c>
      <c r="K59">
        <v>95.269761904761893</v>
      </c>
      <c r="L59">
        <v>218.612482</v>
      </c>
      <c r="M59">
        <v>10</v>
      </c>
      <c r="N59">
        <v>51</v>
      </c>
      <c r="O59">
        <v>15.084259100000001</v>
      </c>
      <c r="P59" s="1" t="s">
        <v>24</v>
      </c>
      <c r="Q59">
        <v>4</v>
      </c>
      <c r="R59">
        <v>53</v>
      </c>
      <c r="S59">
        <v>6</v>
      </c>
    </row>
    <row r="60" spans="1:19" x14ac:dyDescent="0.25">
      <c r="A60">
        <v>65</v>
      </c>
      <c r="B60" s="1" t="s">
        <v>19</v>
      </c>
      <c r="C60" s="2">
        <v>45688</v>
      </c>
      <c r="D60">
        <v>1963062</v>
      </c>
      <c r="E60" s="1" t="s">
        <v>43</v>
      </c>
      <c r="F60" s="1" t="s">
        <v>21</v>
      </c>
      <c r="G60">
        <v>305004</v>
      </c>
      <c r="H60" s="1" t="s">
        <v>74</v>
      </c>
      <c r="I60" s="1" t="s">
        <v>42</v>
      </c>
      <c r="J60">
        <v>285</v>
      </c>
      <c r="K60">
        <v>91.036680679987896</v>
      </c>
      <c r="L60">
        <v>362.86447800000002</v>
      </c>
      <c r="M60">
        <v>13</v>
      </c>
      <c r="N60">
        <v>59</v>
      </c>
      <c r="O60">
        <v>31.29706126</v>
      </c>
      <c r="P60" s="1" t="s">
        <v>45</v>
      </c>
      <c r="Q60">
        <v>4</v>
      </c>
      <c r="R60">
        <v>64</v>
      </c>
      <c r="S60">
        <v>8</v>
      </c>
    </row>
    <row r="61" spans="1:19" x14ac:dyDescent="0.25">
      <c r="A61">
        <v>66</v>
      </c>
      <c r="B61" s="1" t="s">
        <v>19</v>
      </c>
      <c r="C61" s="2">
        <v>45688</v>
      </c>
      <c r="D61">
        <v>1425397</v>
      </c>
      <c r="E61" s="1" t="s">
        <v>25</v>
      </c>
      <c r="F61" s="1" t="s">
        <v>34</v>
      </c>
      <c r="G61">
        <v>356060</v>
      </c>
      <c r="H61" s="1" t="s">
        <v>80</v>
      </c>
      <c r="I61" s="1" t="s">
        <v>32</v>
      </c>
      <c r="J61">
        <v>121.052632</v>
      </c>
      <c r="K61">
        <v>56.948736136474196</v>
      </c>
      <c r="L61">
        <v>132.31133399999999</v>
      </c>
      <c r="M61">
        <v>23</v>
      </c>
      <c r="N61">
        <v>22</v>
      </c>
      <c r="O61">
        <v>7.27712337</v>
      </c>
      <c r="P61" s="1" t="s">
        <v>28</v>
      </c>
      <c r="Q61">
        <v>18</v>
      </c>
      <c r="R61">
        <v>38</v>
      </c>
      <c r="S61">
        <v>5</v>
      </c>
    </row>
    <row r="62" spans="1:19" x14ac:dyDescent="0.25">
      <c r="A62">
        <v>67</v>
      </c>
      <c r="B62" s="1" t="s">
        <v>19</v>
      </c>
      <c r="C62" s="2">
        <v>45688</v>
      </c>
      <c r="D62">
        <v>1256682</v>
      </c>
      <c r="E62" s="1" t="s">
        <v>25</v>
      </c>
      <c r="F62" s="1" t="s">
        <v>34</v>
      </c>
      <c r="G62">
        <v>854198</v>
      </c>
      <c r="H62" s="1" t="s">
        <v>81</v>
      </c>
      <c r="I62" s="1" t="s">
        <v>32</v>
      </c>
      <c r="J62">
        <v>62.5</v>
      </c>
      <c r="K62">
        <v>3.4482758620689653</v>
      </c>
      <c r="L62">
        <v>383.16148913461552</v>
      </c>
      <c r="M62">
        <v>5</v>
      </c>
      <c r="N62">
        <v>1</v>
      </c>
      <c r="O62">
        <v>5.2049277800000002</v>
      </c>
      <c r="P62" s="1" t="s">
        <v>28</v>
      </c>
      <c r="Q62">
        <v>8</v>
      </c>
      <c r="R62">
        <v>29</v>
      </c>
      <c r="S62">
        <v>0</v>
      </c>
    </row>
    <row r="63" spans="1:19" x14ac:dyDescent="0.25">
      <c r="A63">
        <v>68</v>
      </c>
      <c r="B63" s="1" t="s">
        <v>19</v>
      </c>
      <c r="C63" s="2">
        <v>45688</v>
      </c>
      <c r="D63">
        <v>1485398</v>
      </c>
      <c r="E63" s="1" t="s">
        <v>43</v>
      </c>
      <c r="F63" s="1" t="s">
        <v>34</v>
      </c>
      <c r="G63">
        <v>879095</v>
      </c>
      <c r="H63" s="1" t="s">
        <v>57</v>
      </c>
      <c r="I63" s="1" t="s">
        <v>42</v>
      </c>
      <c r="J63">
        <v>100</v>
      </c>
      <c r="K63">
        <v>85.853129806290696</v>
      </c>
      <c r="L63">
        <v>247.69423599999999</v>
      </c>
      <c r="M63">
        <v>32</v>
      </c>
      <c r="N63">
        <v>26</v>
      </c>
      <c r="O63">
        <v>16.10012532</v>
      </c>
      <c r="P63" s="1" t="s">
        <v>45</v>
      </c>
      <c r="Q63">
        <v>32</v>
      </c>
      <c r="R63">
        <v>30</v>
      </c>
      <c r="S63">
        <v>6</v>
      </c>
    </row>
    <row r="64" spans="1:19" x14ac:dyDescent="0.25">
      <c r="A64">
        <v>69</v>
      </c>
      <c r="B64" s="1" t="s">
        <v>19</v>
      </c>
      <c r="C64" s="2">
        <v>45688</v>
      </c>
      <c r="D64">
        <v>0</v>
      </c>
      <c r="E64" s="1" t="s">
        <v>20</v>
      </c>
      <c r="F64" s="1" t="s">
        <v>21</v>
      </c>
      <c r="G64">
        <v>305024</v>
      </c>
      <c r="H64" s="1" t="s">
        <v>82</v>
      </c>
      <c r="I64" s="1" t="s">
        <v>27</v>
      </c>
      <c r="J64">
        <v>175</v>
      </c>
      <c r="K64">
        <v>116.81712029913601</v>
      </c>
      <c r="L64">
        <v>211.70574100000002</v>
      </c>
      <c r="M64">
        <v>7</v>
      </c>
      <c r="N64">
        <v>56</v>
      </c>
      <c r="O64">
        <v>11.43211003</v>
      </c>
      <c r="P64" s="1" t="s">
        <v>24</v>
      </c>
      <c r="Q64">
        <v>4</v>
      </c>
      <c r="R64">
        <v>47</v>
      </c>
      <c r="S64">
        <v>5</v>
      </c>
    </row>
    <row r="65" spans="1:19" x14ac:dyDescent="0.25">
      <c r="A65">
        <v>70</v>
      </c>
      <c r="B65" s="1" t="s">
        <v>19</v>
      </c>
      <c r="C65" s="2">
        <v>45688</v>
      </c>
      <c r="D65">
        <v>1479791</v>
      </c>
      <c r="E65" s="1" t="s">
        <v>20</v>
      </c>
      <c r="F65" s="1" t="s">
        <v>34</v>
      </c>
      <c r="G65">
        <v>305076</v>
      </c>
      <c r="H65" s="1" t="s">
        <v>83</v>
      </c>
      <c r="I65" s="1" t="s">
        <v>32</v>
      </c>
      <c r="J65">
        <v>137.5</v>
      </c>
      <c r="K65">
        <v>122.93029166666601</v>
      </c>
      <c r="L65">
        <v>176.61216300000001</v>
      </c>
      <c r="M65">
        <v>22</v>
      </c>
      <c r="N65">
        <v>31</v>
      </c>
      <c r="O65">
        <v>7.5943229900000002</v>
      </c>
      <c r="P65" s="1" t="s">
        <v>24</v>
      </c>
      <c r="Q65">
        <v>16</v>
      </c>
      <c r="R65">
        <v>25</v>
      </c>
      <c r="S65">
        <v>4</v>
      </c>
    </row>
    <row r="66" spans="1:19" x14ac:dyDescent="0.25">
      <c r="A66">
        <v>71</v>
      </c>
      <c r="B66" s="1" t="s">
        <v>19</v>
      </c>
      <c r="C66" s="2">
        <v>45688</v>
      </c>
      <c r="D66">
        <v>1593479</v>
      </c>
      <c r="E66" s="1" t="s">
        <v>43</v>
      </c>
      <c r="F66" s="1" t="s">
        <v>34</v>
      </c>
      <c r="G66">
        <v>305010</v>
      </c>
      <c r="H66" s="1" t="s">
        <v>84</v>
      </c>
      <c r="I66" s="1" t="s">
        <v>42</v>
      </c>
      <c r="J66">
        <v>10.526316</v>
      </c>
      <c r="K66">
        <v>2.5794312169312099</v>
      </c>
      <c r="L66">
        <v>253.44681399999999</v>
      </c>
      <c r="M66">
        <v>2</v>
      </c>
      <c r="N66">
        <v>1</v>
      </c>
      <c r="O66">
        <v>4.44799159</v>
      </c>
      <c r="P66" s="1" t="s">
        <v>45</v>
      </c>
      <c r="Q66">
        <v>18</v>
      </c>
      <c r="R66">
        <v>38</v>
      </c>
      <c r="S66">
        <v>1</v>
      </c>
    </row>
    <row r="67" spans="1:19" x14ac:dyDescent="0.25">
      <c r="A67">
        <v>72</v>
      </c>
      <c r="B67" s="1" t="s">
        <v>19</v>
      </c>
      <c r="C67" s="2">
        <v>45688</v>
      </c>
      <c r="D67">
        <v>1750120</v>
      </c>
      <c r="E67" s="1" t="s">
        <v>20</v>
      </c>
      <c r="F67" s="1" t="s">
        <v>34</v>
      </c>
      <c r="G67">
        <v>322348</v>
      </c>
      <c r="H67" s="1" t="s">
        <v>85</v>
      </c>
      <c r="I67" s="1" t="s">
        <v>32</v>
      </c>
      <c r="J67">
        <v>136.36363600000001</v>
      </c>
      <c r="K67">
        <v>111.794280791495</v>
      </c>
      <c r="L67">
        <v>227.748154</v>
      </c>
      <c r="M67">
        <v>15</v>
      </c>
      <c r="N67">
        <v>6</v>
      </c>
      <c r="O67">
        <v>5.1015586600000002</v>
      </c>
      <c r="P67" s="1" t="s">
        <v>24</v>
      </c>
      <c r="Q67">
        <v>11</v>
      </c>
      <c r="R67">
        <v>5</v>
      </c>
      <c r="S67">
        <v>2</v>
      </c>
    </row>
    <row r="68" spans="1:19" x14ac:dyDescent="0.25">
      <c r="A68">
        <v>73</v>
      </c>
      <c r="B68" s="1" t="s">
        <v>19</v>
      </c>
      <c r="C68" s="2">
        <v>45688</v>
      </c>
      <c r="D68">
        <v>1370303</v>
      </c>
      <c r="E68" s="1" t="s">
        <v>43</v>
      </c>
      <c r="F68" s="1" t="s">
        <v>34</v>
      </c>
      <c r="G68">
        <v>305003</v>
      </c>
      <c r="H68" s="1" t="s">
        <v>58</v>
      </c>
      <c r="I68" s="1" t="s">
        <v>42</v>
      </c>
      <c r="J68">
        <v>40.659340999999998</v>
      </c>
      <c r="K68">
        <v>6.1494285714285706</v>
      </c>
      <c r="L68">
        <v>289.70221600000002</v>
      </c>
      <c r="M68">
        <v>37</v>
      </c>
      <c r="N68">
        <v>2</v>
      </c>
      <c r="O68">
        <v>18.830644060000001</v>
      </c>
      <c r="P68" s="1" t="s">
        <v>45</v>
      </c>
      <c r="Q68">
        <v>90</v>
      </c>
      <c r="R68">
        <v>32</v>
      </c>
      <c r="S68">
        <v>6</v>
      </c>
    </row>
    <row r="69" spans="1:19" x14ac:dyDescent="0.25">
      <c r="A69">
        <v>74</v>
      </c>
      <c r="B69" s="1" t="s">
        <v>19</v>
      </c>
      <c r="C69" s="2">
        <v>45688</v>
      </c>
      <c r="D69">
        <v>1464520</v>
      </c>
      <c r="E69" s="1" t="s">
        <v>20</v>
      </c>
      <c r="F69" s="1" t="s">
        <v>34</v>
      </c>
      <c r="G69">
        <v>305041</v>
      </c>
      <c r="H69" s="1" t="s">
        <v>86</v>
      </c>
      <c r="I69" s="1" t="s">
        <v>30</v>
      </c>
      <c r="J69">
        <v>82.142857000000006</v>
      </c>
      <c r="K69">
        <v>56.807857142857102</v>
      </c>
      <c r="L69">
        <v>154.943062</v>
      </c>
      <c r="M69">
        <v>46</v>
      </c>
      <c r="N69">
        <v>11</v>
      </c>
      <c r="O69">
        <v>9.5677340500000003</v>
      </c>
      <c r="P69" s="1" t="s">
        <v>24</v>
      </c>
      <c r="Q69">
        <v>56</v>
      </c>
      <c r="R69">
        <v>19</v>
      </c>
      <c r="S69">
        <v>6</v>
      </c>
    </row>
    <row r="70" spans="1:19" x14ac:dyDescent="0.25">
      <c r="A70">
        <v>75</v>
      </c>
      <c r="B70" s="1" t="s">
        <v>19</v>
      </c>
      <c r="C70" s="2">
        <v>45688</v>
      </c>
      <c r="D70">
        <v>1618802</v>
      </c>
      <c r="E70" s="1" t="s">
        <v>20</v>
      </c>
      <c r="F70" s="1" t="s">
        <v>34</v>
      </c>
      <c r="G70">
        <v>886722</v>
      </c>
      <c r="H70" s="1" t="s">
        <v>87</v>
      </c>
      <c r="I70" s="1" t="s">
        <v>23</v>
      </c>
      <c r="J70">
        <v>114.285714</v>
      </c>
      <c r="K70">
        <v>104.591588785046</v>
      </c>
      <c r="L70">
        <v>116.069665</v>
      </c>
      <c r="M70">
        <v>16</v>
      </c>
      <c r="N70">
        <v>21</v>
      </c>
      <c r="O70">
        <v>5.1302792100000003</v>
      </c>
      <c r="P70" s="1" t="s">
        <v>24</v>
      </c>
      <c r="Q70">
        <v>14</v>
      </c>
      <c r="R70">
        <v>20</v>
      </c>
      <c r="S70">
        <v>4</v>
      </c>
    </row>
    <row r="71" spans="1:19" x14ac:dyDescent="0.25">
      <c r="A71">
        <v>76</v>
      </c>
      <c r="B71" s="1" t="s">
        <v>19</v>
      </c>
      <c r="C71" s="2">
        <v>45688</v>
      </c>
      <c r="D71">
        <v>1855978</v>
      </c>
      <c r="E71" s="1" t="s">
        <v>25</v>
      </c>
      <c r="F71" s="1" t="s">
        <v>34</v>
      </c>
      <c r="G71">
        <v>305022</v>
      </c>
      <c r="H71" s="1" t="s">
        <v>48</v>
      </c>
      <c r="I71" s="1" t="s">
        <v>42</v>
      </c>
      <c r="J71">
        <v>60</v>
      </c>
      <c r="K71">
        <v>21.674309523809502</v>
      </c>
      <c r="L71">
        <v>383.16148913461552</v>
      </c>
      <c r="M71">
        <v>30</v>
      </c>
      <c r="N71">
        <v>4</v>
      </c>
      <c r="O71">
        <v>17.740644469999999</v>
      </c>
      <c r="P71" s="1" t="s">
        <v>28</v>
      </c>
      <c r="Q71">
        <v>50</v>
      </c>
      <c r="R71">
        <v>18</v>
      </c>
      <c r="S71">
        <v>3</v>
      </c>
    </row>
    <row r="72" spans="1:19" x14ac:dyDescent="0.25">
      <c r="A72">
        <v>77</v>
      </c>
      <c r="B72" s="1" t="s">
        <v>19</v>
      </c>
      <c r="C72" s="2">
        <v>45688</v>
      </c>
      <c r="D72">
        <v>1031125</v>
      </c>
      <c r="E72" s="1" t="s">
        <v>20</v>
      </c>
      <c r="F72" s="1" t="s">
        <v>21</v>
      </c>
      <c r="G72">
        <v>305014</v>
      </c>
      <c r="H72" s="1" t="s">
        <v>67</v>
      </c>
      <c r="I72" s="1" t="s">
        <v>30</v>
      </c>
      <c r="J72">
        <v>285</v>
      </c>
      <c r="K72">
        <v>100.22337962962899</v>
      </c>
      <c r="L72">
        <v>383.16148913461552</v>
      </c>
      <c r="M72">
        <v>3</v>
      </c>
      <c r="N72">
        <v>21</v>
      </c>
      <c r="O72">
        <v>18.655757770000001</v>
      </c>
      <c r="P72" s="1" t="s">
        <v>24</v>
      </c>
      <c r="Q72">
        <v>1</v>
      </c>
      <c r="R72">
        <v>20</v>
      </c>
      <c r="S72">
        <v>1</v>
      </c>
    </row>
    <row r="73" spans="1:19" x14ac:dyDescent="0.25">
      <c r="A73">
        <v>78</v>
      </c>
      <c r="B73" s="1" t="s">
        <v>19</v>
      </c>
      <c r="C73" s="2">
        <v>45688</v>
      </c>
      <c r="D73">
        <v>1356049</v>
      </c>
      <c r="E73" s="1" t="s">
        <v>43</v>
      </c>
      <c r="F73" s="1" t="s">
        <v>34</v>
      </c>
      <c r="G73">
        <v>305002</v>
      </c>
      <c r="H73" s="1" t="s">
        <v>88</v>
      </c>
      <c r="I73" s="1" t="s">
        <v>42</v>
      </c>
      <c r="J73">
        <v>88</v>
      </c>
      <c r="K73">
        <v>52.676228498125397</v>
      </c>
      <c r="L73">
        <v>383.16148913461552</v>
      </c>
      <c r="M73">
        <v>44</v>
      </c>
      <c r="N73">
        <v>8</v>
      </c>
      <c r="O73">
        <v>16.967153119999999</v>
      </c>
      <c r="P73" s="1" t="s">
        <v>45</v>
      </c>
      <c r="Q73">
        <v>50</v>
      </c>
      <c r="R73">
        <v>15</v>
      </c>
      <c r="S73">
        <v>3</v>
      </c>
    </row>
    <row r="74" spans="1:19" x14ac:dyDescent="0.25">
      <c r="A74">
        <v>79</v>
      </c>
      <c r="B74" s="1" t="s">
        <v>19</v>
      </c>
      <c r="C74" s="2">
        <v>45688</v>
      </c>
      <c r="D74">
        <v>1434446</v>
      </c>
      <c r="E74" s="1" t="s">
        <v>25</v>
      </c>
      <c r="F74" s="1" t="s">
        <v>34</v>
      </c>
      <c r="G74">
        <v>305019</v>
      </c>
      <c r="H74" s="1" t="s">
        <v>29</v>
      </c>
      <c r="I74" s="1" t="s">
        <v>30</v>
      </c>
      <c r="J74">
        <v>88.46153799999999</v>
      </c>
      <c r="K74">
        <v>32.3105714285714</v>
      </c>
      <c r="L74">
        <v>346.493289</v>
      </c>
      <c r="M74">
        <v>46</v>
      </c>
      <c r="N74">
        <v>5</v>
      </c>
      <c r="O74">
        <v>15.765444649999999</v>
      </c>
      <c r="P74" s="1" t="s">
        <v>28</v>
      </c>
      <c r="Q74">
        <v>52</v>
      </c>
      <c r="R74">
        <v>15</v>
      </c>
      <c r="S74">
        <v>4</v>
      </c>
    </row>
    <row r="75" spans="1:19" x14ac:dyDescent="0.25">
      <c r="A75">
        <v>80</v>
      </c>
      <c r="B75" s="1" t="s">
        <v>19</v>
      </c>
      <c r="C75" s="2">
        <v>45688</v>
      </c>
      <c r="D75">
        <v>1786979</v>
      </c>
      <c r="E75" s="1" t="s">
        <v>43</v>
      </c>
      <c r="F75" s="1" t="s">
        <v>34</v>
      </c>
      <c r="G75">
        <v>305008</v>
      </c>
      <c r="H75" s="1" t="s">
        <v>79</v>
      </c>
      <c r="I75" s="1" t="s">
        <v>42</v>
      </c>
      <c r="J75">
        <v>88.888889000000006</v>
      </c>
      <c r="K75">
        <v>63.397999999999996</v>
      </c>
      <c r="L75">
        <v>383.16148913461552</v>
      </c>
      <c r="M75">
        <v>48</v>
      </c>
      <c r="N75">
        <v>16</v>
      </c>
      <c r="O75">
        <v>24.741001690000001</v>
      </c>
      <c r="P75" s="1" t="s">
        <v>45</v>
      </c>
      <c r="Q75">
        <v>53</v>
      </c>
      <c r="R75">
        <v>25</v>
      </c>
      <c r="S75">
        <v>5</v>
      </c>
    </row>
    <row r="76" spans="1:19" x14ac:dyDescent="0.25">
      <c r="A76">
        <v>81</v>
      </c>
      <c r="B76" s="1" t="s">
        <v>19</v>
      </c>
      <c r="C76" s="2">
        <v>45688</v>
      </c>
      <c r="D76">
        <v>1994971</v>
      </c>
      <c r="E76" s="1" t="s">
        <v>25</v>
      </c>
      <c r="F76" s="1" t="s">
        <v>34</v>
      </c>
      <c r="G76">
        <v>305014</v>
      </c>
      <c r="H76" s="1" t="s">
        <v>67</v>
      </c>
      <c r="I76" s="1" t="s">
        <v>30</v>
      </c>
      <c r="J76">
        <v>0</v>
      </c>
      <c r="K76">
        <v>40.493452380952299</v>
      </c>
      <c r="L76">
        <v>383.16148913461552</v>
      </c>
      <c r="M76">
        <v>0</v>
      </c>
      <c r="N76">
        <v>7</v>
      </c>
      <c r="O76">
        <v>1.74659097</v>
      </c>
      <c r="P76" s="1" t="s">
        <v>28</v>
      </c>
      <c r="Q76">
        <v>0</v>
      </c>
      <c r="R76">
        <v>17</v>
      </c>
      <c r="S76">
        <v>0</v>
      </c>
    </row>
    <row r="77" spans="1:19" x14ac:dyDescent="0.25">
      <c r="A77">
        <v>82</v>
      </c>
      <c r="B77" s="1" t="s">
        <v>19</v>
      </c>
      <c r="C77" s="2">
        <v>45688</v>
      </c>
      <c r="D77">
        <v>1692477</v>
      </c>
      <c r="E77" s="1" t="s">
        <v>20</v>
      </c>
      <c r="F77" s="1" t="s">
        <v>34</v>
      </c>
      <c r="G77">
        <v>363157</v>
      </c>
      <c r="H77" s="1" t="s">
        <v>89</v>
      </c>
      <c r="I77" s="1" t="s">
        <v>32</v>
      </c>
      <c r="J77">
        <v>80.769230999999991</v>
      </c>
      <c r="K77">
        <v>91.249830592529207</v>
      </c>
      <c r="L77">
        <v>166.87962000000002</v>
      </c>
      <c r="M77">
        <v>21</v>
      </c>
      <c r="N77">
        <v>27</v>
      </c>
      <c r="O77">
        <v>5.42358765</v>
      </c>
      <c r="P77" s="1" t="s">
        <v>24</v>
      </c>
      <c r="Q77">
        <v>25</v>
      </c>
      <c r="R77">
        <v>29</v>
      </c>
      <c r="S77">
        <v>3</v>
      </c>
    </row>
    <row r="78" spans="1:19" x14ac:dyDescent="0.25">
      <c r="A78">
        <v>83</v>
      </c>
      <c r="B78" s="1" t="s">
        <v>19</v>
      </c>
      <c r="C78" s="2">
        <v>45688</v>
      </c>
      <c r="D78">
        <v>1160652</v>
      </c>
      <c r="E78" s="1" t="s">
        <v>33</v>
      </c>
      <c r="F78" s="1" t="s">
        <v>34</v>
      </c>
      <c r="G78">
        <v>305020</v>
      </c>
      <c r="H78" s="1" t="s">
        <v>26</v>
      </c>
      <c r="I78" s="1" t="s">
        <v>27</v>
      </c>
      <c r="J78">
        <v>33.333332999999996</v>
      </c>
      <c r="K78">
        <v>6.2001799163267197</v>
      </c>
      <c r="L78">
        <v>56.476455999999999</v>
      </c>
      <c r="M78">
        <v>13</v>
      </c>
      <c r="N78">
        <v>1</v>
      </c>
      <c r="O78">
        <v>3.3321109299999998</v>
      </c>
      <c r="P78" s="1" t="s">
        <v>36</v>
      </c>
      <c r="Q78">
        <v>39</v>
      </c>
      <c r="R78">
        <v>16</v>
      </c>
      <c r="S78">
        <v>5</v>
      </c>
    </row>
    <row r="79" spans="1:19" x14ac:dyDescent="0.25">
      <c r="A79">
        <v>84</v>
      </c>
      <c r="B79" s="1" t="s">
        <v>19</v>
      </c>
      <c r="C79" s="2">
        <v>45688</v>
      </c>
      <c r="D79">
        <v>1596696</v>
      </c>
      <c r="E79" s="1" t="s">
        <v>20</v>
      </c>
      <c r="F79" s="1" t="s">
        <v>21</v>
      </c>
      <c r="G79">
        <v>305019</v>
      </c>
      <c r="H79" s="1" t="s">
        <v>29</v>
      </c>
      <c r="I79" s="1" t="s">
        <v>30</v>
      </c>
      <c r="J79">
        <v>150</v>
      </c>
      <c r="K79">
        <v>158.066935111807</v>
      </c>
      <c r="L79">
        <v>325.29086999999998</v>
      </c>
      <c r="M79">
        <v>6</v>
      </c>
      <c r="N79">
        <v>49</v>
      </c>
      <c r="O79">
        <v>18.297611459999999</v>
      </c>
      <c r="P79" s="1" t="s">
        <v>24</v>
      </c>
      <c r="Q79">
        <v>4</v>
      </c>
      <c r="R79">
        <v>30</v>
      </c>
      <c r="S79">
        <v>5</v>
      </c>
    </row>
    <row r="80" spans="1:19" x14ac:dyDescent="0.25">
      <c r="A80">
        <v>85</v>
      </c>
      <c r="B80" s="1" t="s">
        <v>19</v>
      </c>
      <c r="C80" s="2">
        <v>45688</v>
      </c>
      <c r="D80">
        <v>1395743</v>
      </c>
      <c r="E80" s="1" t="s">
        <v>25</v>
      </c>
      <c r="F80" s="1" t="s">
        <v>34</v>
      </c>
      <c r="G80">
        <v>305049</v>
      </c>
      <c r="H80" s="1" t="s">
        <v>90</v>
      </c>
      <c r="I80" s="1" t="s">
        <v>42</v>
      </c>
      <c r="J80">
        <v>44.444443999999997</v>
      </c>
      <c r="K80">
        <v>46.419298245614002</v>
      </c>
      <c r="L80">
        <v>20.428279</v>
      </c>
      <c r="M80">
        <v>8</v>
      </c>
      <c r="N80">
        <v>5</v>
      </c>
      <c r="O80">
        <v>0.51479262000000003</v>
      </c>
      <c r="P80" s="1" t="s">
        <v>28</v>
      </c>
      <c r="Q80">
        <v>18</v>
      </c>
      <c r="R80">
        <v>10</v>
      </c>
      <c r="S80">
        <v>2</v>
      </c>
    </row>
    <row r="81" spans="1:19" x14ac:dyDescent="0.25">
      <c r="A81">
        <v>86</v>
      </c>
      <c r="B81" s="1" t="s">
        <v>19</v>
      </c>
      <c r="C81" s="2">
        <v>45688</v>
      </c>
      <c r="D81">
        <v>1922222</v>
      </c>
      <c r="E81" s="1" t="s">
        <v>33</v>
      </c>
      <c r="F81" s="1" t="s">
        <v>34</v>
      </c>
      <c r="G81">
        <v>305044</v>
      </c>
      <c r="H81" s="1" t="s">
        <v>91</v>
      </c>
      <c r="I81" s="1" t="s">
        <v>27</v>
      </c>
      <c r="J81">
        <v>11.111110999999999</v>
      </c>
      <c r="K81">
        <v>0</v>
      </c>
      <c r="L81">
        <v>185.94536399999998</v>
      </c>
      <c r="M81">
        <v>3</v>
      </c>
      <c r="N81">
        <v>0</v>
      </c>
      <c r="O81">
        <v>6.0432243200000002</v>
      </c>
      <c r="P81" s="1" t="s">
        <v>36</v>
      </c>
      <c r="Q81">
        <v>27</v>
      </c>
      <c r="R81">
        <v>0</v>
      </c>
      <c r="S81">
        <v>3</v>
      </c>
    </row>
    <row r="82" spans="1:19" x14ac:dyDescent="0.25">
      <c r="A82">
        <v>87</v>
      </c>
      <c r="B82" s="1" t="s">
        <v>19</v>
      </c>
      <c r="C82" s="2">
        <v>45688</v>
      </c>
      <c r="D82">
        <v>1056647</v>
      </c>
      <c r="E82" s="1" t="s">
        <v>20</v>
      </c>
      <c r="F82" s="1" t="s">
        <v>34</v>
      </c>
      <c r="G82">
        <v>305059</v>
      </c>
      <c r="H82" s="1" t="s">
        <v>92</v>
      </c>
      <c r="I82" s="1" t="s">
        <v>27</v>
      </c>
      <c r="J82">
        <v>90</v>
      </c>
      <c r="K82">
        <v>130.124719887955</v>
      </c>
      <c r="L82">
        <v>0</v>
      </c>
      <c r="M82">
        <v>9</v>
      </c>
      <c r="N82">
        <v>12</v>
      </c>
      <c r="O82">
        <v>0</v>
      </c>
      <c r="P82" s="1" t="s">
        <v>24</v>
      </c>
      <c r="Q82">
        <v>10</v>
      </c>
      <c r="R82">
        <v>9</v>
      </c>
      <c r="S82">
        <v>0</v>
      </c>
    </row>
    <row r="83" spans="1:19" x14ac:dyDescent="0.25">
      <c r="A83">
        <v>88</v>
      </c>
      <c r="B83" s="1" t="s">
        <v>19</v>
      </c>
      <c r="C83" s="2">
        <v>45688</v>
      </c>
      <c r="D83">
        <v>1689249</v>
      </c>
      <c r="E83" s="1" t="s">
        <v>20</v>
      </c>
      <c r="F83" s="1" t="s">
        <v>34</v>
      </c>
      <c r="G83">
        <v>305074</v>
      </c>
      <c r="H83" s="1" t="s">
        <v>93</v>
      </c>
      <c r="I83" s="1" t="s">
        <v>23</v>
      </c>
      <c r="J83">
        <v>76.923076999999992</v>
      </c>
      <c r="K83">
        <v>106.2285</v>
      </c>
      <c r="L83">
        <v>155.70233400000001</v>
      </c>
      <c r="M83">
        <v>10</v>
      </c>
      <c r="N83">
        <v>44</v>
      </c>
      <c r="O83">
        <v>10.12065174</v>
      </c>
      <c r="P83" s="1" t="s">
        <v>24</v>
      </c>
      <c r="Q83">
        <v>12</v>
      </c>
      <c r="R83">
        <v>41</v>
      </c>
      <c r="S83">
        <v>6</v>
      </c>
    </row>
    <row r="84" spans="1:19" x14ac:dyDescent="0.25">
      <c r="A84">
        <v>89</v>
      </c>
      <c r="B84" s="1" t="s">
        <v>19</v>
      </c>
      <c r="C84" s="2">
        <v>45688</v>
      </c>
      <c r="D84">
        <v>1896027</v>
      </c>
      <c r="E84" s="1" t="s">
        <v>20</v>
      </c>
      <c r="F84" s="1" t="s">
        <v>34</v>
      </c>
      <c r="G84">
        <v>305054</v>
      </c>
      <c r="H84" s="1" t="s">
        <v>94</v>
      </c>
      <c r="I84" s="1" t="s">
        <v>27</v>
      </c>
      <c r="J84">
        <v>43.75</v>
      </c>
      <c r="K84">
        <v>42.348619047619003</v>
      </c>
      <c r="L84">
        <v>96.953878000000003</v>
      </c>
      <c r="M84">
        <v>14</v>
      </c>
      <c r="N84">
        <v>6</v>
      </c>
      <c r="O84">
        <v>3.1510010500000001</v>
      </c>
      <c r="P84" s="1" t="s">
        <v>24</v>
      </c>
      <c r="Q84">
        <v>32</v>
      </c>
      <c r="R84">
        <v>14</v>
      </c>
      <c r="S84">
        <v>3</v>
      </c>
    </row>
    <row r="85" spans="1:19" x14ac:dyDescent="0.25">
      <c r="A85">
        <v>90</v>
      </c>
      <c r="B85" s="1" t="s">
        <v>19</v>
      </c>
      <c r="C85" s="2">
        <v>45688</v>
      </c>
      <c r="D85">
        <v>1420216</v>
      </c>
      <c r="E85" s="1" t="s">
        <v>33</v>
      </c>
      <c r="F85" s="1" t="s">
        <v>34</v>
      </c>
      <c r="G85">
        <v>305006</v>
      </c>
      <c r="H85" s="1" t="s">
        <v>95</v>
      </c>
      <c r="I85" s="1" t="s">
        <v>30</v>
      </c>
      <c r="J85">
        <v>5.8823530000000002</v>
      </c>
      <c r="K85">
        <v>0</v>
      </c>
      <c r="L85">
        <v>165.71528000000001</v>
      </c>
      <c r="M85">
        <v>1</v>
      </c>
      <c r="N85">
        <v>0</v>
      </c>
      <c r="O85">
        <v>2.5851583699999998</v>
      </c>
      <c r="P85" s="1" t="s">
        <v>36</v>
      </c>
      <c r="Q85">
        <v>16</v>
      </c>
      <c r="R85">
        <v>0</v>
      </c>
      <c r="S85">
        <v>1</v>
      </c>
    </row>
    <row r="86" spans="1:19" x14ac:dyDescent="0.25">
      <c r="A86">
        <v>91</v>
      </c>
      <c r="B86" s="1" t="s">
        <v>19</v>
      </c>
      <c r="C86" s="2">
        <v>45688</v>
      </c>
      <c r="D86">
        <v>1541827</v>
      </c>
      <c r="E86" s="1" t="s">
        <v>43</v>
      </c>
      <c r="F86" s="1" t="s">
        <v>34</v>
      </c>
      <c r="G86">
        <v>888587</v>
      </c>
      <c r="H86" s="1" t="s">
        <v>63</v>
      </c>
      <c r="I86" s="1" t="s">
        <v>27</v>
      </c>
      <c r="J86">
        <v>11.111110999999999</v>
      </c>
      <c r="K86">
        <v>0</v>
      </c>
      <c r="L86">
        <v>277.25254000000001</v>
      </c>
      <c r="M86">
        <v>1</v>
      </c>
      <c r="N86">
        <v>0</v>
      </c>
      <c r="O86">
        <v>5.4064245299999998</v>
      </c>
      <c r="P86" s="1" t="s">
        <v>45</v>
      </c>
      <c r="Q86">
        <v>9</v>
      </c>
      <c r="R86">
        <v>0</v>
      </c>
      <c r="S86">
        <v>1</v>
      </c>
    </row>
    <row r="87" spans="1:19" x14ac:dyDescent="0.25">
      <c r="A87">
        <v>92</v>
      </c>
      <c r="B87" s="1" t="s">
        <v>19</v>
      </c>
      <c r="C87" s="2">
        <v>45688</v>
      </c>
      <c r="D87">
        <v>1067121</v>
      </c>
      <c r="E87" s="1" t="s">
        <v>33</v>
      </c>
      <c r="F87" s="1" t="s">
        <v>34</v>
      </c>
      <c r="G87">
        <v>356024</v>
      </c>
      <c r="H87" s="1" t="s">
        <v>96</v>
      </c>
      <c r="I87" s="1" t="s">
        <v>42</v>
      </c>
      <c r="J87">
        <v>27.777777777777779</v>
      </c>
      <c r="K87">
        <v>0</v>
      </c>
      <c r="L87">
        <v>0</v>
      </c>
      <c r="M87">
        <v>5</v>
      </c>
      <c r="N87">
        <v>0</v>
      </c>
      <c r="O87">
        <v>0</v>
      </c>
      <c r="P87" s="1" t="s">
        <v>36</v>
      </c>
      <c r="Q87">
        <v>18</v>
      </c>
      <c r="R87">
        <v>0</v>
      </c>
      <c r="S87">
        <v>0</v>
      </c>
    </row>
    <row r="88" spans="1:19" x14ac:dyDescent="0.25">
      <c r="A88">
        <v>93</v>
      </c>
      <c r="B88" s="1" t="s">
        <v>19</v>
      </c>
      <c r="C88" s="2">
        <v>45688</v>
      </c>
      <c r="D88">
        <v>1546822</v>
      </c>
      <c r="E88" s="1" t="s">
        <v>43</v>
      </c>
      <c r="F88" s="1" t="s">
        <v>34</v>
      </c>
      <c r="G88">
        <v>305004</v>
      </c>
      <c r="H88" s="1" t="s">
        <v>74</v>
      </c>
      <c r="I88" s="1" t="s">
        <v>42</v>
      </c>
      <c r="J88">
        <v>38.095237999999995</v>
      </c>
      <c r="K88">
        <v>8.3333333333333321</v>
      </c>
      <c r="L88">
        <v>268.37776500000001</v>
      </c>
      <c r="M88">
        <v>8</v>
      </c>
      <c r="N88">
        <v>2</v>
      </c>
      <c r="O88">
        <v>7.8500496399999999</v>
      </c>
      <c r="P88" s="1" t="s">
        <v>45</v>
      </c>
      <c r="Q88">
        <v>21</v>
      </c>
      <c r="R88">
        <v>24</v>
      </c>
      <c r="S88">
        <v>2</v>
      </c>
    </row>
    <row r="89" spans="1:19" x14ac:dyDescent="0.25">
      <c r="A89">
        <v>94</v>
      </c>
      <c r="B89" s="1" t="s">
        <v>19</v>
      </c>
      <c r="C89" s="2">
        <v>45688</v>
      </c>
      <c r="D89">
        <v>1564030</v>
      </c>
      <c r="E89" s="1" t="s">
        <v>20</v>
      </c>
      <c r="F89" s="1" t="s">
        <v>34</v>
      </c>
      <c r="G89">
        <v>305082</v>
      </c>
      <c r="H89" s="1" t="s">
        <v>97</v>
      </c>
      <c r="I89" s="1" t="s">
        <v>30</v>
      </c>
      <c r="J89">
        <v>60</v>
      </c>
      <c r="K89">
        <v>100.96067428571401</v>
      </c>
      <c r="L89">
        <v>221.59334899999999</v>
      </c>
      <c r="M89">
        <v>21</v>
      </c>
      <c r="N89">
        <v>15</v>
      </c>
      <c r="O89">
        <v>12.9632109</v>
      </c>
      <c r="P89" s="1" t="s">
        <v>24</v>
      </c>
      <c r="Q89">
        <v>35</v>
      </c>
      <c r="R89">
        <v>14</v>
      </c>
      <c r="S89">
        <v>5</v>
      </c>
    </row>
    <row r="90" spans="1:19" x14ac:dyDescent="0.25">
      <c r="A90">
        <v>95</v>
      </c>
      <c r="B90" s="1" t="s">
        <v>19</v>
      </c>
      <c r="C90" s="2">
        <v>45688</v>
      </c>
      <c r="D90">
        <v>1540350</v>
      </c>
      <c r="E90" s="1" t="s">
        <v>25</v>
      </c>
      <c r="F90" s="1" t="s">
        <v>34</v>
      </c>
      <c r="G90">
        <v>305068</v>
      </c>
      <c r="H90" s="1" t="s">
        <v>53</v>
      </c>
      <c r="I90" s="1" t="s">
        <v>23</v>
      </c>
      <c r="J90">
        <v>131.578947</v>
      </c>
      <c r="K90">
        <v>80.546095238095191</v>
      </c>
      <c r="L90">
        <v>81.771658000000002</v>
      </c>
      <c r="M90">
        <v>25</v>
      </c>
      <c r="N90">
        <v>17</v>
      </c>
      <c r="O90">
        <v>6.3781893600000004</v>
      </c>
      <c r="P90" s="1" t="s">
        <v>28</v>
      </c>
      <c r="Q90">
        <v>19</v>
      </c>
      <c r="R90">
        <v>21</v>
      </c>
      <c r="S90">
        <v>7</v>
      </c>
    </row>
    <row r="91" spans="1:19" x14ac:dyDescent="0.25">
      <c r="A91">
        <v>96</v>
      </c>
      <c r="B91" s="1" t="s">
        <v>19</v>
      </c>
      <c r="C91" s="2">
        <v>45688</v>
      </c>
      <c r="D91">
        <v>1679922</v>
      </c>
      <c r="E91" s="1" t="s">
        <v>20</v>
      </c>
      <c r="F91" s="1" t="s">
        <v>21</v>
      </c>
      <c r="G91">
        <v>305003</v>
      </c>
      <c r="H91" s="1" t="s">
        <v>58</v>
      </c>
      <c r="I91" s="1" t="s">
        <v>42</v>
      </c>
      <c r="J91">
        <v>285</v>
      </c>
      <c r="K91">
        <v>77.479857787605098</v>
      </c>
      <c r="L91">
        <v>222.85977400000002</v>
      </c>
      <c r="M91">
        <v>7</v>
      </c>
      <c r="N91">
        <v>35</v>
      </c>
      <c r="O91">
        <v>9.52725534</v>
      </c>
      <c r="P91" s="1" t="s">
        <v>24</v>
      </c>
      <c r="Q91">
        <v>2</v>
      </c>
      <c r="R91">
        <v>45</v>
      </c>
      <c r="S91">
        <v>4</v>
      </c>
    </row>
    <row r="92" spans="1:19" x14ac:dyDescent="0.25">
      <c r="A92">
        <v>97</v>
      </c>
      <c r="B92" s="1" t="s">
        <v>19</v>
      </c>
      <c r="C92" s="2">
        <v>45688</v>
      </c>
      <c r="D92">
        <v>1961811</v>
      </c>
      <c r="E92" s="1" t="s">
        <v>20</v>
      </c>
      <c r="F92" s="1" t="s">
        <v>34</v>
      </c>
      <c r="G92">
        <v>305003</v>
      </c>
      <c r="H92" s="1" t="s">
        <v>58</v>
      </c>
      <c r="I92" s="1" t="s">
        <v>42</v>
      </c>
      <c r="J92">
        <v>52.747253000000008</v>
      </c>
      <c r="K92">
        <v>96.083738095238104</v>
      </c>
      <c r="L92">
        <v>302.43863900000002</v>
      </c>
      <c r="M92">
        <v>48</v>
      </c>
      <c r="N92">
        <v>14</v>
      </c>
      <c r="O92">
        <v>19.65851151</v>
      </c>
      <c r="P92" s="1" t="s">
        <v>24</v>
      </c>
      <c r="Q92">
        <v>90</v>
      </c>
      <c r="R92">
        <v>14</v>
      </c>
      <c r="S92">
        <v>6</v>
      </c>
    </row>
    <row r="93" spans="1:19" x14ac:dyDescent="0.25">
      <c r="A93">
        <v>98</v>
      </c>
      <c r="B93" s="1" t="s">
        <v>19</v>
      </c>
      <c r="C93" s="2">
        <v>45688</v>
      </c>
      <c r="D93">
        <v>1866752</v>
      </c>
      <c r="E93" s="1" t="s">
        <v>25</v>
      </c>
      <c r="F93" s="1" t="s">
        <v>21</v>
      </c>
      <c r="G93">
        <v>305027</v>
      </c>
      <c r="H93" s="1" t="s">
        <v>50</v>
      </c>
      <c r="I93" s="1" t="s">
        <v>27</v>
      </c>
      <c r="J93">
        <v>0</v>
      </c>
      <c r="K93">
        <v>3.8461538461538463</v>
      </c>
      <c r="L93">
        <v>0</v>
      </c>
      <c r="M93">
        <v>0</v>
      </c>
      <c r="N93">
        <v>1</v>
      </c>
      <c r="O93">
        <v>0</v>
      </c>
      <c r="P93" s="1" t="s">
        <v>28</v>
      </c>
      <c r="Q93">
        <v>0</v>
      </c>
      <c r="R93">
        <v>26</v>
      </c>
      <c r="S93">
        <v>0</v>
      </c>
    </row>
    <row r="94" spans="1:19" x14ac:dyDescent="0.25">
      <c r="A94">
        <v>99</v>
      </c>
      <c r="B94" s="1" t="s">
        <v>19</v>
      </c>
      <c r="C94" s="2">
        <v>45688</v>
      </c>
      <c r="D94">
        <v>1999806</v>
      </c>
      <c r="E94" s="1" t="s">
        <v>33</v>
      </c>
      <c r="F94" s="1" t="s">
        <v>34</v>
      </c>
      <c r="G94">
        <v>305028</v>
      </c>
      <c r="H94" s="1" t="s">
        <v>98</v>
      </c>
      <c r="I94" s="1" t="s">
        <v>42</v>
      </c>
      <c r="J94">
        <v>66.101695000000007</v>
      </c>
      <c r="K94">
        <v>23.618857142857099</v>
      </c>
      <c r="L94">
        <v>371.85816900000003</v>
      </c>
      <c r="M94">
        <v>39</v>
      </c>
      <c r="N94">
        <v>3</v>
      </c>
      <c r="O94">
        <v>20.545163859999999</v>
      </c>
      <c r="P94" s="1" t="s">
        <v>36</v>
      </c>
      <c r="Q94">
        <v>58</v>
      </c>
      <c r="R94">
        <v>12</v>
      </c>
      <c r="S94">
        <v>5</v>
      </c>
    </row>
    <row r="95" spans="1:19" x14ac:dyDescent="0.25">
      <c r="A95">
        <v>100</v>
      </c>
      <c r="B95" s="1" t="s">
        <v>19</v>
      </c>
      <c r="C95" s="2">
        <v>45688</v>
      </c>
      <c r="D95">
        <v>1541838</v>
      </c>
      <c r="E95" s="1" t="s">
        <v>20</v>
      </c>
      <c r="F95" s="1" t="s">
        <v>21</v>
      </c>
      <c r="G95">
        <v>305003</v>
      </c>
      <c r="H95" s="1" t="s">
        <v>58</v>
      </c>
      <c r="I95" s="1" t="s">
        <v>42</v>
      </c>
      <c r="J95">
        <v>285</v>
      </c>
      <c r="K95">
        <v>72.012119658960501</v>
      </c>
      <c r="L95">
        <v>264.75379600000002</v>
      </c>
      <c r="M95">
        <v>16</v>
      </c>
      <c r="N95">
        <v>62</v>
      </c>
      <c r="O95">
        <v>18.863707940000001</v>
      </c>
      <c r="P95" s="1" t="s">
        <v>24</v>
      </c>
      <c r="Q95">
        <v>4</v>
      </c>
      <c r="R95">
        <v>86</v>
      </c>
      <c r="S95">
        <v>7</v>
      </c>
    </row>
    <row r="96" spans="1:19" x14ac:dyDescent="0.25">
      <c r="A96">
        <v>101</v>
      </c>
      <c r="B96" s="1" t="s">
        <v>19</v>
      </c>
      <c r="C96" s="2">
        <v>45688</v>
      </c>
      <c r="D96">
        <v>1096233</v>
      </c>
      <c r="E96" s="1" t="s">
        <v>20</v>
      </c>
      <c r="F96" s="1" t="s">
        <v>21</v>
      </c>
      <c r="G96">
        <v>305040</v>
      </c>
      <c r="H96" s="1" t="s">
        <v>99</v>
      </c>
      <c r="I96" s="1" t="s">
        <v>27</v>
      </c>
      <c r="J96">
        <v>285</v>
      </c>
      <c r="K96">
        <v>19.337499999999999</v>
      </c>
      <c r="L96">
        <v>383.16148913461552</v>
      </c>
      <c r="M96">
        <v>4</v>
      </c>
      <c r="N96">
        <v>1</v>
      </c>
      <c r="O96">
        <v>5.7814433000000003</v>
      </c>
      <c r="P96" s="1" t="s">
        <v>24</v>
      </c>
      <c r="Q96">
        <v>1</v>
      </c>
      <c r="R96">
        <v>5</v>
      </c>
      <c r="S96">
        <v>1</v>
      </c>
    </row>
    <row r="97" spans="1:19" x14ac:dyDescent="0.25">
      <c r="A97">
        <v>102</v>
      </c>
      <c r="B97" s="1" t="s">
        <v>19</v>
      </c>
      <c r="C97" s="2">
        <v>45688</v>
      </c>
      <c r="D97">
        <v>1932137</v>
      </c>
      <c r="E97" s="1" t="s">
        <v>20</v>
      </c>
      <c r="F97" s="1" t="s">
        <v>34</v>
      </c>
      <c r="G97">
        <v>305018</v>
      </c>
      <c r="H97" s="1" t="s">
        <v>49</v>
      </c>
      <c r="I97" s="1" t="s">
        <v>32</v>
      </c>
      <c r="J97">
        <v>72.5</v>
      </c>
      <c r="K97">
        <v>105.210238095238</v>
      </c>
      <c r="L97">
        <v>129.93675400000001</v>
      </c>
      <c r="M97">
        <v>29</v>
      </c>
      <c r="N97">
        <v>15</v>
      </c>
      <c r="O97">
        <v>7.1790056599999996</v>
      </c>
      <c r="P97" s="1" t="s">
        <v>24</v>
      </c>
      <c r="Q97">
        <v>40</v>
      </c>
      <c r="R97">
        <v>14</v>
      </c>
      <c r="S97">
        <v>5</v>
      </c>
    </row>
    <row r="98" spans="1:19" x14ac:dyDescent="0.25">
      <c r="A98">
        <v>103</v>
      </c>
      <c r="B98" s="1" t="s">
        <v>19</v>
      </c>
      <c r="C98" s="2">
        <v>45688</v>
      </c>
      <c r="D98">
        <v>1251961</v>
      </c>
      <c r="E98" s="1" t="s">
        <v>25</v>
      </c>
      <c r="F98" s="1" t="s">
        <v>34</v>
      </c>
      <c r="G98">
        <v>854198</v>
      </c>
      <c r="H98" s="1" t="s">
        <v>81</v>
      </c>
      <c r="I98" s="1" t="s">
        <v>32</v>
      </c>
      <c r="J98">
        <v>84.615385000000003</v>
      </c>
      <c r="K98">
        <v>152.55998753094099</v>
      </c>
      <c r="L98">
        <v>383.16148913461552</v>
      </c>
      <c r="M98">
        <v>33</v>
      </c>
      <c r="N98">
        <v>17</v>
      </c>
      <c r="O98">
        <v>38.836490660000003</v>
      </c>
      <c r="P98" s="1" t="s">
        <v>28</v>
      </c>
      <c r="Q98">
        <v>38</v>
      </c>
      <c r="R98">
        <v>11</v>
      </c>
      <c r="S98">
        <v>4</v>
      </c>
    </row>
    <row r="99" spans="1:19" x14ac:dyDescent="0.25">
      <c r="A99">
        <v>104</v>
      </c>
      <c r="B99" s="1" t="s">
        <v>19</v>
      </c>
      <c r="C99" s="2">
        <v>45688</v>
      </c>
      <c r="D99">
        <v>1319434</v>
      </c>
      <c r="E99" s="1" t="s">
        <v>20</v>
      </c>
      <c r="F99" s="1" t="s">
        <v>21</v>
      </c>
      <c r="G99">
        <v>305066</v>
      </c>
      <c r="H99" s="1" t="s">
        <v>39</v>
      </c>
      <c r="I99" s="1" t="s">
        <v>23</v>
      </c>
      <c r="J99">
        <v>166.66666699999999</v>
      </c>
      <c r="K99">
        <v>92.892863516000403</v>
      </c>
      <c r="L99">
        <v>196.63833100000002</v>
      </c>
      <c r="M99">
        <v>5</v>
      </c>
      <c r="N99">
        <v>45</v>
      </c>
      <c r="O99">
        <v>13.051867270000001</v>
      </c>
      <c r="P99" s="1" t="s">
        <v>24</v>
      </c>
      <c r="Q99">
        <v>2</v>
      </c>
      <c r="R99">
        <v>48</v>
      </c>
      <c r="S99">
        <v>6</v>
      </c>
    </row>
    <row r="100" spans="1:19" x14ac:dyDescent="0.25">
      <c r="A100">
        <v>105</v>
      </c>
      <c r="B100" s="1" t="s">
        <v>19</v>
      </c>
      <c r="C100" s="2">
        <v>45688</v>
      </c>
      <c r="D100">
        <v>1971382</v>
      </c>
      <c r="E100" s="1" t="s">
        <v>33</v>
      </c>
      <c r="F100" s="1" t="s">
        <v>34</v>
      </c>
      <c r="G100">
        <v>305009</v>
      </c>
      <c r="H100" s="1" t="s">
        <v>100</v>
      </c>
      <c r="I100" s="1" t="s">
        <v>42</v>
      </c>
      <c r="J100">
        <v>45.161290000000001</v>
      </c>
      <c r="K100">
        <v>124.08399999999999</v>
      </c>
      <c r="L100">
        <v>383.16148913461552</v>
      </c>
      <c r="M100">
        <v>28</v>
      </c>
      <c r="N100">
        <v>16</v>
      </c>
      <c r="O100">
        <v>18.367107300000001</v>
      </c>
      <c r="P100" s="1" t="s">
        <v>36</v>
      </c>
      <c r="Q100">
        <v>62</v>
      </c>
      <c r="R100">
        <v>12</v>
      </c>
      <c r="S100">
        <v>4</v>
      </c>
    </row>
    <row r="101" spans="1:19" x14ac:dyDescent="0.25">
      <c r="A101">
        <v>107</v>
      </c>
      <c r="B101" s="1" t="s">
        <v>19</v>
      </c>
      <c r="C101" s="2">
        <v>45688</v>
      </c>
      <c r="D101">
        <v>0</v>
      </c>
      <c r="E101" s="1" t="s">
        <v>20</v>
      </c>
      <c r="F101" s="1" t="s">
        <v>21</v>
      </c>
      <c r="G101">
        <v>305007</v>
      </c>
      <c r="H101" s="1" t="s">
        <v>101</v>
      </c>
      <c r="I101" s="1" t="s">
        <v>30</v>
      </c>
      <c r="J101">
        <v>250</v>
      </c>
      <c r="K101">
        <v>92.407816142191095</v>
      </c>
      <c r="L101">
        <v>267.67063999999999</v>
      </c>
      <c r="M101">
        <v>5</v>
      </c>
      <c r="N101">
        <v>10</v>
      </c>
      <c r="O101">
        <v>7.9498179999999996</v>
      </c>
      <c r="P101" s="1" t="s">
        <v>24</v>
      </c>
      <c r="Q101">
        <v>2</v>
      </c>
      <c r="R101">
        <v>10</v>
      </c>
      <c r="S101">
        <v>2</v>
      </c>
    </row>
    <row r="102" spans="1:19" x14ac:dyDescent="0.25">
      <c r="A102">
        <v>108</v>
      </c>
      <c r="B102" s="1" t="s">
        <v>19</v>
      </c>
      <c r="C102" s="2">
        <v>45688</v>
      </c>
      <c r="D102">
        <v>1002189</v>
      </c>
      <c r="E102" s="1" t="s">
        <v>20</v>
      </c>
      <c r="F102" s="1" t="s">
        <v>34</v>
      </c>
      <c r="G102">
        <v>305032</v>
      </c>
      <c r="H102" s="1" t="s">
        <v>102</v>
      </c>
      <c r="I102" s="1" t="s">
        <v>23</v>
      </c>
      <c r="J102">
        <v>114.285714</v>
      </c>
      <c r="K102">
        <v>98.257957559681699</v>
      </c>
      <c r="L102">
        <v>71.312679000000003</v>
      </c>
      <c r="M102">
        <v>16</v>
      </c>
      <c r="N102">
        <v>17</v>
      </c>
      <c r="O102">
        <v>4.4035579499999997</v>
      </c>
      <c r="P102" s="1" t="s">
        <v>24</v>
      </c>
      <c r="Q102">
        <v>14</v>
      </c>
      <c r="R102">
        <v>17</v>
      </c>
      <c r="S102">
        <v>6</v>
      </c>
    </row>
    <row r="103" spans="1:19" x14ac:dyDescent="0.25">
      <c r="A103">
        <v>109</v>
      </c>
      <c r="B103" s="1" t="s">
        <v>19</v>
      </c>
      <c r="C103" s="2">
        <v>45688</v>
      </c>
      <c r="D103">
        <v>1013416</v>
      </c>
      <c r="E103" s="1" t="s">
        <v>20</v>
      </c>
      <c r="F103" s="1" t="s">
        <v>34</v>
      </c>
      <c r="G103">
        <v>305061</v>
      </c>
      <c r="H103" s="1" t="s">
        <v>44</v>
      </c>
      <c r="I103" s="1" t="s">
        <v>23</v>
      </c>
      <c r="J103">
        <v>71.428570999999991</v>
      </c>
      <c r="K103">
        <v>26.084512799550303</v>
      </c>
      <c r="L103">
        <v>72.558448999999996</v>
      </c>
      <c r="M103">
        <v>15</v>
      </c>
      <c r="N103">
        <v>11</v>
      </c>
      <c r="O103">
        <v>4.7162992099999999</v>
      </c>
      <c r="P103" s="1" t="s">
        <v>24</v>
      </c>
      <c r="Q103">
        <v>21</v>
      </c>
      <c r="R103">
        <v>42</v>
      </c>
      <c r="S103">
        <v>6</v>
      </c>
    </row>
    <row r="104" spans="1:19" x14ac:dyDescent="0.25">
      <c r="A104">
        <v>110</v>
      </c>
      <c r="B104" s="1" t="s">
        <v>19</v>
      </c>
      <c r="C104" s="2">
        <v>45688</v>
      </c>
      <c r="D104">
        <v>1401478</v>
      </c>
      <c r="E104" s="1" t="s">
        <v>20</v>
      </c>
      <c r="F104" s="1" t="s">
        <v>34</v>
      </c>
      <c r="G104">
        <v>305027</v>
      </c>
      <c r="H104" s="1" t="s">
        <v>50</v>
      </c>
      <c r="I104" s="1" t="s">
        <v>27</v>
      </c>
      <c r="J104">
        <v>66.666667000000004</v>
      </c>
      <c r="K104">
        <v>132.76026190476099</v>
      </c>
      <c r="L104">
        <v>171.7662</v>
      </c>
      <c r="M104">
        <v>26</v>
      </c>
      <c r="N104">
        <v>15</v>
      </c>
      <c r="O104">
        <v>11.72304317</v>
      </c>
      <c r="P104" s="1" t="s">
        <v>24</v>
      </c>
      <c r="Q104">
        <v>38</v>
      </c>
      <c r="R104">
        <v>11</v>
      </c>
      <c r="S104">
        <v>6</v>
      </c>
    </row>
    <row r="105" spans="1:19" x14ac:dyDescent="0.25">
      <c r="A105">
        <v>111</v>
      </c>
      <c r="B105" s="1" t="s">
        <v>19</v>
      </c>
      <c r="C105" s="2">
        <v>45688</v>
      </c>
      <c r="D105">
        <v>1547600</v>
      </c>
      <c r="E105" s="1" t="s">
        <v>25</v>
      </c>
      <c r="F105" s="1" t="s">
        <v>34</v>
      </c>
      <c r="G105">
        <v>305044</v>
      </c>
      <c r="H105" s="1" t="s">
        <v>91</v>
      </c>
      <c r="I105" s="1" t="s">
        <v>27</v>
      </c>
      <c r="J105">
        <v>37.037036999999998</v>
      </c>
      <c r="K105">
        <v>101.313047619047</v>
      </c>
      <c r="L105">
        <v>271.24516299999999</v>
      </c>
      <c r="M105">
        <v>10</v>
      </c>
      <c r="N105">
        <v>15</v>
      </c>
      <c r="O105">
        <v>8.8154678000000004</v>
      </c>
      <c r="P105" s="1" t="s">
        <v>28</v>
      </c>
      <c r="Q105">
        <v>27</v>
      </c>
      <c r="R105">
        <v>14</v>
      </c>
      <c r="S105">
        <v>3</v>
      </c>
    </row>
    <row r="106" spans="1:19" x14ac:dyDescent="0.25">
      <c r="A106">
        <v>112</v>
      </c>
      <c r="B106" s="1" t="s">
        <v>19</v>
      </c>
      <c r="C106" s="2">
        <v>45688</v>
      </c>
      <c r="D106">
        <v>1119541</v>
      </c>
      <c r="E106" s="1" t="s">
        <v>20</v>
      </c>
      <c r="F106" s="1" t="s">
        <v>21</v>
      </c>
      <c r="G106">
        <v>356060</v>
      </c>
      <c r="H106" s="1" t="s">
        <v>80</v>
      </c>
      <c r="I106" s="1" t="s">
        <v>32</v>
      </c>
      <c r="J106">
        <v>200</v>
      </c>
      <c r="K106">
        <v>112.81647727272698</v>
      </c>
      <c r="L106">
        <v>0</v>
      </c>
      <c r="M106">
        <v>4</v>
      </c>
      <c r="N106">
        <v>16</v>
      </c>
      <c r="O106">
        <v>0</v>
      </c>
      <c r="P106" s="1" t="s">
        <v>24</v>
      </c>
      <c r="Q106">
        <v>2</v>
      </c>
      <c r="R106">
        <v>14</v>
      </c>
      <c r="S106">
        <v>0</v>
      </c>
    </row>
    <row r="107" spans="1:19" x14ac:dyDescent="0.25">
      <c r="A107">
        <v>113</v>
      </c>
      <c r="B107" s="1" t="s">
        <v>19</v>
      </c>
      <c r="C107" s="2">
        <v>45688</v>
      </c>
      <c r="D107">
        <v>1912179</v>
      </c>
      <c r="E107" s="1" t="s">
        <v>20</v>
      </c>
      <c r="F107" s="1" t="s">
        <v>21</v>
      </c>
      <c r="G107">
        <v>886175</v>
      </c>
      <c r="H107" s="1" t="s">
        <v>103</v>
      </c>
      <c r="I107" s="1" t="s">
        <v>27</v>
      </c>
      <c r="J107">
        <v>225</v>
      </c>
      <c r="K107">
        <v>50.331116104868897</v>
      </c>
      <c r="L107">
        <v>254.373671</v>
      </c>
      <c r="M107">
        <v>9</v>
      </c>
      <c r="N107">
        <v>31</v>
      </c>
      <c r="O107">
        <v>13.736178239999999</v>
      </c>
      <c r="P107" s="1" t="s">
        <v>24</v>
      </c>
      <c r="Q107">
        <v>4</v>
      </c>
      <c r="R107">
        <v>61</v>
      </c>
      <c r="S107">
        <v>5</v>
      </c>
    </row>
    <row r="108" spans="1:19" x14ac:dyDescent="0.25">
      <c r="A108">
        <v>114</v>
      </c>
      <c r="B108" s="1" t="s">
        <v>19</v>
      </c>
      <c r="C108" s="2">
        <v>45688</v>
      </c>
      <c r="D108">
        <v>1100438</v>
      </c>
      <c r="E108" s="1" t="s">
        <v>20</v>
      </c>
      <c r="F108" s="1" t="s">
        <v>21</v>
      </c>
      <c r="G108">
        <v>305055</v>
      </c>
      <c r="H108" s="1" t="s">
        <v>51</v>
      </c>
      <c r="I108" s="1" t="s">
        <v>32</v>
      </c>
      <c r="J108">
        <v>150</v>
      </c>
      <c r="K108">
        <v>31.383740374037401</v>
      </c>
      <c r="L108">
        <v>250.291392</v>
      </c>
      <c r="M108">
        <v>6</v>
      </c>
      <c r="N108">
        <v>22</v>
      </c>
      <c r="O108">
        <v>13.14029807</v>
      </c>
      <c r="P108" s="1" t="s">
        <v>24</v>
      </c>
      <c r="Q108">
        <v>4</v>
      </c>
      <c r="R108">
        <v>70</v>
      </c>
      <c r="S108">
        <v>5</v>
      </c>
    </row>
    <row r="109" spans="1:19" x14ac:dyDescent="0.25">
      <c r="A109">
        <v>115</v>
      </c>
      <c r="B109" s="1" t="s">
        <v>19</v>
      </c>
      <c r="C109" s="2">
        <v>45688</v>
      </c>
      <c r="D109">
        <v>1133360</v>
      </c>
      <c r="E109" s="1" t="s">
        <v>43</v>
      </c>
      <c r="F109" s="1" t="s">
        <v>34</v>
      </c>
      <c r="G109">
        <v>305009</v>
      </c>
      <c r="H109" s="1" t="s">
        <v>100</v>
      </c>
      <c r="I109" s="1" t="s">
        <v>42</v>
      </c>
      <c r="J109">
        <v>45.161290000000001</v>
      </c>
      <c r="K109">
        <v>149.036047619047</v>
      </c>
      <c r="L109">
        <v>263.05207799999999</v>
      </c>
      <c r="M109">
        <v>28</v>
      </c>
      <c r="N109">
        <v>21</v>
      </c>
      <c r="O109">
        <v>11.11395031</v>
      </c>
      <c r="P109" s="1" t="s">
        <v>45</v>
      </c>
      <c r="Q109">
        <v>62</v>
      </c>
      <c r="R109">
        <v>14</v>
      </c>
      <c r="S109">
        <v>4</v>
      </c>
    </row>
    <row r="110" spans="1:19" x14ac:dyDescent="0.25">
      <c r="A110">
        <v>116</v>
      </c>
      <c r="B110" s="1" t="s">
        <v>19</v>
      </c>
      <c r="C110" s="2">
        <v>45688</v>
      </c>
      <c r="D110">
        <v>1012681</v>
      </c>
      <c r="E110" s="1" t="s">
        <v>33</v>
      </c>
      <c r="F110" s="1" t="s">
        <v>34</v>
      </c>
      <c r="G110">
        <v>305047</v>
      </c>
      <c r="H110" s="1" t="s">
        <v>37</v>
      </c>
      <c r="I110" s="1" t="s">
        <v>32</v>
      </c>
      <c r="J110">
        <v>47.619047619047613</v>
      </c>
      <c r="K110">
        <v>31.578947368421051</v>
      </c>
      <c r="L110">
        <v>46.5859965</v>
      </c>
      <c r="M110">
        <v>10</v>
      </c>
      <c r="N110">
        <v>6</v>
      </c>
      <c r="O110">
        <v>1.8634398599999999</v>
      </c>
      <c r="P110" s="1" t="s">
        <v>36</v>
      </c>
      <c r="Q110">
        <v>21</v>
      </c>
      <c r="R110">
        <v>19</v>
      </c>
      <c r="S110">
        <v>4</v>
      </c>
    </row>
    <row r="111" spans="1:19" x14ac:dyDescent="0.25">
      <c r="A111">
        <v>117</v>
      </c>
      <c r="B111" s="1" t="s">
        <v>19</v>
      </c>
      <c r="C111" s="2">
        <v>45688</v>
      </c>
      <c r="D111">
        <v>1340212</v>
      </c>
      <c r="E111" s="1" t="s">
        <v>33</v>
      </c>
      <c r="F111" s="1" t="s">
        <v>34</v>
      </c>
      <c r="G111">
        <v>305020</v>
      </c>
      <c r="H111" s="1" t="s">
        <v>26</v>
      </c>
      <c r="I111" s="1" t="s">
        <v>27</v>
      </c>
      <c r="J111">
        <v>12.820513</v>
      </c>
      <c r="K111">
        <v>0.46078762702996501</v>
      </c>
      <c r="L111">
        <v>71.554850999999999</v>
      </c>
      <c r="M111">
        <v>5</v>
      </c>
      <c r="N111">
        <v>1</v>
      </c>
      <c r="O111">
        <v>4.2217361799999997</v>
      </c>
      <c r="P111" s="1" t="s">
        <v>36</v>
      </c>
      <c r="Q111">
        <v>38</v>
      </c>
      <c r="R111">
        <v>217</v>
      </c>
      <c r="S111">
        <v>5</v>
      </c>
    </row>
    <row r="112" spans="1:19" x14ac:dyDescent="0.25">
      <c r="A112">
        <v>119</v>
      </c>
      <c r="B112" s="1" t="s">
        <v>19</v>
      </c>
      <c r="C112" s="2">
        <v>45688</v>
      </c>
      <c r="D112">
        <v>1299421</v>
      </c>
      <c r="E112" s="1" t="s">
        <v>20</v>
      </c>
      <c r="F112" s="1" t="s">
        <v>21</v>
      </c>
      <c r="G112">
        <v>305036</v>
      </c>
      <c r="H112" s="1" t="s">
        <v>104</v>
      </c>
      <c r="I112" s="1" t="s">
        <v>42</v>
      </c>
      <c r="J112">
        <v>285</v>
      </c>
      <c r="K112">
        <v>132.97638095238</v>
      </c>
      <c r="L112">
        <v>383.16148913461552</v>
      </c>
      <c r="M112">
        <v>25</v>
      </c>
      <c r="N112">
        <v>65</v>
      </c>
      <c r="O112">
        <v>27.592532009999999</v>
      </c>
      <c r="P112" s="1" t="s">
        <v>24</v>
      </c>
      <c r="Q112">
        <v>4</v>
      </c>
      <c r="R112">
        <v>48</v>
      </c>
      <c r="S112">
        <v>5</v>
      </c>
    </row>
    <row r="113" spans="1:19" x14ac:dyDescent="0.25">
      <c r="A113">
        <v>120</v>
      </c>
      <c r="B113" s="1" t="s">
        <v>19</v>
      </c>
      <c r="C113" s="2">
        <v>45688</v>
      </c>
      <c r="D113">
        <v>1066283</v>
      </c>
      <c r="E113" s="1" t="s">
        <v>20</v>
      </c>
      <c r="F113" s="1" t="s">
        <v>21</v>
      </c>
      <c r="G113">
        <v>305041</v>
      </c>
      <c r="H113" s="1" t="s">
        <v>86</v>
      </c>
      <c r="I113" s="1" t="s">
        <v>30</v>
      </c>
      <c r="J113">
        <v>225</v>
      </c>
      <c r="K113">
        <v>91.774429107021106</v>
      </c>
      <c r="L113">
        <v>213.08924199999998</v>
      </c>
      <c r="M113">
        <v>9</v>
      </c>
      <c r="N113">
        <v>36</v>
      </c>
      <c r="O113">
        <v>15.18260847</v>
      </c>
      <c r="P113" s="1" t="s">
        <v>24</v>
      </c>
      <c r="Q113">
        <v>4</v>
      </c>
      <c r="R113">
        <v>39</v>
      </c>
      <c r="S113">
        <v>7</v>
      </c>
    </row>
    <row r="114" spans="1:19" x14ac:dyDescent="0.25">
      <c r="A114">
        <v>121</v>
      </c>
      <c r="B114" s="1" t="s">
        <v>19</v>
      </c>
      <c r="C114" s="2">
        <v>45688</v>
      </c>
      <c r="D114">
        <v>1999272</v>
      </c>
      <c r="E114" s="1" t="s">
        <v>25</v>
      </c>
      <c r="F114" s="1" t="s">
        <v>34</v>
      </c>
      <c r="G114">
        <v>305045</v>
      </c>
      <c r="H114" s="1" t="s">
        <v>105</v>
      </c>
      <c r="I114" s="1" t="s">
        <v>30</v>
      </c>
      <c r="J114">
        <v>41.379310000000004</v>
      </c>
      <c r="K114">
        <v>15.789473684210526</v>
      </c>
      <c r="L114">
        <v>0</v>
      </c>
      <c r="M114">
        <v>12</v>
      </c>
      <c r="N114">
        <v>3</v>
      </c>
      <c r="O114">
        <v>0</v>
      </c>
      <c r="P114" s="1" t="s">
        <v>28</v>
      </c>
      <c r="Q114">
        <v>29</v>
      </c>
      <c r="R114">
        <v>19</v>
      </c>
      <c r="S114">
        <v>0</v>
      </c>
    </row>
    <row r="115" spans="1:19" x14ac:dyDescent="0.25">
      <c r="A115">
        <v>122</v>
      </c>
      <c r="B115" s="1" t="s">
        <v>19</v>
      </c>
      <c r="C115" s="2">
        <v>45688</v>
      </c>
      <c r="D115">
        <v>1594214</v>
      </c>
      <c r="E115" s="1" t="s">
        <v>43</v>
      </c>
      <c r="F115" s="1" t="s">
        <v>34</v>
      </c>
      <c r="G115">
        <v>305003</v>
      </c>
      <c r="H115" s="1" t="s">
        <v>58</v>
      </c>
      <c r="I115" s="1" t="s">
        <v>42</v>
      </c>
      <c r="J115">
        <v>20.879121000000001</v>
      </c>
      <c r="K115">
        <v>0</v>
      </c>
      <c r="L115">
        <v>12.838301</v>
      </c>
      <c r="M115">
        <v>19</v>
      </c>
      <c r="N115">
        <v>0</v>
      </c>
      <c r="O115">
        <v>0.83448953999999997</v>
      </c>
      <c r="P115" s="1" t="s">
        <v>45</v>
      </c>
      <c r="Q115">
        <v>90</v>
      </c>
      <c r="R115">
        <v>0</v>
      </c>
      <c r="S115">
        <v>6</v>
      </c>
    </row>
    <row r="116" spans="1:19" x14ac:dyDescent="0.25">
      <c r="A116">
        <v>123</v>
      </c>
      <c r="B116" s="1" t="s">
        <v>19</v>
      </c>
      <c r="C116" s="2">
        <v>45688</v>
      </c>
      <c r="D116">
        <v>1133892</v>
      </c>
      <c r="E116" s="1" t="s">
        <v>20</v>
      </c>
      <c r="F116" s="1" t="s">
        <v>21</v>
      </c>
      <c r="G116">
        <v>305039</v>
      </c>
      <c r="H116" s="1" t="s">
        <v>106</v>
      </c>
      <c r="I116" s="1" t="s">
        <v>23</v>
      </c>
      <c r="J116">
        <v>133.33333300000001</v>
      </c>
      <c r="K116">
        <v>67.972580874261894</v>
      </c>
      <c r="L116">
        <v>27.472742</v>
      </c>
      <c r="M116">
        <v>4</v>
      </c>
      <c r="N116">
        <v>41</v>
      </c>
      <c r="O116">
        <v>1.9986417299999999</v>
      </c>
      <c r="P116" s="1" t="s">
        <v>24</v>
      </c>
      <c r="Q116">
        <v>3</v>
      </c>
      <c r="R116">
        <v>60</v>
      </c>
      <c r="S116">
        <v>7</v>
      </c>
    </row>
    <row r="117" spans="1:19" x14ac:dyDescent="0.25">
      <c r="A117">
        <v>124</v>
      </c>
      <c r="B117" s="1" t="s">
        <v>19</v>
      </c>
      <c r="C117" s="2">
        <v>45688</v>
      </c>
      <c r="D117">
        <v>1641949</v>
      </c>
      <c r="E117" s="1" t="s">
        <v>20</v>
      </c>
      <c r="F117" s="1" t="s">
        <v>21</v>
      </c>
      <c r="G117">
        <v>305035</v>
      </c>
      <c r="H117" s="1" t="s">
        <v>75</v>
      </c>
      <c r="I117" s="1" t="s">
        <v>42</v>
      </c>
      <c r="J117">
        <v>50</v>
      </c>
      <c r="K117">
        <v>36.331485507246306</v>
      </c>
      <c r="L117">
        <v>166.40143399999999</v>
      </c>
      <c r="M117">
        <v>1</v>
      </c>
      <c r="N117">
        <v>9</v>
      </c>
      <c r="O117">
        <v>4.6425999999999998</v>
      </c>
      <c r="P117" s="1" t="s">
        <v>24</v>
      </c>
      <c r="Q117">
        <v>2</v>
      </c>
      <c r="R117">
        <v>24</v>
      </c>
      <c r="S117">
        <v>2</v>
      </c>
    </row>
    <row r="118" spans="1:19" x14ac:dyDescent="0.25">
      <c r="A118">
        <v>125</v>
      </c>
      <c r="B118" s="1" t="s">
        <v>19</v>
      </c>
      <c r="C118" s="2">
        <v>45688</v>
      </c>
      <c r="D118">
        <v>1416156</v>
      </c>
      <c r="E118" s="1" t="s">
        <v>20</v>
      </c>
      <c r="F118" s="1" t="s">
        <v>21</v>
      </c>
      <c r="G118">
        <v>305008</v>
      </c>
      <c r="H118" s="1" t="s">
        <v>79</v>
      </c>
      <c r="I118" s="1" t="s">
        <v>42</v>
      </c>
      <c r="J118">
        <v>225</v>
      </c>
      <c r="K118">
        <v>82.839863095238002</v>
      </c>
      <c r="L118">
        <v>223.533039</v>
      </c>
      <c r="M118">
        <v>9</v>
      </c>
      <c r="N118">
        <v>57</v>
      </c>
      <c r="O118">
        <v>15.423777469999999</v>
      </c>
      <c r="P118" s="1" t="s">
        <v>24</v>
      </c>
      <c r="Q118">
        <v>4</v>
      </c>
      <c r="R118">
        <v>68</v>
      </c>
      <c r="S118">
        <v>6</v>
      </c>
    </row>
    <row r="119" spans="1:19" x14ac:dyDescent="0.25">
      <c r="A119">
        <v>126</v>
      </c>
      <c r="B119" s="1" t="s">
        <v>19</v>
      </c>
      <c r="C119" s="2">
        <v>45688</v>
      </c>
      <c r="D119">
        <v>1505252</v>
      </c>
      <c r="E119" s="1" t="s">
        <v>20</v>
      </c>
      <c r="F119" s="1" t="s">
        <v>34</v>
      </c>
      <c r="G119">
        <v>305008</v>
      </c>
      <c r="H119" s="1" t="s">
        <v>79</v>
      </c>
      <c r="I119" s="1" t="s">
        <v>42</v>
      </c>
      <c r="J119">
        <v>80</v>
      </c>
      <c r="K119">
        <v>2.1437074829931904</v>
      </c>
      <c r="L119">
        <v>383.16148913461552</v>
      </c>
      <c r="M119">
        <v>12</v>
      </c>
      <c r="N119">
        <v>1</v>
      </c>
      <c r="O119">
        <v>7.8681270799999998</v>
      </c>
      <c r="P119" s="1" t="s">
        <v>24</v>
      </c>
      <c r="Q119">
        <v>15</v>
      </c>
      <c r="R119">
        <v>46</v>
      </c>
      <c r="S119">
        <v>1</v>
      </c>
    </row>
    <row r="120" spans="1:19" x14ac:dyDescent="0.25">
      <c r="A120">
        <v>127</v>
      </c>
      <c r="B120" s="1" t="s">
        <v>19</v>
      </c>
      <c r="C120" s="2">
        <v>45688</v>
      </c>
      <c r="D120">
        <v>1618213</v>
      </c>
      <c r="E120" s="1" t="s">
        <v>25</v>
      </c>
      <c r="F120" s="1" t="s">
        <v>34</v>
      </c>
      <c r="G120">
        <v>305004</v>
      </c>
      <c r="H120" s="1" t="s">
        <v>74</v>
      </c>
      <c r="I120" s="1" t="s">
        <v>42</v>
      </c>
      <c r="J120">
        <v>98.305085000000005</v>
      </c>
      <c r="K120">
        <v>111.046761904761</v>
      </c>
      <c r="L120">
        <v>246.45831299999998</v>
      </c>
      <c r="M120">
        <v>58</v>
      </c>
      <c r="N120">
        <v>15</v>
      </c>
      <c r="O120">
        <v>20.02473796</v>
      </c>
      <c r="P120" s="1" t="s">
        <v>28</v>
      </c>
      <c r="Q120">
        <v>58</v>
      </c>
      <c r="R120">
        <v>13</v>
      </c>
      <c r="S120">
        <v>8</v>
      </c>
    </row>
    <row r="121" spans="1:19" x14ac:dyDescent="0.25">
      <c r="A121">
        <v>128</v>
      </c>
      <c r="B121" s="1" t="s">
        <v>19</v>
      </c>
      <c r="C121" s="2">
        <v>45688</v>
      </c>
      <c r="D121">
        <v>1069042</v>
      </c>
      <c r="E121" s="1" t="s">
        <v>43</v>
      </c>
      <c r="F121" s="1" t="s">
        <v>34</v>
      </c>
      <c r="G121">
        <v>305006</v>
      </c>
      <c r="H121" s="1" t="s">
        <v>95</v>
      </c>
      <c r="I121" s="1" t="s">
        <v>30</v>
      </c>
      <c r="J121">
        <v>50</v>
      </c>
      <c r="K121">
        <v>0</v>
      </c>
      <c r="L121">
        <v>0</v>
      </c>
      <c r="M121">
        <v>2</v>
      </c>
      <c r="N121">
        <v>0</v>
      </c>
      <c r="O121">
        <v>0</v>
      </c>
      <c r="P121" s="1" t="s">
        <v>45</v>
      </c>
      <c r="Q121">
        <v>4</v>
      </c>
      <c r="R121">
        <v>0</v>
      </c>
      <c r="S121">
        <v>0</v>
      </c>
    </row>
    <row r="122" spans="1:19" x14ac:dyDescent="0.25">
      <c r="A122">
        <v>129</v>
      </c>
      <c r="B122" s="1" t="s">
        <v>19</v>
      </c>
      <c r="C122" s="2">
        <v>45688</v>
      </c>
      <c r="D122">
        <v>1758564</v>
      </c>
      <c r="E122" s="1" t="s">
        <v>43</v>
      </c>
      <c r="F122" s="1" t="s">
        <v>21</v>
      </c>
      <c r="G122">
        <v>305004</v>
      </c>
      <c r="H122" s="1" t="s">
        <v>74</v>
      </c>
      <c r="I122" s="1" t="s">
        <v>42</v>
      </c>
      <c r="J122">
        <v>285</v>
      </c>
      <c r="K122">
        <v>100.023766720976</v>
      </c>
      <c r="L122">
        <v>383.16148913461552</v>
      </c>
      <c r="M122">
        <v>12</v>
      </c>
      <c r="N122">
        <v>74</v>
      </c>
      <c r="O122">
        <v>42.731302470000003</v>
      </c>
      <c r="P122" s="1" t="s">
        <v>45</v>
      </c>
      <c r="Q122">
        <v>4</v>
      </c>
      <c r="R122">
        <v>73</v>
      </c>
      <c r="S122">
        <v>8</v>
      </c>
    </row>
    <row r="123" spans="1:19" x14ac:dyDescent="0.25">
      <c r="A123">
        <v>130</v>
      </c>
      <c r="B123" s="1" t="s">
        <v>19</v>
      </c>
      <c r="C123" s="2">
        <v>45688</v>
      </c>
      <c r="D123">
        <v>1666582</v>
      </c>
      <c r="E123" s="1" t="s">
        <v>20</v>
      </c>
      <c r="F123" s="1" t="s">
        <v>21</v>
      </c>
      <c r="G123">
        <v>305067</v>
      </c>
      <c r="H123" s="1" t="s">
        <v>107</v>
      </c>
      <c r="I123" s="1" t="s">
        <v>30</v>
      </c>
      <c r="J123">
        <v>233.33333299999998</v>
      </c>
      <c r="K123">
        <v>92.641461352656989</v>
      </c>
      <c r="L123">
        <v>340.57981000000001</v>
      </c>
      <c r="M123">
        <v>7</v>
      </c>
      <c r="N123">
        <v>32</v>
      </c>
      <c r="O123">
        <v>42.146751500000001</v>
      </c>
      <c r="P123" s="1" t="s">
        <v>24</v>
      </c>
      <c r="Q123">
        <v>3</v>
      </c>
      <c r="R123">
        <v>34</v>
      </c>
      <c r="S123">
        <v>12</v>
      </c>
    </row>
    <row r="124" spans="1:19" x14ac:dyDescent="0.25">
      <c r="A124">
        <v>131</v>
      </c>
      <c r="B124" s="1" t="s">
        <v>19</v>
      </c>
      <c r="C124" s="2">
        <v>45688</v>
      </c>
      <c r="D124">
        <v>1453974</v>
      </c>
      <c r="E124" s="1" t="s">
        <v>20</v>
      </c>
      <c r="F124" s="1" t="s">
        <v>21</v>
      </c>
      <c r="G124">
        <v>305028</v>
      </c>
      <c r="H124" s="1" t="s">
        <v>98</v>
      </c>
      <c r="I124" s="1" t="s">
        <v>42</v>
      </c>
      <c r="J124">
        <v>250</v>
      </c>
      <c r="K124">
        <v>35.233152777777697</v>
      </c>
      <c r="L124">
        <v>383.16148913461552</v>
      </c>
      <c r="M124">
        <v>10</v>
      </c>
      <c r="N124">
        <v>19</v>
      </c>
      <c r="O124">
        <v>34.357164930000003</v>
      </c>
      <c r="P124" s="1" t="s">
        <v>24</v>
      </c>
      <c r="Q124">
        <v>4</v>
      </c>
      <c r="R124">
        <v>53</v>
      </c>
      <c r="S124">
        <v>6</v>
      </c>
    </row>
    <row r="125" spans="1:19" x14ac:dyDescent="0.25">
      <c r="A125">
        <v>132</v>
      </c>
      <c r="B125" s="1" t="s">
        <v>19</v>
      </c>
      <c r="C125" s="2">
        <v>45688</v>
      </c>
      <c r="D125">
        <v>1143960</v>
      </c>
      <c r="E125" s="1" t="s">
        <v>20</v>
      </c>
      <c r="F125" s="1" t="s">
        <v>34</v>
      </c>
      <c r="G125">
        <v>888587</v>
      </c>
      <c r="H125" s="1" t="s">
        <v>63</v>
      </c>
      <c r="I125" s="1" t="s">
        <v>27</v>
      </c>
      <c r="J125">
        <v>86.666667000000004</v>
      </c>
      <c r="K125">
        <v>42.148571428571401</v>
      </c>
      <c r="L125">
        <v>329.435002</v>
      </c>
      <c r="M125">
        <v>26</v>
      </c>
      <c r="N125">
        <v>6</v>
      </c>
      <c r="O125">
        <v>21.413275110000001</v>
      </c>
      <c r="P125" s="1" t="s">
        <v>24</v>
      </c>
      <c r="Q125">
        <v>29</v>
      </c>
      <c r="R125">
        <v>14</v>
      </c>
      <c r="S125">
        <v>6</v>
      </c>
    </row>
    <row r="126" spans="1:19" x14ac:dyDescent="0.25">
      <c r="A126">
        <v>133</v>
      </c>
      <c r="B126" s="1" t="s">
        <v>19</v>
      </c>
      <c r="C126" s="2">
        <v>45688</v>
      </c>
      <c r="D126">
        <v>1817306</v>
      </c>
      <c r="E126" s="1" t="s">
        <v>25</v>
      </c>
      <c r="F126" s="1" t="s">
        <v>34</v>
      </c>
      <c r="G126">
        <v>305003</v>
      </c>
      <c r="H126" s="1" t="s">
        <v>58</v>
      </c>
      <c r="I126" s="1" t="s">
        <v>42</v>
      </c>
      <c r="J126">
        <v>5.5555559999999993</v>
      </c>
      <c r="K126">
        <v>0</v>
      </c>
      <c r="L126">
        <v>0</v>
      </c>
      <c r="M126">
        <v>1</v>
      </c>
      <c r="N126">
        <v>0</v>
      </c>
      <c r="O126">
        <v>0</v>
      </c>
      <c r="P126" s="1" t="s">
        <v>28</v>
      </c>
      <c r="Q126">
        <v>17</v>
      </c>
      <c r="R126">
        <v>0</v>
      </c>
      <c r="S126">
        <v>0</v>
      </c>
    </row>
    <row r="127" spans="1:19" x14ac:dyDescent="0.25">
      <c r="A127">
        <v>134</v>
      </c>
      <c r="B127" s="1" t="s">
        <v>19</v>
      </c>
      <c r="C127" s="2">
        <v>45688</v>
      </c>
      <c r="D127">
        <v>1439893</v>
      </c>
      <c r="E127" s="1" t="s">
        <v>43</v>
      </c>
      <c r="F127" s="1" t="s">
        <v>34</v>
      </c>
      <c r="G127">
        <v>305017</v>
      </c>
      <c r="H127" s="1" t="s">
        <v>41</v>
      </c>
      <c r="I127" s="1" t="s">
        <v>42</v>
      </c>
      <c r="J127">
        <v>45.454545000000003</v>
      </c>
      <c r="K127">
        <v>84.552857142857093</v>
      </c>
      <c r="L127">
        <v>383.16148913461552</v>
      </c>
      <c r="M127">
        <v>30</v>
      </c>
      <c r="N127">
        <v>15</v>
      </c>
      <c r="O127">
        <v>28.689595560000001</v>
      </c>
      <c r="P127" s="1" t="s">
        <v>45</v>
      </c>
      <c r="Q127">
        <v>66</v>
      </c>
      <c r="R127">
        <v>17</v>
      </c>
      <c r="S127">
        <v>6</v>
      </c>
    </row>
    <row r="128" spans="1:19" x14ac:dyDescent="0.25">
      <c r="A128">
        <v>135</v>
      </c>
      <c r="B128" s="1" t="s">
        <v>19</v>
      </c>
      <c r="C128" s="2">
        <v>45688</v>
      </c>
      <c r="D128">
        <v>1819107</v>
      </c>
      <c r="E128" s="1" t="s">
        <v>20</v>
      </c>
      <c r="F128" s="1" t="s">
        <v>21</v>
      </c>
      <c r="G128">
        <v>305003</v>
      </c>
      <c r="H128" s="1" t="s">
        <v>58</v>
      </c>
      <c r="I128" s="1" t="s">
        <v>42</v>
      </c>
      <c r="J128">
        <v>285</v>
      </c>
      <c r="K128">
        <v>110.20972523044399</v>
      </c>
      <c r="L128">
        <v>147.77814000000001</v>
      </c>
      <c r="M128">
        <v>19</v>
      </c>
      <c r="N128">
        <v>77</v>
      </c>
      <c r="O128">
        <v>10.52919245</v>
      </c>
      <c r="P128" s="1" t="s">
        <v>24</v>
      </c>
      <c r="Q128">
        <v>4</v>
      </c>
      <c r="R128">
        <v>69</v>
      </c>
      <c r="S128">
        <v>7</v>
      </c>
    </row>
    <row r="129" spans="1:19" x14ac:dyDescent="0.25">
      <c r="A129">
        <v>136</v>
      </c>
      <c r="B129" s="1" t="s">
        <v>19</v>
      </c>
      <c r="C129" s="2">
        <v>45688</v>
      </c>
      <c r="D129">
        <v>1207519</v>
      </c>
      <c r="E129" s="1" t="s">
        <v>20</v>
      </c>
      <c r="F129" s="1" t="s">
        <v>34</v>
      </c>
      <c r="G129">
        <v>305026</v>
      </c>
      <c r="H129" s="1" t="s">
        <v>108</v>
      </c>
      <c r="I129" s="1" t="s">
        <v>27</v>
      </c>
      <c r="J129">
        <v>110.714286</v>
      </c>
      <c r="K129">
        <v>120.467248247284</v>
      </c>
      <c r="L129">
        <v>111.01750200000001</v>
      </c>
      <c r="M129">
        <v>31</v>
      </c>
      <c r="N129">
        <v>29</v>
      </c>
      <c r="O129">
        <v>4.6904894600000002</v>
      </c>
      <c r="P129" s="1" t="s">
        <v>24</v>
      </c>
      <c r="Q129">
        <v>27</v>
      </c>
      <c r="R129">
        <v>24</v>
      </c>
      <c r="S129">
        <v>4</v>
      </c>
    </row>
    <row r="130" spans="1:19" x14ac:dyDescent="0.25">
      <c r="A130">
        <v>137</v>
      </c>
      <c r="B130" s="1" t="s">
        <v>19</v>
      </c>
      <c r="C130" s="2">
        <v>45688</v>
      </c>
      <c r="D130">
        <v>1089182</v>
      </c>
      <c r="E130" s="1" t="s">
        <v>20</v>
      </c>
      <c r="F130" s="1" t="s">
        <v>21</v>
      </c>
      <c r="G130">
        <v>305087</v>
      </c>
      <c r="H130" s="1" t="s">
        <v>52</v>
      </c>
      <c r="I130" s="1" t="s">
        <v>27</v>
      </c>
      <c r="J130">
        <v>166.66666699999999</v>
      </c>
      <c r="K130">
        <v>56.659349999999996</v>
      </c>
      <c r="L130">
        <v>253.306501</v>
      </c>
      <c r="M130">
        <v>5</v>
      </c>
      <c r="N130">
        <v>27</v>
      </c>
      <c r="O130">
        <v>11.968732149999999</v>
      </c>
      <c r="P130" s="1" t="s">
        <v>24</v>
      </c>
      <c r="Q130">
        <v>2</v>
      </c>
      <c r="R130">
        <v>47</v>
      </c>
      <c r="S130">
        <v>4</v>
      </c>
    </row>
    <row r="131" spans="1:19" x14ac:dyDescent="0.25">
      <c r="A131">
        <v>138</v>
      </c>
      <c r="B131" s="1" t="s">
        <v>19</v>
      </c>
      <c r="C131" s="2">
        <v>45688</v>
      </c>
      <c r="D131">
        <v>1978089</v>
      </c>
      <c r="E131" s="1" t="s">
        <v>33</v>
      </c>
      <c r="F131" s="1" t="s">
        <v>34</v>
      </c>
      <c r="G131">
        <v>305053</v>
      </c>
      <c r="H131" s="1" t="s">
        <v>61</v>
      </c>
      <c r="I131" s="1" t="s">
        <v>27</v>
      </c>
      <c r="J131">
        <v>51.612902999999996</v>
      </c>
      <c r="K131">
        <v>56.059166666666606</v>
      </c>
      <c r="L131">
        <v>102.99025799999998</v>
      </c>
      <c r="M131">
        <v>16</v>
      </c>
      <c r="N131">
        <v>9</v>
      </c>
      <c r="O131">
        <v>4.3513384100000003</v>
      </c>
      <c r="P131" s="1" t="s">
        <v>36</v>
      </c>
      <c r="Q131">
        <v>31</v>
      </c>
      <c r="R131">
        <v>16</v>
      </c>
      <c r="S131">
        <v>4</v>
      </c>
    </row>
    <row r="132" spans="1:19" x14ac:dyDescent="0.25">
      <c r="A132">
        <v>139</v>
      </c>
      <c r="B132" s="1" t="s">
        <v>19</v>
      </c>
      <c r="C132" s="2">
        <v>45688</v>
      </c>
      <c r="D132">
        <v>1344989</v>
      </c>
      <c r="E132" s="1" t="s">
        <v>43</v>
      </c>
      <c r="F132" s="1" t="s">
        <v>34</v>
      </c>
      <c r="G132">
        <v>305034</v>
      </c>
      <c r="H132" s="1" t="s">
        <v>109</v>
      </c>
      <c r="I132" s="1" t="s">
        <v>42</v>
      </c>
      <c r="J132">
        <v>36.111111000000001</v>
      </c>
      <c r="K132">
        <v>160.120642857142</v>
      </c>
      <c r="L132">
        <v>132.98246800000001</v>
      </c>
      <c r="M132">
        <v>13</v>
      </c>
      <c r="N132">
        <v>16</v>
      </c>
      <c r="O132">
        <v>4.3219302199999996</v>
      </c>
      <c r="P132" s="1" t="s">
        <v>45</v>
      </c>
      <c r="Q132">
        <v>36</v>
      </c>
      <c r="R132">
        <v>9</v>
      </c>
      <c r="S132">
        <v>3</v>
      </c>
    </row>
    <row r="133" spans="1:19" x14ac:dyDescent="0.25">
      <c r="A133">
        <v>140</v>
      </c>
      <c r="B133" s="1" t="s">
        <v>19</v>
      </c>
      <c r="C133" s="2">
        <v>45688</v>
      </c>
      <c r="D133">
        <v>0</v>
      </c>
      <c r="E133" s="1" t="s">
        <v>43</v>
      </c>
      <c r="F133" s="1" t="s">
        <v>21</v>
      </c>
      <c r="G133">
        <v>854226</v>
      </c>
      <c r="H133" s="1" t="s">
        <v>110</v>
      </c>
      <c r="I133" s="1" t="s">
        <v>42</v>
      </c>
      <c r="J133">
        <v>285</v>
      </c>
      <c r="K133">
        <v>92.728611921580494</v>
      </c>
      <c r="L133">
        <v>378.31088</v>
      </c>
      <c r="M133">
        <v>17</v>
      </c>
      <c r="N133">
        <v>77</v>
      </c>
      <c r="O133">
        <v>14.18665799</v>
      </c>
      <c r="P133" s="1" t="s">
        <v>45</v>
      </c>
      <c r="Q133">
        <v>4</v>
      </c>
      <c r="R133">
        <v>83</v>
      </c>
      <c r="S133">
        <v>3</v>
      </c>
    </row>
    <row r="134" spans="1:19" x14ac:dyDescent="0.25">
      <c r="A134">
        <v>141</v>
      </c>
      <c r="B134" s="1" t="s">
        <v>19</v>
      </c>
      <c r="C134" s="2">
        <v>45688</v>
      </c>
      <c r="D134">
        <v>1140009</v>
      </c>
      <c r="E134" s="1" t="s">
        <v>20</v>
      </c>
      <c r="F134" s="1" t="s">
        <v>21</v>
      </c>
      <c r="G134">
        <v>305018</v>
      </c>
      <c r="H134" s="1" t="s">
        <v>49</v>
      </c>
      <c r="I134" s="1" t="s">
        <v>32</v>
      </c>
      <c r="J134">
        <v>200</v>
      </c>
      <c r="K134">
        <v>116.223606666666</v>
      </c>
      <c r="L134">
        <v>90.733604</v>
      </c>
      <c r="M134">
        <v>8</v>
      </c>
      <c r="N134">
        <v>67</v>
      </c>
      <c r="O134">
        <v>6.2606177599999997</v>
      </c>
      <c r="P134" s="1" t="s">
        <v>24</v>
      </c>
      <c r="Q134">
        <v>4</v>
      </c>
      <c r="R134">
        <v>57</v>
      </c>
      <c r="S134">
        <v>6</v>
      </c>
    </row>
    <row r="135" spans="1:19" x14ac:dyDescent="0.25">
      <c r="A135">
        <v>142</v>
      </c>
      <c r="B135" s="1" t="s">
        <v>19</v>
      </c>
      <c r="C135" s="2">
        <v>45688</v>
      </c>
      <c r="D135">
        <v>1188039</v>
      </c>
      <c r="E135" s="1" t="s">
        <v>25</v>
      </c>
      <c r="F135" s="1" t="s">
        <v>34</v>
      </c>
      <c r="G135">
        <v>305017</v>
      </c>
      <c r="H135" s="1" t="s">
        <v>41</v>
      </c>
      <c r="I135" s="1" t="s">
        <v>42</v>
      </c>
      <c r="J135">
        <v>80.303029999999993</v>
      </c>
      <c r="K135">
        <v>76.134285714285696</v>
      </c>
      <c r="L135">
        <v>383.16148913461552</v>
      </c>
      <c r="M135">
        <v>53</v>
      </c>
      <c r="N135">
        <v>16</v>
      </c>
      <c r="O135">
        <v>26.656595660000001</v>
      </c>
      <c r="P135" s="1" t="s">
        <v>28</v>
      </c>
      <c r="Q135">
        <v>66</v>
      </c>
      <c r="R135">
        <v>21</v>
      </c>
      <c r="S135">
        <v>6</v>
      </c>
    </row>
    <row r="136" spans="1:19" x14ac:dyDescent="0.25">
      <c r="A136">
        <v>143</v>
      </c>
      <c r="B136" s="1" t="s">
        <v>19</v>
      </c>
      <c r="C136" s="2">
        <v>45688</v>
      </c>
      <c r="D136">
        <v>1979649</v>
      </c>
      <c r="E136" s="1" t="s">
        <v>43</v>
      </c>
      <c r="F136" s="1" t="s">
        <v>34</v>
      </c>
      <c r="G136">
        <v>878915</v>
      </c>
      <c r="H136" s="1" t="s">
        <v>65</v>
      </c>
      <c r="I136" s="1" t="s">
        <v>42</v>
      </c>
      <c r="J136">
        <v>75</v>
      </c>
      <c r="K136">
        <v>0.80135244516002391</v>
      </c>
      <c r="L136">
        <v>324.56233299999997</v>
      </c>
      <c r="M136">
        <v>15</v>
      </c>
      <c r="N136">
        <v>1</v>
      </c>
      <c r="O136">
        <v>11.60310342</v>
      </c>
      <c r="P136" s="1" t="s">
        <v>45</v>
      </c>
      <c r="Q136">
        <v>20</v>
      </c>
      <c r="R136">
        <v>124</v>
      </c>
      <c r="S136">
        <v>3</v>
      </c>
    </row>
    <row r="137" spans="1:19" x14ac:dyDescent="0.25">
      <c r="A137">
        <v>144</v>
      </c>
      <c r="B137" s="1" t="s">
        <v>19</v>
      </c>
      <c r="C137" s="2">
        <v>45688</v>
      </c>
      <c r="D137">
        <v>1966768</v>
      </c>
      <c r="E137" s="1" t="s">
        <v>33</v>
      </c>
      <c r="F137" s="1" t="s">
        <v>34</v>
      </c>
      <c r="G137">
        <v>863217</v>
      </c>
      <c r="H137" s="1" t="s">
        <v>111</v>
      </c>
      <c r="I137" s="1" t="s">
        <v>30</v>
      </c>
      <c r="J137">
        <v>6.666666666666667</v>
      </c>
      <c r="K137">
        <v>0</v>
      </c>
      <c r="L137">
        <v>0</v>
      </c>
      <c r="M137">
        <v>1</v>
      </c>
      <c r="N137">
        <v>0</v>
      </c>
      <c r="O137">
        <v>0</v>
      </c>
      <c r="P137" s="1" t="s">
        <v>36</v>
      </c>
      <c r="Q137">
        <v>15</v>
      </c>
      <c r="R137">
        <v>0</v>
      </c>
      <c r="S137">
        <v>0</v>
      </c>
    </row>
    <row r="138" spans="1:19" x14ac:dyDescent="0.25">
      <c r="A138">
        <v>145</v>
      </c>
      <c r="B138" s="1" t="s">
        <v>19</v>
      </c>
      <c r="C138" s="2">
        <v>45688</v>
      </c>
      <c r="D138">
        <v>1229130</v>
      </c>
      <c r="E138" s="1" t="s">
        <v>43</v>
      </c>
      <c r="F138" s="1" t="s">
        <v>34</v>
      </c>
      <c r="G138">
        <v>305060</v>
      </c>
      <c r="H138" s="1" t="s">
        <v>112</v>
      </c>
      <c r="I138" s="1" t="s">
        <v>23</v>
      </c>
      <c r="J138">
        <v>100</v>
      </c>
      <c r="K138">
        <v>81.345229567724104</v>
      </c>
      <c r="L138">
        <v>246.43358900000001</v>
      </c>
      <c r="M138">
        <v>17</v>
      </c>
      <c r="N138">
        <v>25</v>
      </c>
      <c r="O138">
        <v>11.21272828</v>
      </c>
      <c r="P138" s="1" t="s">
        <v>45</v>
      </c>
      <c r="Q138">
        <v>17</v>
      </c>
      <c r="R138">
        <v>30</v>
      </c>
      <c r="S138">
        <v>4</v>
      </c>
    </row>
    <row r="139" spans="1:19" x14ac:dyDescent="0.25">
      <c r="A139">
        <v>146</v>
      </c>
      <c r="B139" s="1" t="s">
        <v>19</v>
      </c>
      <c r="C139" s="2">
        <v>45688</v>
      </c>
      <c r="D139">
        <v>1681594</v>
      </c>
      <c r="E139" s="1" t="s">
        <v>33</v>
      </c>
      <c r="F139" s="1" t="s">
        <v>21</v>
      </c>
      <c r="G139">
        <v>305017</v>
      </c>
      <c r="H139" s="1" t="s">
        <v>41</v>
      </c>
      <c r="I139" s="1" t="s">
        <v>42</v>
      </c>
      <c r="J139">
        <v>225</v>
      </c>
      <c r="K139">
        <v>36.186787878787804</v>
      </c>
      <c r="L139">
        <v>27.249390000000002</v>
      </c>
      <c r="M139">
        <v>9</v>
      </c>
      <c r="N139">
        <v>13</v>
      </c>
      <c r="O139">
        <v>2.14588943</v>
      </c>
      <c r="P139" s="1" t="s">
        <v>36</v>
      </c>
      <c r="Q139">
        <v>4</v>
      </c>
      <c r="R139">
        <v>35</v>
      </c>
      <c r="S139">
        <v>7</v>
      </c>
    </row>
    <row r="140" spans="1:19" x14ac:dyDescent="0.25">
      <c r="A140">
        <v>147</v>
      </c>
      <c r="B140" s="1" t="s">
        <v>19</v>
      </c>
      <c r="C140" s="2">
        <v>45688</v>
      </c>
      <c r="D140">
        <v>1984591</v>
      </c>
      <c r="E140" s="1" t="s">
        <v>25</v>
      </c>
      <c r="F140" s="1" t="s">
        <v>34</v>
      </c>
      <c r="G140">
        <v>356066</v>
      </c>
      <c r="H140" s="1" t="s">
        <v>77</v>
      </c>
      <c r="I140" s="1" t="s">
        <v>42</v>
      </c>
      <c r="J140">
        <v>61.538462000000003</v>
      </c>
      <c r="K140">
        <v>113.47431312504</v>
      </c>
      <c r="L140">
        <v>197.74203199999999</v>
      </c>
      <c r="M140">
        <v>16</v>
      </c>
      <c r="N140">
        <v>26</v>
      </c>
      <c r="O140">
        <v>11.56790889</v>
      </c>
      <c r="P140" s="1" t="s">
        <v>28</v>
      </c>
      <c r="Q140">
        <v>25</v>
      </c>
      <c r="R140">
        <v>22</v>
      </c>
      <c r="S140">
        <v>5</v>
      </c>
    </row>
    <row r="141" spans="1:19" x14ac:dyDescent="0.25">
      <c r="A141">
        <v>148</v>
      </c>
      <c r="B141" s="1" t="s">
        <v>19</v>
      </c>
      <c r="C141" s="2">
        <v>45688</v>
      </c>
      <c r="D141">
        <v>1213897</v>
      </c>
      <c r="E141" s="1" t="s">
        <v>43</v>
      </c>
      <c r="F141" s="1" t="s">
        <v>34</v>
      </c>
      <c r="G141">
        <v>305009</v>
      </c>
      <c r="H141" s="1" t="s">
        <v>100</v>
      </c>
      <c r="I141" s="1" t="s">
        <v>42</v>
      </c>
      <c r="J141">
        <v>37.209302000000001</v>
      </c>
      <c r="K141">
        <v>120.450476190476</v>
      </c>
      <c r="L141">
        <v>299.652354</v>
      </c>
      <c r="M141">
        <v>16</v>
      </c>
      <c r="N141">
        <v>12</v>
      </c>
      <c r="O141">
        <v>8.8622183799999998</v>
      </c>
      <c r="P141" s="1" t="s">
        <v>45</v>
      </c>
      <c r="Q141">
        <v>43</v>
      </c>
      <c r="R141">
        <v>9</v>
      </c>
      <c r="S141">
        <v>2</v>
      </c>
    </row>
    <row r="142" spans="1:19" x14ac:dyDescent="0.25">
      <c r="A142">
        <v>150</v>
      </c>
      <c r="B142" s="1" t="s">
        <v>19</v>
      </c>
      <c r="C142" s="2">
        <v>45688</v>
      </c>
      <c r="D142">
        <v>1239011</v>
      </c>
      <c r="E142" s="1" t="s">
        <v>25</v>
      </c>
      <c r="F142" s="1" t="s">
        <v>34</v>
      </c>
      <c r="G142">
        <v>305057</v>
      </c>
      <c r="H142" s="1" t="s">
        <v>59</v>
      </c>
      <c r="I142" s="1" t="s">
        <v>23</v>
      </c>
      <c r="J142">
        <v>103.703704</v>
      </c>
      <c r="K142">
        <v>54.618515151515098</v>
      </c>
      <c r="L142">
        <v>218.50311699999997</v>
      </c>
      <c r="M142">
        <v>28</v>
      </c>
      <c r="N142">
        <v>16</v>
      </c>
      <c r="O142">
        <v>15.622972839999999</v>
      </c>
      <c r="P142" s="1" t="s">
        <v>28</v>
      </c>
      <c r="Q142">
        <v>26</v>
      </c>
      <c r="R142">
        <v>29</v>
      </c>
      <c r="S142">
        <v>7</v>
      </c>
    </row>
    <row r="143" spans="1:19" x14ac:dyDescent="0.25">
      <c r="A143">
        <v>154</v>
      </c>
      <c r="B143" s="1" t="s">
        <v>19</v>
      </c>
      <c r="C143" s="2">
        <v>45688</v>
      </c>
      <c r="D143">
        <v>1183566</v>
      </c>
      <c r="E143" s="1" t="s">
        <v>20</v>
      </c>
      <c r="F143" s="1" t="s">
        <v>21</v>
      </c>
      <c r="G143">
        <v>305013</v>
      </c>
      <c r="H143" s="1" t="s">
        <v>60</v>
      </c>
      <c r="I143" s="1" t="s">
        <v>30</v>
      </c>
      <c r="J143">
        <v>225</v>
      </c>
      <c r="K143">
        <v>110.76580742987102</v>
      </c>
      <c r="L143">
        <v>329.72961700000002</v>
      </c>
      <c r="M143">
        <v>9</v>
      </c>
      <c r="N143">
        <v>51</v>
      </c>
      <c r="O143">
        <v>17.310804879999999</v>
      </c>
      <c r="P143" s="1" t="s">
        <v>24</v>
      </c>
      <c r="Q143">
        <v>4</v>
      </c>
      <c r="R143">
        <v>46</v>
      </c>
      <c r="S143">
        <v>5</v>
      </c>
    </row>
    <row r="144" spans="1:19" x14ac:dyDescent="0.25">
      <c r="A144">
        <v>155</v>
      </c>
      <c r="B144" s="1" t="s">
        <v>19</v>
      </c>
      <c r="C144" s="2">
        <v>45688</v>
      </c>
      <c r="D144">
        <v>1471206</v>
      </c>
      <c r="E144" s="1" t="s">
        <v>20</v>
      </c>
      <c r="F144" s="1" t="s">
        <v>21</v>
      </c>
      <c r="G144">
        <v>305001</v>
      </c>
      <c r="H144" s="1" t="s">
        <v>113</v>
      </c>
      <c r="I144" s="1" t="s">
        <v>42</v>
      </c>
      <c r="J144">
        <v>275</v>
      </c>
      <c r="K144">
        <v>65.500003711433195</v>
      </c>
      <c r="L144">
        <v>228.233656</v>
      </c>
      <c r="M144">
        <v>11</v>
      </c>
      <c r="N144">
        <v>44</v>
      </c>
      <c r="O144">
        <v>15.748119989999999</v>
      </c>
      <c r="P144" s="1" t="s">
        <v>24</v>
      </c>
      <c r="Q144">
        <v>4</v>
      </c>
      <c r="R144">
        <v>67</v>
      </c>
      <c r="S144">
        <v>6</v>
      </c>
    </row>
    <row r="145" spans="1:19" x14ac:dyDescent="0.25">
      <c r="A145">
        <v>156</v>
      </c>
      <c r="B145" s="1" t="s">
        <v>19</v>
      </c>
      <c r="C145" s="2">
        <v>45688</v>
      </c>
      <c r="D145">
        <v>1675789</v>
      </c>
      <c r="E145" s="1" t="s">
        <v>20</v>
      </c>
      <c r="F145" s="1" t="s">
        <v>21</v>
      </c>
      <c r="G145">
        <v>305026</v>
      </c>
      <c r="H145" s="1" t="s">
        <v>108</v>
      </c>
      <c r="I145" s="1" t="s">
        <v>27</v>
      </c>
      <c r="J145">
        <v>125</v>
      </c>
      <c r="K145">
        <v>65.554270186335401</v>
      </c>
      <c r="L145">
        <v>229.654383</v>
      </c>
      <c r="M145">
        <v>5</v>
      </c>
      <c r="N145">
        <v>28</v>
      </c>
      <c r="O145">
        <v>9.9830760200000004</v>
      </c>
      <c r="P145" s="1" t="s">
        <v>24</v>
      </c>
      <c r="Q145">
        <v>4</v>
      </c>
      <c r="R145">
        <v>42</v>
      </c>
      <c r="S145">
        <v>4</v>
      </c>
    </row>
    <row r="146" spans="1:19" x14ac:dyDescent="0.25">
      <c r="A146">
        <v>157</v>
      </c>
      <c r="B146" s="1" t="s">
        <v>19</v>
      </c>
      <c r="C146" s="2">
        <v>45688</v>
      </c>
      <c r="D146">
        <v>1583265</v>
      </c>
      <c r="E146" s="1" t="s">
        <v>33</v>
      </c>
      <c r="F146" s="1" t="s">
        <v>34</v>
      </c>
      <c r="G146">
        <v>305035</v>
      </c>
      <c r="H146" s="1" t="s">
        <v>75</v>
      </c>
      <c r="I146" s="1" t="s">
        <v>42</v>
      </c>
      <c r="J146">
        <v>74.358974000000003</v>
      </c>
      <c r="K146">
        <v>87.300428571428498</v>
      </c>
      <c r="L146">
        <v>104.26848600000001</v>
      </c>
      <c r="M146">
        <v>29</v>
      </c>
      <c r="N146">
        <v>20</v>
      </c>
      <c r="O146">
        <v>6.0997064300000003</v>
      </c>
      <c r="P146" s="1" t="s">
        <v>36</v>
      </c>
      <c r="Q146">
        <v>39</v>
      </c>
      <c r="R146">
        <v>22</v>
      </c>
      <c r="S146">
        <v>5</v>
      </c>
    </row>
    <row r="147" spans="1:19" x14ac:dyDescent="0.25">
      <c r="A147">
        <v>158</v>
      </c>
      <c r="B147" s="1" t="s">
        <v>19</v>
      </c>
      <c r="C147" s="2">
        <v>45688</v>
      </c>
      <c r="D147">
        <v>1813550</v>
      </c>
      <c r="E147" s="1" t="s">
        <v>20</v>
      </c>
      <c r="F147" s="1" t="s">
        <v>34</v>
      </c>
      <c r="G147">
        <v>305021</v>
      </c>
      <c r="H147" s="1" t="s">
        <v>38</v>
      </c>
      <c r="I147" s="1" t="s">
        <v>27</v>
      </c>
      <c r="J147">
        <v>52</v>
      </c>
      <c r="K147">
        <v>0.60023809523809502</v>
      </c>
      <c r="L147">
        <v>383.16148913461552</v>
      </c>
      <c r="M147">
        <v>13</v>
      </c>
      <c r="N147">
        <v>1</v>
      </c>
      <c r="O147">
        <v>17.348100550000002</v>
      </c>
      <c r="P147" s="1" t="s">
        <v>24</v>
      </c>
      <c r="Q147">
        <v>25</v>
      </c>
      <c r="R147">
        <v>166</v>
      </c>
      <c r="S147">
        <v>4</v>
      </c>
    </row>
    <row r="148" spans="1:19" x14ac:dyDescent="0.25">
      <c r="A148">
        <v>159</v>
      </c>
      <c r="B148" s="1" t="s">
        <v>19</v>
      </c>
      <c r="C148" s="2">
        <v>45688</v>
      </c>
      <c r="D148">
        <v>1430197</v>
      </c>
      <c r="E148" s="1" t="s">
        <v>20</v>
      </c>
      <c r="F148" s="1" t="s">
        <v>21</v>
      </c>
      <c r="G148">
        <v>305019</v>
      </c>
      <c r="H148" s="1" t="s">
        <v>29</v>
      </c>
      <c r="I148" s="1" t="s">
        <v>30</v>
      </c>
      <c r="J148">
        <v>200</v>
      </c>
      <c r="K148">
        <v>94.28223582547119</v>
      </c>
      <c r="L148">
        <v>383.16148913461552</v>
      </c>
      <c r="M148">
        <v>2</v>
      </c>
      <c r="N148">
        <v>13</v>
      </c>
      <c r="O148">
        <v>9.3841902499999996</v>
      </c>
      <c r="P148" s="1" t="s">
        <v>24</v>
      </c>
      <c r="Q148">
        <v>1</v>
      </c>
      <c r="R148">
        <v>13</v>
      </c>
      <c r="S148">
        <v>1</v>
      </c>
    </row>
    <row r="149" spans="1:19" x14ac:dyDescent="0.25">
      <c r="A149">
        <v>160</v>
      </c>
      <c r="B149" s="1" t="s">
        <v>19</v>
      </c>
      <c r="C149" s="2">
        <v>45688</v>
      </c>
      <c r="D149">
        <v>1978734</v>
      </c>
      <c r="E149" s="1" t="s">
        <v>20</v>
      </c>
      <c r="F149" s="1" t="s">
        <v>34</v>
      </c>
      <c r="G149">
        <v>305014</v>
      </c>
      <c r="H149" s="1" t="s">
        <v>67</v>
      </c>
      <c r="I149" s="1" t="s">
        <v>30</v>
      </c>
      <c r="J149">
        <v>116.949153</v>
      </c>
      <c r="K149">
        <v>25.342571428571397</v>
      </c>
      <c r="L149">
        <v>383.16148913461552</v>
      </c>
      <c r="M149">
        <v>69</v>
      </c>
      <c r="N149">
        <v>4</v>
      </c>
      <c r="O149">
        <v>19.54746317</v>
      </c>
      <c r="P149" s="1" t="s">
        <v>24</v>
      </c>
      <c r="Q149">
        <v>58</v>
      </c>
      <c r="R149">
        <v>15</v>
      </c>
      <c r="S149">
        <v>4</v>
      </c>
    </row>
    <row r="150" spans="1:19" x14ac:dyDescent="0.25">
      <c r="A150">
        <v>161</v>
      </c>
      <c r="B150" s="1" t="s">
        <v>19</v>
      </c>
      <c r="C150" s="2">
        <v>45688</v>
      </c>
      <c r="D150">
        <v>1670738</v>
      </c>
      <c r="E150" s="1" t="s">
        <v>33</v>
      </c>
      <c r="F150" s="1" t="s">
        <v>34</v>
      </c>
      <c r="G150">
        <v>305030</v>
      </c>
      <c r="H150" s="1" t="s">
        <v>70</v>
      </c>
      <c r="I150" s="1" t="s">
        <v>42</v>
      </c>
      <c r="J150">
        <v>69.230769000000009</v>
      </c>
      <c r="K150">
        <v>103.025714285714</v>
      </c>
      <c r="L150">
        <v>242.81398900000002</v>
      </c>
      <c r="M150">
        <v>27</v>
      </c>
      <c r="N150">
        <v>10</v>
      </c>
      <c r="O150">
        <v>10.49563468</v>
      </c>
      <c r="P150" s="1" t="s">
        <v>36</v>
      </c>
      <c r="Q150">
        <v>39</v>
      </c>
      <c r="R150">
        <v>9</v>
      </c>
      <c r="S150">
        <v>4</v>
      </c>
    </row>
    <row r="151" spans="1:19" x14ac:dyDescent="0.25">
      <c r="A151">
        <v>162</v>
      </c>
      <c r="B151" s="1" t="s">
        <v>19</v>
      </c>
      <c r="C151" s="2">
        <v>45688</v>
      </c>
      <c r="D151">
        <v>1044868</v>
      </c>
      <c r="E151" s="1" t="s">
        <v>20</v>
      </c>
      <c r="F151" s="1" t="s">
        <v>21</v>
      </c>
      <c r="G151">
        <v>305950</v>
      </c>
      <c r="H151" s="1" t="s">
        <v>71</v>
      </c>
      <c r="I151" s="1" t="s">
        <v>32</v>
      </c>
      <c r="J151">
        <v>285</v>
      </c>
      <c r="K151">
        <v>38.70967741935484</v>
      </c>
      <c r="L151">
        <v>339.49596500000001</v>
      </c>
      <c r="M151">
        <v>7</v>
      </c>
      <c r="N151">
        <v>12</v>
      </c>
      <c r="O151">
        <v>9.7774837800000007</v>
      </c>
      <c r="P151" s="1" t="s">
        <v>24</v>
      </c>
      <c r="Q151">
        <v>2</v>
      </c>
      <c r="R151">
        <v>31</v>
      </c>
      <c r="S151">
        <v>2</v>
      </c>
    </row>
    <row r="152" spans="1:19" x14ac:dyDescent="0.25">
      <c r="A152">
        <v>163</v>
      </c>
      <c r="B152" s="1" t="s">
        <v>19</v>
      </c>
      <c r="C152" s="2">
        <v>45688</v>
      </c>
      <c r="D152">
        <v>1826675</v>
      </c>
      <c r="E152" s="1" t="s">
        <v>43</v>
      </c>
      <c r="F152" s="1" t="s">
        <v>34</v>
      </c>
      <c r="G152">
        <v>305010</v>
      </c>
      <c r="H152" s="1" t="s">
        <v>84</v>
      </c>
      <c r="I152" s="1" t="s">
        <v>42</v>
      </c>
      <c r="J152">
        <v>49.056604</v>
      </c>
      <c r="K152">
        <v>102.537452380952</v>
      </c>
      <c r="L152">
        <v>248.085374</v>
      </c>
      <c r="M152">
        <v>26</v>
      </c>
      <c r="N152">
        <v>15</v>
      </c>
      <c r="O152">
        <v>12.09416197</v>
      </c>
      <c r="P152" s="1" t="s">
        <v>45</v>
      </c>
      <c r="Q152">
        <v>52</v>
      </c>
      <c r="R152">
        <v>14</v>
      </c>
      <c r="S152">
        <v>4</v>
      </c>
    </row>
    <row r="153" spans="1:19" x14ac:dyDescent="0.25">
      <c r="A153">
        <v>164</v>
      </c>
      <c r="B153" s="1" t="s">
        <v>19</v>
      </c>
      <c r="C153" s="2">
        <v>45688</v>
      </c>
      <c r="D153">
        <v>1277890</v>
      </c>
      <c r="E153" s="1" t="s">
        <v>20</v>
      </c>
      <c r="F153" s="1" t="s">
        <v>21</v>
      </c>
      <c r="G153">
        <v>305020</v>
      </c>
      <c r="H153" s="1" t="s">
        <v>26</v>
      </c>
      <c r="I153" s="1" t="s">
        <v>27</v>
      </c>
      <c r="J153">
        <v>200</v>
      </c>
      <c r="K153">
        <v>115.14619999999999</v>
      </c>
      <c r="L153">
        <v>0</v>
      </c>
      <c r="M153">
        <v>4</v>
      </c>
      <c r="N153">
        <v>19</v>
      </c>
      <c r="O153">
        <v>0</v>
      </c>
      <c r="P153" s="1" t="s">
        <v>24</v>
      </c>
      <c r="Q153">
        <v>2</v>
      </c>
      <c r="R153">
        <v>16</v>
      </c>
      <c r="S153">
        <v>0</v>
      </c>
    </row>
    <row r="154" spans="1:19" x14ac:dyDescent="0.25">
      <c r="A154">
        <v>166</v>
      </c>
      <c r="B154" s="1" t="s">
        <v>19</v>
      </c>
      <c r="C154" s="2">
        <v>45688</v>
      </c>
      <c r="D154">
        <v>1069796</v>
      </c>
      <c r="E154" s="1" t="s">
        <v>25</v>
      </c>
      <c r="F154" s="1" t="s">
        <v>34</v>
      </c>
      <c r="G154">
        <v>305878</v>
      </c>
      <c r="H154" s="1" t="s">
        <v>114</v>
      </c>
      <c r="I154" s="1" t="s">
        <v>30</v>
      </c>
      <c r="J154">
        <v>65.517240999999999</v>
      </c>
      <c r="K154">
        <v>122.209431705597</v>
      </c>
      <c r="L154">
        <v>383.16148913461552</v>
      </c>
      <c r="M154">
        <v>19</v>
      </c>
      <c r="N154">
        <v>19</v>
      </c>
      <c r="O154">
        <v>24.370816250000001</v>
      </c>
      <c r="P154" s="1" t="s">
        <v>28</v>
      </c>
      <c r="Q154">
        <v>29</v>
      </c>
      <c r="R154">
        <v>15</v>
      </c>
      <c r="S154">
        <v>4</v>
      </c>
    </row>
    <row r="155" spans="1:19" x14ac:dyDescent="0.25">
      <c r="A155">
        <v>167</v>
      </c>
      <c r="B155" s="1" t="s">
        <v>19</v>
      </c>
      <c r="C155" s="2">
        <v>45688</v>
      </c>
      <c r="D155">
        <v>1581938</v>
      </c>
      <c r="E155" s="1" t="s">
        <v>20</v>
      </c>
      <c r="F155" s="1" t="s">
        <v>34</v>
      </c>
      <c r="G155">
        <v>305032</v>
      </c>
      <c r="H155" s="1" t="s">
        <v>102</v>
      </c>
      <c r="I155" s="1" t="s">
        <v>23</v>
      </c>
      <c r="J155">
        <v>20</v>
      </c>
      <c r="K155">
        <v>1.1457412319481199</v>
      </c>
      <c r="L155">
        <v>242.78288099999997</v>
      </c>
      <c r="M155">
        <v>1</v>
      </c>
      <c r="N155">
        <v>1</v>
      </c>
      <c r="O155">
        <v>5.3970634400000002</v>
      </c>
      <c r="P155" s="1" t="s">
        <v>24</v>
      </c>
      <c r="Q155">
        <v>5</v>
      </c>
      <c r="R155">
        <v>87</v>
      </c>
      <c r="S155">
        <v>2</v>
      </c>
    </row>
    <row r="156" spans="1:19" x14ac:dyDescent="0.25">
      <c r="A156">
        <v>168</v>
      </c>
      <c r="B156" s="1" t="s">
        <v>19</v>
      </c>
      <c r="C156" s="2">
        <v>45688</v>
      </c>
      <c r="D156">
        <v>1087248</v>
      </c>
      <c r="E156" s="1" t="s">
        <v>20</v>
      </c>
      <c r="F156" s="1" t="s">
        <v>34</v>
      </c>
      <c r="G156">
        <v>881414</v>
      </c>
      <c r="H156" s="1" t="s">
        <v>64</v>
      </c>
      <c r="I156" s="1" t="s">
        <v>27</v>
      </c>
      <c r="J156">
        <v>50</v>
      </c>
      <c r="K156">
        <v>45.803142857142795</v>
      </c>
      <c r="L156">
        <v>0</v>
      </c>
      <c r="M156">
        <v>14</v>
      </c>
      <c r="N156">
        <v>8</v>
      </c>
      <c r="O156">
        <v>0</v>
      </c>
      <c r="P156" s="1" t="s">
        <v>24</v>
      </c>
      <c r="Q156">
        <v>28</v>
      </c>
      <c r="R156">
        <v>17</v>
      </c>
      <c r="S156">
        <v>0</v>
      </c>
    </row>
    <row r="157" spans="1:19" x14ac:dyDescent="0.25">
      <c r="A157">
        <v>169</v>
      </c>
      <c r="B157" s="1" t="s">
        <v>19</v>
      </c>
      <c r="C157" s="2">
        <v>45688</v>
      </c>
      <c r="D157">
        <v>1094583</v>
      </c>
      <c r="E157" s="1" t="s">
        <v>20</v>
      </c>
      <c r="F157" s="1" t="s">
        <v>21</v>
      </c>
      <c r="G157">
        <v>305025</v>
      </c>
      <c r="H157" s="1" t="s">
        <v>115</v>
      </c>
      <c r="I157" s="1" t="s">
        <v>42</v>
      </c>
      <c r="J157">
        <v>200</v>
      </c>
      <c r="K157">
        <v>119.965723110908</v>
      </c>
      <c r="L157">
        <v>383.16148913461552</v>
      </c>
      <c r="M157">
        <v>2</v>
      </c>
      <c r="N157">
        <v>30</v>
      </c>
      <c r="O157">
        <v>10.56527689</v>
      </c>
      <c r="P157" s="1" t="s">
        <v>24</v>
      </c>
      <c r="Q157">
        <v>1</v>
      </c>
      <c r="R157">
        <v>25</v>
      </c>
      <c r="S157">
        <v>2</v>
      </c>
    </row>
    <row r="158" spans="1:19" x14ac:dyDescent="0.25">
      <c r="A158">
        <v>170</v>
      </c>
      <c r="B158" s="1" t="s">
        <v>19</v>
      </c>
      <c r="C158" s="2">
        <v>45688</v>
      </c>
      <c r="D158">
        <v>1790869</v>
      </c>
      <c r="E158" s="1" t="s">
        <v>33</v>
      </c>
      <c r="F158" s="1" t="s">
        <v>34</v>
      </c>
      <c r="G158">
        <v>305066</v>
      </c>
      <c r="H158" s="1" t="s">
        <v>39</v>
      </c>
      <c r="I158" s="1" t="s">
        <v>23</v>
      </c>
      <c r="J158">
        <v>6.666666666666667</v>
      </c>
      <c r="K158">
        <v>0</v>
      </c>
      <c r="L158">
        <v>0</v>
      </c>
      <c r="M158">
        <v>1</v>
      </c>
      <c r="N158">
        <v>0</v>
      </c>
      <c r="O158">
        <v>0</v>
      </c>
      <c r="P158" s="1" t="s">
        <v>36</v>
      </c>
      <c r="Q158">
        <v>15</v>
      </c>
      <c r="R158">
        <v>0</v>
      </c>
      <c r="S158">
        <v>0</v>
      </c>
    </row>
    <row r="159" spans="1:19" x14ac:dyDescent="0.25">
      <c r="A159">
        <v>171</v>
      </c>
      <c r="B159" s="1" t="s">
        <v>19</v>
      </c>
      <c r="C159" s="2">
        <v>45688</v>
      </c>
      <c r="D159">
        <v>1261313</v>
      </c>
      <c r="E159" s="1" t="s">
        <v>20</v>
      </c>
      <c r="F159" s="1" t="s">
        <v>34</v>
      </c>
      <c r="G159">
        <v>305008</v>
      </c>
      <c r="H159" s="1" t="s">
        <v>79</v>
      </c>
      <c r="I159" s="1" t="s">
        <v>42</v>
      </c>
      <c r="J159">
        <v>101.85185199999999</v>
      </c>
      <c r="K159">
        <v>78.840428571428504</v>
      </c>
      <c r="L159">
        <v>383.16148913461552</v>
      </c>
      <c r="M159">
        <v>55</v>
      </c>
      <c r="N159">
        <v>17</v>
      </c>
      <c r="O159">
        <v>28.31946031</v>
      </c>
      <c r="P159" s="1" t="s">
        <v>24</v>
      </c>
      <c r="Q159">
        <v>53</v>
      </c>
      <c r="R159">
        <v>21</v>
      </c>
      <c r="S159">
        <v>5</v>
      </c>
    </row>
    <row r="160" spans="1:19" x14ac:dyDescent="0.25">
      <c r="A160">
        <v>172</v>
      </c>
      <c r="B160" s="1" t="s">
        <v>19</v>
      </c>
      <c r="C160" s="2">
        <v>45688</v>
      </c>
      <c r="D160">
        <v>1151607</v>
      </c>
      <c r="E160" s="1" t="s">
        <v>20</v>
      </c>
      <c r="F160" s="1" t="s">
        <v>21</v>
      </c>
      <c r="G160">
        <v>305068</v>
      </c>
      <c r="H160" s="1" t="s">
        <v>53</v>
      </c>
      <c r="I160" s="1" t="s">
        <v>23</v>
      </c>
      <c r="J160">
        <v>133.33333300000001</v>
      </c>
      <c r="K160">
        <v>125.225955286439</v>
      </c>
      <c r="L160">
        <v>16.085985999999998</v>
      </c>
      <c r="M160">
        <v>4</v>
      </c>
      <c r="N160">
        <v>66</v>
      </c>
      <c r="O160">
        <v>1.1461265300000001</v>
      </c>
      <c r="P160" s="1" t="s">
        <v>24</v>
      </c>
      <c r="Q160">
        <v>3</v>
      </c>
      <c r="R160">
        <v>52</v>
      </c>
      <c r="S160">
        <v>7</v>
      </c>
    </row>
    <row r="161" spans="1:19" x14ac:dyDescent="0.25">
      <c r="A161">
        <v>173</v>
      </c>
      <c r="B161" s="1" t="s">
        <v>19</v>
      </c>
      <c r="C161" s="2">
        <v>45688</v>
      </c>
      <c r="D161">
        <v>1876836</v>
      </c>
      <c r="E161" s="1" t="s">
        <v>20</v>
      </c>
      <c r="F161" s="1" t="s">
        <v>34</v>
      </c>
      <c r="G161">
        <v>305023</v>
      </c>
      <c r="H161" s="1" t="s">
        <v>76</v>
      </c>
      <c r="I161" s="1" t="s">
        <v>23</v>
      </c>
      <c r="J161">
        <v>72.727272999999997</v>
      </c>
      <c r="K161">
        <v>139.90852380952302</v>
      </c>
      <c r="L161">
        <v>132.74041199999999</v>
      </c>
      <c r="M161">
        <v>16</v>
      </c>
      <c r="N161">
        <v>19</v>
      </c>
      <c r="O161">
        <v>8.6281268099999995</v>
      </c>
      <c r="P161" s="1" t="s">
        <v>24</v>
      </c>
      <c r="Q161">
        <v>21</v>
      </c>
      <c r="R161">
        <v>13</v>
      </c>
      <c r="S161">
        <v>6</v>
      </c>
    </row>
    <row r="162" spans="1:19" x14ac:dyDescent="0.25">
      <c r="A162">
        <v>175</v>
      </c>
      <c r="B162" s="1" t="s">
        <v>19</v>
      </c>
      <c r="C162" s="2">
        <v>45688</v>
      </c>
      <c r="D162">
        <v>1116066</v>
      </c>
      <c r="E162" s="1" t="s">
        <v>25</v>
      </c>
      <c r="F162" s="1" t="s">
        <v>34</v>
      </c>
      <c r="G162">
        <v>305024</v>
      </c>
      <c r="H162" s="1" t="s">
        <v>82</v>
      </c>
      <c r="I162" s="1" t="s">
        <v>27</v>
      </c>
      <c r="J162">
        <v>47.058824000000001</v>
      </c>
      <c r="K162">
        <v>124.72932114448201</v>
      </c>
      <c r="L162">
        <v>205.77803700000001</v>
      </c>
      <c r="M162">
        <v>16</v>
      </c>
      <c r="N162">
        <v>12</v>
      </c>
      <c r="O162">
        <v>10.03167929</v>
      </c>
      <c r="P162" s="1" t="s">
        <v>28</v>
      </c>
      <c r="Q162">
        <v>33</v>
      </c>
      <c r="R162">
        <v>9</v>
      </c>
      <c r="S162">
        <v>4</v>
      </c>
    </row>
    <row r="163" spans="1:19" x14ac:dyDescent="0.25">
      <c r="A163">
        <v>176</v>
      </c>
      <c r="B163" s="1" t="s">
        <v>19</v>
      </c>
      <c r="C163" s="2">
        <v>45688</v>
      </c>
      <c r="D163">
        <v>1679093</v>
      </c>
      <c r="E163" s="1" t="s">
        <v>20</v>
      </c>
      <c r="F163" s="1" t="s">
        <v>34</v>
      </c>
      <c r="G163">
        <v>305842</v>
      </c>
      <c r="H163" s="1" t="s">
        <v>56</v>
      </c>
      <c r="I163" s="1" t="s">
        <v>30</v>
      </c>
      <c r="J163">
        <v>54.285713999999999</v>
      </c>
      <c r="K163">
        <v>98.110326086956505</v>
      </c>
      <c r="L163">
        <v>383.16148913461552</v>
      </c>
      <c r="M163">
        <v>19</v>
      </c>
      <c r="N163">
        <v>18</v>
      </c>
      <c r="O163">
        <v>26.668374310000001</v>
      </c>
      <c r="P163" s="1" t="s">
        <v>24</v>
      </c>
      <c r="Q163">
        <v>35</v>
      </c>
      <c r="R163">
        <v>18</v>
      </c>
      <c r="S163">
        <v>6</v>
      </c>
    </row>
    <row r="164" spans="1:19" x14ac:dyDescent="0.25">
      <c r="A164">
        <v>177</v>
      </c>
      <c r="B164" s="1" t="s">
        <v>19</v>
      </c>
      <c r="C164" s="2">
        <v>45688</v>
      </c>
      <c r="D164">
        <v>1256403</v>
      </c>
      <c r="E164" s="1" t="s">
        <v>20</v>
      </c>
      <c r="F164" s="1" t="s">
        <v>21</v>
      </c>
      <c r="G164">
        <v>305056</v>
      </c>
      <c r="H164" s="1" t="s">
        <v>116</v>
      </c>
      <c r="I164" s="1" t="s">
        <v>32</v>
      </c>
      <c r="J164">
        <v>150</v>
      </c>
      <c r="K164">
        <v>106.933207050981</v>
      </c>
      <c r="L164">
        <v>127.824308</v>
      </c>
      <c r="M164">
        <v>6</v>
      </c>
      <c r="N164">
        <v>62</v>
      </c>
      <c r="O164">
        <v>6.0396985299999999</v>
      </c>
      <c r="P164" s="1" t="s">
        <v>24</v>
      </c>
      <c r="Q164">
        <v>4</v>
      </c>
      <c r="R164">
        <v>57</v>
      </c>
      <c r="S164">
        <v>4</v>
      </c>
    </row>
    <row r="165" spans="1:19" x14ac:dyDescent="0.25">
      <c r="A165">
        <v>179</v>
      </c>
      <c r="B165" s="1" t="s">
        <v>19</v>
      </c>
      <c r="C165" s="2">
        <v>45688</v>
      </c>
      <c r="D165">
        <v>1431231</v>
      </c>
      <c r="E165" s="1" t="s">
        <v>20</v>
      </c>
      <c r="F165" s="1" t="s">
        <v>34</v>
      </c>
      <c r="G165">
        <v>863217</v>
      </c>
      <c r="H165" s="1" t="s">
        <v>111</v>
      </c>
      <c r="I165" s="1" t="s">
        <v>30</v>
      </c>
      <c r="J165">
        <v>123.52941200000001</v>
      </c>
      <c r="K165">
        <v>56.741952380952299</v>
      </c>
      <c r="L165">
        <v>114.86429099999999</v>
      </c>
      <c r="M165">
        <v>21</v>
      </c>
      <c r="N165">
        <v>9</v>
      </c>
      <c r="O165">
        <v>5.0023398600000002</v>
      </c>
      <c r="P165" s="1" t="s">
        <v>24</v>
      </c>
      <c r="Q165">
        <v>16</v>
      </c>
      <c r="R165">
        <v>15</v>
      </c>
      <c r="S165">
        <v>4</v>
      </c>
    </row>
    <row r="166" spans="1:19" x14ac:dyDescent="0.25">
      <c r="A166">
        <v>180</v>
      </c>
      <c r="B166" s="1" t="s">
        <v>19</v>
      </c>
      <c r="C166" s="2">
        <v>45688</v>
      </c>
      <c r="D166">
        <v>1555895</v>
      </c>
      <c r="E166" s="1" t="s">
        <v>20</v>
      </c>
      <c r="F166" s="1" t="s">
        <v>21</v>
      </c>
      <c r="G166">
        <v>305028</v>
      </c>
      <c r="H166" s="1" t="s">
        <v>98</v>
      </c>
      <c r="I166" s="1" t="s">
        <v>42</v>
      </c>
      <c r="J166">
        <v>275</v>
      </c>
      <c r="K166">
        <v>67.998333333333306</v>
      </c>
      <c r="L166">
        <v>383.16148913461552</v>
      </c>
      <c r="M166">
        <v>11</v>
      </c>
      <c r="N166">
        <v>22</v>
      </c>
      <c r="O166">
        <v>47.356178839999998</v>
      </c>
      <c r="P166" s="1" t="s">
        <v>24</v>
      </c>
      <c r="Q166">
        <v>4</v>
      </c>
      <c r="R166">
        <v>32</v>
      </c>
      <c r="S166">
        <v>6</v>
      </c>
    </row>
    <row r="167" spans="1:19" x14ac:dyDescent="0.25">
      <c r="A167">
        <v>181</v>
      </c>
      <c r="B167" s="1" t="s">
        <v>19</v>
      </c>
      <c r="C167" s="2">
        <v>45688</v>
      </c>
      <c r="D167">
        <v>1338963</v>
      </c>
      <c r="E167" s="1" t="s">
        <v>25</v>
      </c>
      <c r="F167" s="1" t="s">
        <v>34</v>
      </c>
      <c r="G167">
        <v>305031</v>
      </c>
      <c r="H167" s="1" t="s">
        <v>117</v>
      </c>
      <c r="I167" s="1" t="s">
        <v>42</v>
      </c>
      <c r="J167">
        <v>97.058824000000001</v>
      </c>
      <c r="K167">
        <v>91.2542857142857</v>
      </c>
      <c r="L167">
        <v>274.28995800000001</v>
      </c>
      <c r="M167">
        <v>33</v>
      </c>
      <c r="N167">
        <v>9</v>
      </c>
      <c r="O167">
        <v>9.8058659899999991</v>
      </c>
      <c r="P167" s="1" t="s">
        <v>28</v>
      </c>
      <c r="Q167">
        <v>33</v>
      </c>
      <c r="R167">
        <v>9</v>
      </c>
      <c r="S167">
        <v>3</v>
      </c>
    </row>
    <row r="168" spans="1:19" x14ac:dyDescent="0.25">
      <c r="A168">
        <v>182</v>
      </c>
      <c r="B168" s="1" t="s">
        <v>19</v>
      </c>
      <c r="C168" s="2">
        <v>45688</v>
      </c>
      <c r="D168">
        <v>1409275</v>
      </c>
      <c r="E168" s="1" t="s">
        <v>43</v>
      </c>
      <c r="F168" s="1" t="s">
        <v>34</v>
      </c>
      <c r="G168">
        <v>305056</v>
      </c>
      <c r="H168" s="1" t="s">
        <v>116</v>
      </c>
      <c r="I168" s="1" t="s">
        <v>32</v>
      </c>
      <c r="J168">
        <v>93.939393999999993</v>
      </c>
      <c r="K168">
        <v>14.542051247734001</v>
      </c>
      <c r="L168">
        <v>245.510942</v>
      </c>
      <c r="M168">
        <v>31</v>
      </c>
      <c r="N168">
        <v>9</v>
      </c>
      <c r="O168">
        <v>13.88364129</v>
      </c>
      <c r="P168" s="1" t="s">
        <v>45</v>
      </c>
      <c r="Q168">
        <v>32</v>
      </c>
      <c r="R168">
        <v>61</v>
      </c>
      <c r="S168">
        <v>5</v>
      </c>
    </row>
    <row r="169" spans="1:19" x14ac:dyDescent="0.25">
      <c r="A169">
        <v>183</v>
      </c>
      <c r="B169" s="1" t="s">
        <v>19</v>
      </c>
      <c r="C169" s="2">
        <v>45688</v>
      </c>
      <c r="D169">
        <v>1001187</v>
      </c>
      <c r="E169" s="1" t="s">
        <v>33</v>
      </c>
      <c r="F169" s="1" t="s">
        <v>34</v>
      </c>
      <c r="G169">
        <v>305022</v>
      </c>
      <c r="H169" s="1" t="s">
        <v>48</v>
      </c>
      <c r="I169" s="1" t="s">
        <v>42</v>
      </c>
      <c r="J169">
        <v>20</v>
      </c>
      <c r="K169">
        <v>1.8007142857142802</v>
      </c>
      <c r="L169">
        <v>383.16148913461552</v>
      </c>
      <c r="M169">
        <v>10</v>
      </c>
      <c r="N169">
        <v>3</v>
      </c>
      <c r="O169">
        <v>26.752136199999999</v>
      </c>
      <c r="P169" s="1" t="s">
        <v>36</v>
      </c>
      <c r="Q169">
        <v>50</v>
      </c>
      <c r="R169">
        <v>166</v>
      </c>
      <c r="S169">
        <v>3</v>
      </c>
    </row>
    <row r="170" spans="1:19" x14ac:dyDescent="0.25">
      <c r="A170">
        <v>184</v>
      </c>
      <c r="B170" s="1" t="s">
        <v>19</v>
      </c>
      <c r="C170" s="2">
        <v>45688</v>
      </c>
      <c r="D170">
        <v>1302483</v>
      </c>
      <c r="E170" s="1" t="s">
        <v>20</v>
      </c>
      <c r="F170" s="1" t="s">
        <v>21</v>
      </c>
      <c r="G170">
        <v>305018</v>
      </c>
      <c r="H170" s="1" t="s">
        <v>49</v>
      </c>
      <c r="I170" s="1" t="s">
        <v>32</v>
      </c>
      <c r="J170">
        <v>175</v>
      </c>
      <c r="K170">
        <v>122.06446666666599</v>
      </c>
      <c r="L170">
        <v>102.37107</v>
      </c>
      <c r="M170">
        <v>7</v>
      </c>
      <c r="N170">
        <v>51</v>
      </c>
      <c r="O170">
        <v>7.0636027800000001</v>
      </c>
      <c r="P170" s="1" t="s">
        <v>24</v>
      </c>
      <c r="Q170">
        <v>4</v>
      </c>
      <c r="R170">
        <v>41</v>
      </c>
      <c r="S170">
        <v>6</v>
      </c>
    </row>
    <row r="171" spans="1:19" x14ac:dyDescent="0.25">
      <c r="A171">
        <v>185</v>
      </c>
      <c r="B171" s="1" t="s">
        <v>19</v>
      </c>
      <c r="C171" s="2">
        <v>45688</v>
      </c>
      <c r="D171">
        <v>1122234</v>
      </c>
      <c r="E171" s="1" t="s">
        <v>43</v>
      </c>
      <c r="F171" s="1" t="s">
        <v>34</v>
      </c>
      <c r="G171">
        <v>305001</v>
      </c>
      <c r="H171" s="1" t="s">
        <v>113</v>
      </c>
      <c r="I171" s="1" t="s">
        <v>42</v>
      </c>
      <c r="J171">
        <v>52.727272999999997</v>
      </c>
      <c r="K171">
        <v>79.021714285714197</v>
      </c>
      <c r="L171">
        <v>36.801822999999999</v>
      </c>
      <c r="M171">
        <v>29</v>
      </c>
      <c r="N171">
        <v>11</v>
      </c>
      <c r="O171">
        <v>2.0241002799999999</v>
      </c>
      <c r="P171" s="1" t="s">
        <v>45</v>
      </c>
      <c r="Q171">
        <v>54</v>
      </c>
      <c r="R171">
        <v>13</v>
      </c>
      <c r="S171">
        <v>5</v>
      </c>
    </row>
    <row r="172" spans="1:19" x14ac:dyDescent="0.25">
      <c r="A172">
        <v>186</v>
      </c>
      <c r="B172" s="1" t="s">
        <v>19</v>
      </c>
      <c r="C172" s="2">
        <v>45688</v>
      </c>
      <c r="D172">
        <v>1922623</v>
      </c>
      <c r="E172" s="1" t="s">
        <v>25</v>
      </c>
      <c r="F172" s="1" t="s">
        <v>34</v>
      </c>
      <c r="G172">
        <v>305088</v>
      </c>
      <c r="H172" s="1" t="s">
        <v>118</v>
      </c>
      <c r="I172" s="1" t="s">
        <v>42</v>
      </c>
      <c r="J172">
        <v>47.619047999999999</v>
      </c>
      <c r="K172">
        <v>0</v>
      </c>
      <c r="L172">
        <v>88.450306999999995</v>
      </c>
      <c r="M172">
        <v>10</v>
      </c>
      <c r="N172">
        <v>0</v>
      </c>
      <c r="O172">
        <v>5.1743429399999998</v>
      </c>
      <c r="P172" s="1" t="s">
        <v>28</v>
      </c>
      <c r="Q172">
        <v>20</v>
      </c>
      <c r="R172">
        <v>0</v>
      </c>
      <c r="S172">
        <v>5</v>
      </c>
    </row>
    <row r="173" spans="1:19" x14ac:dyDescent="0.25">
      <c r="A173">
        <v>187</v>
      </c>
      <c r="B173" s="1" t="s">
        <v>19</v>
      </c>
      <c r="C173" s="2">
        <v>45688</v>
      </c>
      <c r="D173">
        <v>1618241</v>
      </c>
      <c r="E173" s="1" t="s">
        <v>20</v>
      </c>
      <c r="F173" s="1" t="s">
        <v>21</v>
      </c>
      <c r="G173">
        <v>305008</v>
      </c>
      <c r="H173" s="1" t="s">
        <v>79</v>
      </c>
      <c r="I173" s="1" t="s">
        <v>42</v>
      </c>
      <c r="J173">
        <v>150</v>
      </c>
      <c r="K173">
        <v>80.320654761904692</v>
      </c>
      <c r="L173">
        <v>304.03974800000003</v>
      </c>
      <c r="M173">
        <v>6</v>
      </c>
      <c r="N173">
        <v>63</v>
      </c>
      <c r="O173">
        <v>20.978739560000001</v>
      </c>
      <c r="P173" s="1" t="s">
        <v>24</v>
      </c>
      <c r="Q173">
        <v>4</v>
      </c>
      <c r="R173">
        <v>78</v>
      </c>
      <c r="S173">
        <v>6</v>
      </c>
    </row>
    <row r="174" spans="1:19" x14ac:dyDescent="0.25">
      <c r="A174">
        <v>188</v>
      </c>
      <c r="B174" s="1" t="s">
        <v>19</v>
      </c>
      <c r="C174" s="2">
        <v>45688</v>
      </c>
      <c r="D174">
        <v>1520330</v>
      </c>
      <c r="E174" s="1" t="s">
        <v>20</v>
      </c>
      <c r="F174" s="1" t="s">
        <v>21</v>
      </c>
      <c r="G174">
        <v>305039</v>
      </c>
      <c r="H174" s="1" t="s">
        <v>106</v>
      </c>
      <c r="I174" s="1" t="s">
        <v>23</v>
      </c>
      <c r="J174">
        <v>233.33333299999998</v>
      </c>
      <c r="K174">
        <v>107.774027018948</v>
      </c>
      <c r="L174">
        <v>104.22250699999999</v>
      </c>
      <c r="M174">
        <v>7</v>
      </c>
      <c r="N174">
        <v>56</v>
      </c>
      <c r="O174">
        <v>7.5821863499999997</v>
      </c>
      <c r="P174" s="1" t="s">
        <v>24</v>
      </c>
      <c r="Q174">
        <v>3</v>
      </c>
      <c r="R174">
        <v>51</v>
      </c>
      <c r="S174">
        <v>7</v>
      </c>
    </row>
    <row r="175" spans="1:19" x14ac:dyDescent="0.25">
      <c r="A175">
        <v>189</v>
      </c>
      <c r="B175" s="1" t="s">
        <v>19</v>
      </c>
      <c r="C175" s="2">
        <v>45688</v>
      </c>
      <c r="D175">
        <v>1774051</v>
      </c>
      <c r="E175" s="1" t="s">
        <v>33</v>
      </c>
      <c r="F175" s="1" t="s">
        <v>21</v>
      </c>
      <c r="G175">
        <v>305083</v>
      </c>
      <c r="H175" s="1" t="s">
        <v>73</v>
      </c>
      <c r="I175" s="1" t="s">
        <v>27</v>
      </c>
      <c r="J175">
        <v>150</v>
      </c>
      <c r="K175">
        <v>73.698900048860111</v>
      </c>
      <c r="L175">
        <v>38.078913</v>
      </c>
      <c r="M175">
        <v>6</v>
      </c>
      <c r="N175">
        <v>32</v>
      </c>
      <c r="O175">
        <v>1.80113257</v>
      </c>
      <c r="P175" s="1" t="s">
        <v>36</v>
      </c>
      <c r="Q175">
        <v>4</v>
      </c>
      <c r="R175">
        <v>43</v>
      </c>
      <c r="S175">
        <v>4</v>
      </c>
    </row>
    <row r="176" spans="1:19" x14ac:dyDescent="0.25">
      <c r="A176">
        <v>190</v>
      </c>
      <c r="B176" s="1" t="s">
        <v>19</v>
      </c>
      <c r="C176" s="2">
        <v>45688</v>
      </c>
      <c r="D176">
        <v>0</v>
      </c>
      <c r="E176" s="1" t="s">
        <v>20</v>
      </c>
      <c r="F176" s="1" t="s">
        <v>34</v>
      </c>
      <c r="G176">
        <v>356024</v>
      </c>
      <c r="H176" s="1" t="s">
        <v>96</v>
      </c>
      <c r="I176" s="1" t="s">
        <v>42</v>
      </c>
      <c r="J176">
        <v>107.14285699999999</v>
      </c>
      <c r="K176">
        <v>72.154861111111103</v>
      </c>
      <c r="L176">
        <v>201.39396199999999</v>
      </c>
      <c r="M176">
        <v>30</v>
      </c>
      <c r="N176">
        <v>22</v>
      </c>
      <c r="O176">
        <v>8.5088948900000005</v>
      </c>
      <c r="P176" s="1" t="s">
        <v>24</v>
      </c>
      <c r="Q176">
        <v>28</v>
      </c>
      <c r="R176">
        <v>30</v>
      </c>
      <c r="S176">
        <v>4</v>
      </c>
    </row>
    <row r="177" spans="1:19" x14ac:dyDescent="0.25">
      <c r="A177">
        <v>191</v>
      </c>
      <c r="B177" s="1" t="s">
        <v>19</v>
      </c>
      <c r="C177" s="2">
        <v>45688</v>
      </c>
      <c r="D177">
        <v>1070979</v>
      </c>
      <c r="E177" s="1" t="s">
        <v>33</v>
      </c>
      <c r="F177" s="1" t="s">
        <v>34</v>
      </c>
      <c r="G177">
        <v>305057</v>
      </c>
      <c r="H177" s="1" t="s">
        <v>59</v>
      </c>
      <c r="I177" s="1" t="s">
        <v>23</v>
      </c>
      <c r="J177">
        <v>20</v>
      </c>
      <c r="K177">
        <v>3.0303030303030303</v>
      </c>
      <c r="L177">
        <v>48.53374075</v>
      </c>
      <c r="M177">
        <v>3</v>
      </c>
      <c r="N177">
        <v>1</v>
      </c>
      <c r="O177">
        <v>1.9413496299999999</v>
      </c>
      <c r="P177" s="1" t="s">
        <v>36</v>
      </c>
      <c r="Q177">
        <v>15</v>
      </c>
      <c r="R177">
        <v>33</v>
      </c>
      <c r="S177">
        <v>4</v>
      </c>
    </row>
    <row r="178" spans="1:19" x14ac:dyDescent="0.25">
      <c r="A178">
        <v>192</v>
      </c>
      <c r="B178" s="1" t="s">
        <v>19</v>
      </c>
      <c r="C178" s="2">
        <v>45688</v>
      </c>
      <c r="D178">
        <v>1083683</v>
      </c>
      <c r="E178" s="1" t="s">
        <v>25</v>
      </c>
      <c r="F178" s="1" t="s">
        <v>34</v>
      </c>
      <c r="G178">
        <v>305038</v>
      </c>
      <c r="H178" s="1" t="s">
        <v>40</v>
      </c>
      <c r="I178" s="1" t="s">
        <v>23</v>
      </c>
      <c r="J178">
        <v>142.85714300000001</v>
      </c>
      <c r="K178">
        <v>72.002367816091891</v>
      </c>
      <c r="L178">
        <v>154.61757399999999</v>
      </c>
      <c r="M178">
        <v>20</v>
      </c>
      <c r="N178">
        <v>28</v>
      </c>
      <c r="O178">
        <v>9.0451280799999996</v>
      </c>
      <c r="P178" s="1" t="s">
        <v>28</v>
      </c>
      <c r="Q178">
        <v>13</v>
      </c>
      <c r="R178">
        <v>38</v>
      </c>
      <c r="S178">
        <v>5</v>
      </c>
    </row>
    <row r="179" spans="1:19" x14ac:dyDescent="0.25">
      <c r="A179">
        <v>193</v>
      </c>
      <c r="B179" s="1" t="s">
        <v>19</v>
      </c>
      <c r="C179" s="2">
        <v>45688</v>
      </c>
      <c r="D179">
        <v>1333943</v>
      </c>
      <c r="E179" s="1" t="s">
        <v>33</v>
      </c>
      <c r="F179" s="1" t="s">
        <v>34</v>
      </c>
      <c r="G179">
        <v>305049</v>
      </c>
      <c r="H179" s="1" t="s">
        <v>90</v>
      </c>
      <c r="I179" s="1" t="s">
        <v>42</v>
      </c>
      <c r="J179">
        <v>26.666667</v>
      </c>
      <c r="K179">
        <v>128.960210526315</v>
      </c>
      <c r="L179">
        <v>210.70419799999999</v>
      </c>
      <c r="M179">
        <v>8</v>
      </c>
      <c r="N179">
        <v>17</v>
      </c>
      <c r="O179">
        <v>8.8495763200000006</v>
      </c>
      <c r="P179" s="1" t="s">
        <v>36</v>
      </c>
      <c r="Q179">
        <v>29</v>
      </c>
      <c r="R179">
        <v>13</v>
      </c>
      <c r="S179">
        <v>4</v>
      </c>
    </row>
    <row r="180" spans="1:19" x14ac:dyDescent="0.25">
      <c r="A180">
        <v>194</v>
      </c>
      <c r="B180" s="1" t="s">
        <v>19</v>
      </c>
      <c r="C180" s="2">
        <v>45688</v>
      </c>
      <c r="D180">
        <v>1173258</v>
      </c>
      <c r="E180" s="1" t="s">
        <v>20</v>
      </c>
      <c r="F180" s="1" t="s">
        <v>21</v>
      </c>
      <c r="G180">
        <v>305068</v>
      </c>
      <c r="H180" s="1" t="s">
        <v>53</v>
      </c>
      <c r="I180" s="1" t="s">
        <v>23</v>
      </c>
      <c r="J180">
        <v>200</v>
      </c>
      <c r="K180">
        <v>72.501003491109401</v>
      </c>
      <c r="L180">
        <v>53.259231999999997</v>
      </c>
      <c r="M180">
        <v>2</v>
      </c>
      <c r="N180">
        <v>21</v>
      </c>
      <c r="O180">
        <v>1.5178881</v>
      </c>
      <c r="P180" s="1" t="s">
        <v>24</v>
      </c>
      <c r="Q180">
        <v>1</v>
      </c>
      <c r="R180">
        <v>28</v>
      </c>
      <c r="S180">
        <v>2</v>
      </c>
    </row>
    <row r="181" spans="1:19" x14ac:dyDescent="0.25">
      <c r="A181">
        <v>195</v>
      </c>
      <c r="B181" s="1" t="s">
        <v>19</v>
      </c>
      <c r="C181" s="2">
        <v>45688</v>
      </c>
      <c r="D181">
        <v>1497404</v>
      </c>
      <c r="E181" s="1" t="s">
        <v>25</v>
      </c>
      <c r="F181" s="1" t="s">
        <v>21</v>
      </c>
      <c r="G181">
        <v>305017</v>
      </c>
      <c r="H181" s="1" t="s">
        <v>41</v>
      </c>
      <c r="I181" s="1" t="s">
        <v>42</v>
      </c>
      <c r="J181">
        <v>285</v>
      </c>
      <c r="K181">
        <v>56.713794191919099</v>
      </c>
      <c r="L181">
        <v>155.899169</v>
      </c>
      <c r="M181">
        <v>5</v>
      </c>
      <c r="N181">
        <v>9</v>
      </c>
      <c r="O181">
        <v>3.9286590499999998</v>
      </c>
      <c r="P181" s="1" t="s">
        <v>28</v>
      </c>
      <c r="Q181">
        <v>1</v>
      </c>
      <c r="R181">
        <v>15</v>
      </c>
      <c r="S181">
        <v>2</v>
      </c>
    </row>
    <row r="182" spans="1:19" x14ac:dyDescent="0.25">
      <c r="A182">
        <v>196</v>
      </c>
      <c r="B182" s="1" t="s">
        <v>19</v>
      </c>
      <c r="C182" s="2">
        <v>45688</v>
      </c>
      <c r="D182">
        <v>1951337</v>
      </c>
      <c r="E182" s="1" t="s">
        <v>43</v>
      </c>
      <c r="F182" s="1" t="s">
        <v>34</v>
      </c>
      <c r="G182">
        <v>305055</v>
      </c>
      <c r="H182" s="1" t="s">
        <v>51</v>
      </c>
      <c r="I182" s="1" t="s">
        <v>32</v>
      </c>
      <c r="J182">
        <v>107.5</v>
      </c>
      <c r="K182">
        <v>87.810758697947193</v>
      </c>
      <c r="L182">
        <v>138.18305699999999</v>
      </c>
      <c r="M182">
        <v>43</v>
      </c>
      <c r="N182">
        <v>18</v>
      </c>
      <c r="O182">
        <v>6.7364240500000001</v>
      </c>
      <c r="P182" s="1" t="s">
        <v>45</v>
      </c>
      <c r="Q182">
        <v>40</v>
      </c>
      <c r="R182">
        <v>20</v>
      </c>
      <c r="S182">
        <v>4</v>
      </c>
    </row>
    <row r="183" spans="1:19" x14ac:dyDescent="0.25">
      <c r="A183">
        <v>197</v>
      </c>
      <c r="B183" s="1" t="s">
        <v>19</v>
      </c>
      <c r="C183" s="2">
        <v>45688</v>
      </c>
      <c r="D183">
        <v>1700373</v>
      </c>
      <c r="E183" s="1" t="s">
        <v>25</v>
      </c>
      <c r="F183" s="1" t="s">
        <v>34</v>
      </c>
      <c r="G183">
        <v>309630</v>
      </c>
      <c r="H183" s="1" t="s">
        <v>119</v>
      </c>
      <c r="I183" s="1" t="s">
        <v>30</v>
      </c>
      <c r="J183">
        <v>55.000000000000007</v>
      </c>
      <c r="K183">
        <v>71.567207825797894</v>
      </c>
      <c r="L183">
        <v>383.16148913461552</v>
      </c>
      <c r="M183">
        <v>22</v>
      </c>
      <c r="N183">
        <v>13</v>
      </c>
      <c r="O183">
        <v>24.297357609999999</v>
      </c>
      <c r="P183" s="1" t="s">
        <v>28</v>
      </c>
      <c r="Q183">
        <v>39</v>
      </c>
      <c r="R183">
        <v>18</v>
      </c>
      <c r="S183">
        <v>5</v>
      </c>
    </row>
    <row r="184" spans="1:19" x14ac:dyDescent="0.25">
      <c r="A184">
        <v>198</v>
      </c>
      <c r="B184" s="1" t="s">
        <v>19</v>
      </c>
      <c r="C184" s="2">
        <v>45688</v>
      </c>
      <c r="D184">
        <v>1869344</v>
      </c>
      <c r="E184" s="1" t="s">
        <v>20</v>
      </c>
      <c r="F184" s="1" t="s">
        <v>34</v>
      </c>
      <c r="G184">
        <v>305021</v>
      </c>
      <c r="H184" s="1" t="s">
        <v>38</v>
      </c>
      <c r="I184" s="1" t="s">
        <v>27</v>
      </c>
      <c r="J184">
        <v>76</v>
      </c>
      <c r="K184">
        <v>17.8762857142857</v>
      </c>
      <c r="L184">
        <v>198.77793600000001</v>
      </c>
      <c r="M184">
        <v>19</v>
      </c>
      <c r="N184">
        <v>2</v>
      </c>
      <c r="O184">
        <v>8.3983678099999999</v>
      </c>
      <c r="P184" s="1" t="s">
        <v>24</v>
      </c>
      <c r="Q184">
        <v>25</v>
      </c>
      <c r="R184">
        <v>11</v>
      </c>
      <c r="S184">
        <v>4</v>
      </c>
    </row>
    <row r="185" spans="1:19" x14ac:dyDescent="0.25">
      <c r="A185">
        <v>199</v>
      </c>
      <c r="B185" s="1" t="s">
        <v>19</v>
      </c>
      <c r="C185" s="2">
        <v>45688</v>
      </c>
      <c r="D185">
        <v>1757828</v>
      </c>
      <c r="E185" s="1" t="s">
        <v>20</v>
      </c>
      <c r="F185" s="1" t="s">
        <v>21</v>
      </c>
      <c r="G185">
        <v>305021</v>
      </c>
      <c r="H185" s="1" t="s">
        <v>38</v>
      </c>
      <c r="I185" s="1" t="s">
        <v>27</v>
      </c>
      <c r="J185">
        <v>100</v>
      </c>
      <c r="K185">
        <v>51.099456521739093</v>
      </c>
      <c r="L185">
        <v>158.45307500000001</v>
      </c>
      <c r="M185">
        <v>2</v>
      </c>
      <c r="N185">
        <v>11</v>
      </c>
      <c r="O185">
        <v>5.1338796200000001</v>
      </c>
      <c r="P185" s="1" t="s">
        <v>24</v>
      </c>
      <c r="Q185">
        <v>2</v>
      </c>
      <c r="R185">
        <v>21</v>
      </c>
      <c r="S185">
        <v>3</v>
      </c>
    </row>
    <row r="186" spans="1:19" x14ac:dyDescent="0.25">
      <c r="A186">
        <v>200</v>
      </c>
      <c r="B186" s="1" t="s">
        <v>19</v>
      </c>
      <c r="C186" s="2">
        <v>45688</v>
      </c>
      <c r="D186">
        <v>1345307</v>
      </c>
      <c r="E186" s="1" t="s">
        <v>33</v>
      </c>
      <c r="F186" s="1" t="s">
        <v>34</v>
      </c>
      <c r="G186">
        <v>400106</v>
      </c>
      <c r="H186" s="1" t="s">
        <v>120</v>
      </c>
      <c r="I186" s="1" t="s">
        <v>42</v>
      </c>
      <c r="J186">
        <v>58.620689999999996</v>
      </c>
      <c r="K186">
        <v>41.299142857142797</v>
      </c>
      <c r="L186">
        <v>72.587530999999998</v>
      </c>
      <c r="M186">
        <v>17</v>
      </c>
      <c r="N186">
        <v>3</v>
      </c>
      <c r="O186">
        <v>2.3590947600000001</v>
      </c>
      <c r="P186" s="1" t="s">
        <v>36</v>
      </c>
      <c r="Q186">
        <v>28</v>
      </c>
      <c r="R186">
        <v>7</v>
      </c>
      <c r="S186">
        <v>3</v>
      </c>
    </row>
    <row r="187" spans="1:19" x14ac:dyDescent="0.25">
      <c r="A187">
        <v>201</v>
      </c>
      <c r="B187" s="1" t="s">
        <v>19</v>
      </c>
      <c r="C187" s="2">
        <v>45688</v>
      </c>
      <c r="D187">
        <v>1463597</v>
      </c>
      <c r="E187" s="1" t="s">
        <v>20</v>
      </c>
      <c r="F187" s="1" t="s">
        <v>21</v>
      </c>
      <c r="G187">
        <v>305037</v>
      </c>
      <c r="H187" s="1" t="s">
        <v>62</v>
      </c>
      <c r="I187" s="1" t="s">
        <v>42</v>
      </c>
      <c r="J187">
        <v>175</v>
      </c>
      <c r="K187">
        <v>144.770107142857</v>
      </c>
      <c r="L187">
        <v>271.59626600000001</v>
      </c>
      <c r="M187">
        <v>7</v>
      </c>
      <c r="N187">
        <v>48</v>
      </c>
      <c r="O187">
        <v>16.703167650000001</v>
      </c>
      <c r="P187" s="1" t="s">
        <v>24</v>
      </c>
      <c r="Q187">
        <v>4</v>
      </c>
      <c r="R187">
        <v>33</v>
      </c>
      <c r="S187">
        <v>6</v>
      </c>
    </row>
    <row r="188" spans="1:19" x14ac:dyDescent="0.25">
      <c r="A188">
        <v>202</v>
      </c>
      <c r="B188" s="1" t="s">
        <v>19</v>
      </c>
      <c r="C188" s="2">
        <v>45688</v>
      </c>
      <c r="D188">
        <v>1270342</v>
      </c>
      <c r="E188" s="1" t="s">
        <v>43</v>
      </c>
      <c r="F188" s="1" t="s">
        <v>34</v>
      </c>
      <c r="G188">
        <v>305058</v>
      </c>
      <c r="H188" s="1" t="s">
        <v>121</v>
      </c>
      <c r="I188" s="1" t="s">
        <v>23</v>
      </c>
      <c r="J188">
        <v>200</v>
      </c>
      <c r="K188">
        <v>135.40229024881401</v>
      </c>
      <c r="L188">
        <v>334.81987499999997</v>
      </c>
      <c r="M188">
        <v>34</v>
      </c>
      <c r="N188">
        <v>38</v>
      </c>
      <c r="O188">
        <v>23.939621070000001</v>
      </c>
      <c r="P188" s="1" t="s">
        <v>45</v>
      </c>
      <c r="Q188">
        <v>17</v>
      </c>
      <c r="R188">
        <v>28</v>
      </c>
      <c r="S188">
        <v>7</v>
      </c>
    </row>
    <row r="189" spans="1:19" x14ac:dyDescent="0.25">
      <c r="A189">
        <v>203</v>
      </c>
      <c r="B189" s="1" t="s">
        <v>19</v>
      </c>
      <c r="C189" s="2">
        <v>45688</v>
      </c>
      <c r="D189">
        <v>1688877</v>
      </c>
      <c r="E189" s="1" t="s">
        <v>43</v>
      </c>
      <c r="F189" s="1" t="s">
        <v>34</v>
      </c>
      <c r="G189">
        <v>305007</v>
      </c>
      <c r="H189" s="1" t="s">
        <v>101</v>
      </c>
      <c r="I189" s="1" t="s">
        <v>30</v>
      </c>
      <c r="J189">
        <v>33.333332999999996</v>
      </c>
      <c r="K189">
        <v>55.798214285714195</v>
      </c>
      <c r="L189">
        <v>0</v>
      </c>
      <c r="M189">
        <v>17</v>
      </c>
      <c r="N189">
        <v>14</v>
      </c>
      <c r="O189">
        <v>0</v>
      </c>
      <c r="P189" s="1" t="s">
        <v>45</v>
      </c>
      <c r="Q189">
        <v>51</v>
      </c>
      <c r="R189">
        <v>25</v>
      </c>
      <c r="S189">
        <v>0</v>
      </c>
    </row>
    <row r="190" spans="1:19" x14ac:dyDescent="0.25">
      <c r="A190">
        <v>204</v>
      </c>
      <c r="B190" s="1" t="s">
        <v>19</v>
      </c>
      <c r="C190" s="2">
        <v>45688</v>
      </c>
      <c r="D190">
        <v>1764862</v>
      </c>
      <c r="E190" s="1" t="s">
        <v>20</v>
      </c>
      <c r="F190" s="1" t="s">
        <v>34</v>
      </c>
      <c r="G190">
        <v>305068</v>
      </c>
      <c r="H190" s="1" t="s">
        <v>53</v>
      </c>
      <c r="I190" s="1" t="s">
        <v>23</v>
      </c>
      <c r="J190">
        <v>110.52631600000001</v>
      </c>
      <c r="K190">
        <v>66.719095238095207</v>
      </c>
      <c r="L190">
        <v>165.39643799999999</v>
      </c>
      <c r="M190">
        <v>21</v>
      </c>
      <c r="N190">
        <v>12</v>
      </c>
      <c r="O190">
        <v>12.90092216</v>
      </c>
      <c r="P190" s="1" t="s">
        <v>24</v>
      </c>
      <c r="Q190">
        <v>18</v>
      </c>
      <c r="R190">
        <v>17</v>
      </c>
      <c r="S190">
        <v>7</v>
      </c>
    </row>
    <row r="191" spans="1:19" x14ac:dyDescent="0.25">
      <c r="A191">
        <v>205</v>
      </c>
      <c r="B191" s="1" t="s">
        <v>19</v>
      </c>
      <c r="C191" s="2">
        <v>45688</v>
      </c>
      <c r="D191">
        <v>1060252</v>
      </c>
      <c r="E191" s="1" t="s">
        <v>43</v>
      </c>
      <c r="F191" s="1" t="s">
        <v>34</v>
      </c>
      <c r="G191">
        <v>305039</v>
      </c>
      <c r="H191" s="1" t="s">
        <v>106</v>
      </c>
      <c r="I191" s="1" t="s">
        <v>23</v>
      </c>
      <c r="J191">
        <v>155.555556</v>
      </c>
      <c r="K191">
        <v>63.427095238095198</v>
      </c>
      <c r="L191">
        <v>172.93535800000001</v>
      </c>
      <c r="M191">
        <v>28</v>
      </c>
      <c r="N191">
        <v>15</v>
      </c>
      <c r="O191">
        <v>10.11671844</v>
      </c>
      <c r="P191" s="1" t="s">
        <v>45</v>
      </c>
      <c r="Q191">
        <v>17</v>
      </c>
      <c r="R191">
        <v>23</v>
      </c>
      <c r="S191">
        <v>5</v>
      </c>
    </row>
    <row r="192" spans="1:19" x14ac:dyDescent="0.25">
      <c r="A192">
        <v>206</v>
      </c>
      <c r="B192" s="1" t="s">
        <v>19</v>
      </c>
      <c r="C192" s="2">
        <v>45688</v>
      </c>
      <c r="D192">
        <v>1178160</v>
      </c>
      <c r="E192" s="1" t="s">
        <v>20</v>
      </c>
      <c r="F192" s="1" t="s">
        <v>21</v>
      </c>
      <c r="G192">
        <v>305020</v>
      </c>
      <c r="H192" s="1" t="s">
        <v>26</v>
      </c>
      <c r="I192" s="1" t="s">
        <v>27</v>
      </c>
      <c r="J192">
        <v>200</v>
      </c>
      <c r="K192">
        <v>71.960466666666605</v>
      </c>
      <c r="L192">
        <v>101.4764</v>
      </c>
      <c r="M192">
        <v>8</v>
      </c>
      <c r="N192">
        <v>30</v>
      </c>
      <c r="O192">
        <v>8.7523394999999997</v>
      </c>
      <c r="P192" s="1" t="s">
        <v>24</v>
      </c>
      <c r="Q192">
        <v>4</v>
      </c>
      <c r="R192">
        <v>41</v>
      </c>
      <c r="S192">
        <v>8</v>
      </c>
    </row>
    <row r="193" spans="1:19" x14ac:dyDescent="0.25">
      <c r="A193">
        <v>207</v>
      </c>
      <c r="B193" s="1" t="s">
        <v>19</v>
      </c>
      <c r="C193" s="2">
        <v>45688</v>
      </c>
      <c r="D193">
        <v>1675532</v>
      </c>
      <c r="E193" s="1" t="s">
        <v>25</v>
      </c>
      <c r="F193" s="1" t="s">
        <v>34</v>
      </c>
      <c r="G193">
        <v>879095</v>
      </c>
      <c r="H193" s="1" t="s">
        <v>57</v>
      </c>
      <c r="I193" s="1" t="s">
        <v>42</v>
      </c>
      <c r="J193">
        <v>96.875</v>
      </c>
      <c r="K193">
        <v>13.6330461099127</v>
      </c>
      <c r="L193">
        <v>383.16148913461552</v>
      </c>
      <c r="M193">
        <v>31</v>
      </c>
      <c r="N193">
        <v>6</v>
      </c>
      <c r="O193">
        <v>27.169407620000001</v>
      </c>
      <c r="P193" s="1" t="s">
        <v>28</v>
      </c>
      <c r="Q193">
        <v>32</v>
      </c>
      <c r="R193">
        <v>44</v>
      </c>
      <c r="S193">
        <v>6</v>
      </c>
    </row>
    <row r="194" spans="1:19" x14ac:dyDescent="0.25">
      <c r="A194">
        <v>208</v>
      </c>
      <c r="B194" s="1" t="s">
        <v>19</v>
      </c>
      <c r="C194" s="2">
        <v>45688</v>
      </c>
      <c r="D194">
        <v>1222938</v>
      </c>
      <c r="E194" s="1" t="s">
        <v>20</v>
      </c>
      <c r="F194" s="1" t="s">
        <v>21</v>
      </c>
      <c r="G194">
        <v>305025</v>
      </c>
      <c r="H194" s="1" t="s">
        <v>115</v>
      </c>
      <c r="I194" s="1" t="s">
        <v>42</v>
      </c>
      <c r="J194">
        <v>225</v>
      </c>
      <c r="K194">
        <v>90.645447105344104</v>
      </c>
      <c r="L194">
        <v>159.80744899999999</v>
      </c>
      <c r="M194">
        <v>9</v>
      </c>
      <c r="N194">
        <v>48</v>
      </c>
      <c r="O194">
        <v>12.82454619</v>
      </c>
      <c r="P194" s="1" t="s">
        <v>24</v>
      </c>
      <c r="Q194">
        <v>4</v>
      </c>
      <c r="R194">
        <v>52</v>
      </c>
      <c r="S194">
        <v>8</v>
      </c>
    </row>
    <row r="195" spans="1:19" x14ac:dyDescent="0.25">
      <c r="A195">
        <v>210</v>
      </c>
      <c r="B195" s="1" t="s">
        <v>19</v>
      </c>
      <c r="C195" s="2">
        <v>45688</v>
      </c>
      <c r="D195">
        <v>1777888</v>
      </c>
      <c r="E195" s="1" t="s">
        <v>43</v>
      </c>
      <c r="F195" s="1" t="s">
        <v>34</v>
      </c>
      <c r="G195">
        <v>305031</v>
      </c>
      <c r="H195" s="1" t="s">
        <v>117</v>
      </c>
      <c r="I195" s="1" t="s">
        <v>42</v>
      </c>
      <c r="J195">
        <v>105.88235299999999</v>
      </c>
      <c r="K195">
        <v>96.790023809523802</v>
      </c>
      <c r="L195">
        <v>383.16148913461552</v>
      </c>
      <c r="M195">
        <v>36</v>
      </c>
      <c r="N195">
        <v>13</v>
      </c>
      <c r="O195">
        <v>15.20235609</v>
      </c>
      <c r="P195" s="1" t="s">
        <v>45</v>
      </c>
      <c r="Q195">
        <v>33</v>
      </c>
      <c r="R195">
        <v>13</v>
      </c>
      <c r="S195">
        <v>3</v>
      </c>
    </row>
    <row r="196" spans="1:19" x14ac:dyDescent="0.25">
      <c r="A196">
        <v>211</v>
      </c>
      <c r="B196" s="1" t="s">
        <v>19</v>
      </c>
      <c r="C196" s="2">
        <v>45688</v>
      </c>
      <c r="D196">
        <v>1739862</v>
      </c>
      <c r="E196" s="1" t="s">
        <v>20</v>
      </c>
      <c r="F196" s="1" t="s">
        <v>21</v>
      </c>
      <c r="G196">
        <v>305076</v>
      </c>
      <c r="H196" s="1" t="s">
        <v>83</v>
      </c>
      <c r="I196" s="1" t="s">
        <v>32</v>
      </c>
      <c r="J196">
        <v>233.33333299999998</v>
      </c>
      <c r="K196">
        <v>79.534149774774704</v>
      </c>
      <c r="L196">
        <v>93.175163999999995</v>
      </c>
      <c r="M196">
        <v>7</v>
      </c>
      <c r="N196">
        <v>40</v>
      </c>
      <c r="O196">
        <v>4.4724078799999996</v>
      </c>
      <c r="P196" s="1" t="s">
        <v>24</v>
      </c>
      <c r="Q196">
        <v>3</v>
      </c>
      <c r="R196">
        <v>50</v>
      </c>
      <c r="S196">
        <v>4</v>
      </c>
    </row>
    <row r="197" spans="1:19" x14ac:dyDescent="0.25">
      <c r="A197">
        <v>212</v>
      </c>
      <c r="B197" s="1" t="s">
        <v>19</v>
      </c>
      <c r="C197" s="2">
        <v>45688</v>
      </c>
      <c r="D197">
        <v>1655832</v>
      </c>
      <c r="E197" s="1" t="s">
        <v>43</v>
      </c>
      <c r="F197" s="1" t="s">
        <v>21</v>
      </c>
      <c r="G197">
        <v>305006</v>
      </c>
      <c r="H197" s="1" t="s">
        <v>95</v>
      </c>
      <c r="I197" s="1" t="s">
        <v>30</v>
      </c>
      <c r="J197">
        <v>285</v>
      </c>
      <c r="K197">
        <v>80.640075376884397</v>
      </c>
      <c r="L197">
        <v>315.93373600000001</v>
      </c>
      <c r="M197">
        <v>22</v>
      </c>
      <c r="N197">
        <v>33</v>
      </c>
      <c r="O197">
        <v>22.510278660000001</v>
      </c>
      <c r="P197" s="1" t="s">
        <v>45</v>
      </c>
      <c r="Q197">
        <v>4</v>
      </c>
      <c r="R197">
        <v>40</v>
      </c>
      <c r="S197">
        <v>7</v>
      </c>
    </row>
    <row r="198" spans="1:19" x14ac:dyDescent="0.25">
      <c r="A198">
        <v>213</v>
      </c>
      <c r="B198" s="1" t="s">
        <v>19</v>
      </c>
      <c r="C198" s="2">
        <v>45688</v>
      </c>
      <c r="D198">
        <v>1357689</v>
      </c>
      <c r="E198" s="1" t="s">
        <v>33</v>
      </c>
      <c r="F198" s="1" t="s">
        <v>34</v>
      </c>
      <c r="G198">
        <v>305018</v>
      </c>
      <c r="H198" s="1" t="s">
        <v>49</v>
      </c>
      <c r="I198" s="1" t="s">
        <v>32</v>
      </c>
      <c r="J198">
        <v>80</v>
      </c>
      <c r="K198">
        <v>74.194738095238094</v>
      </c>
      <c r="L198">
        <v>159.608328</v>
      </c>
      <c r="M198">
        <v>32</v>
      </c>
      <c r="N198">
        <v>14</v>
      </c>
      <c r="O198">
        <v>8.8183601199999995</v>
      </c>
      <c r="P198" s="1" t="s">
        <v>36</v>
      </c>
      <c r="Q198">
        <v>40</v>
      </c>
      <c r="R198">
        <v>18</v>
      </c>
      <c r="S198">
        <v>5</v>
      </c>
    </row>
    <row r="199" spans="1:19" x14ac:dyDescent="0.25">
      <c r="A199">
        <v>214</v>
      </c>
      <c r="B199" s="1" t="s">
        <v>19</v>
      </c>
      <c r="C199" s="2">
        <v>45688</v>
      </c>
      <c r="D199">
        <v>0</v>
      </c>
      <c r="E199" s="1" t="s">
        <v>20</v>
      </c>
      <c r="F199" s="1" t="s">
        <v>21</v>
      </c>
      <c r="G199">
        <v>305054</v>
      </c>
      <c r="H199" s="1" t="s">
        <v>94</v>
      </c>
      <c r="I199" s="1" t="s">
        <v>27</v>
      </c>
      <c r="J199">
        <v>125</v>
      </c>
      <c r="K199">
        <v>34.307105263157801</v>
      </c>
      <c r="L199">
        <v>102.056714</v>
      </c>
      <c r="M199">
        <v>5</v>
      </c>
      <c r="N199">
        <v>11</v>
      </c>
      <c r="O199">
        <v>3.6740406700000001</v>
      </c>
      <c r="P199" s="1" t="s">
        <v>24</v>
      </c>
      <c r="Q199">
        <v>4</v>
      </c>
      <c r="R199">
        <v>32</v>
      </c>
      <c r="S199">
        <v>3</v>
      </c>
    </row>
    <row r="200" spans="1:19" x14ac:dyDescent="0.25">
      <c r="A200">
        <v>215</v>
      </c>
      <c r="B200" s="1" t="s">
        <v>19</v>
      </c>
      <c r="C200" s="2">
        <v>45688</v>
      </c>
      <c r="D200">
        <v>1617354</v>
      </c>
      <c r="E200" s="1" t="s">
        <v>43</v>
      </c>
      <c r="F200" s="1" t="s">
        <v>34</v>
      </c>
      <c r="G200">
        <v>305002</v>
      </c>
      <c r="H200" s="1" t="s">
        <v>88</v>
      </c>
      <c r="I200" s="1" t="s">
        <v>42</v>
      </c>
      <c r="J200">
        <v>76</v>
      </c>
      <c r="K200">
        <v>139.242616037191</v>
      </c>
      <c r="L200">
        <v>164.282129</v>
      </c>
      <c r="M200">
        <v>38</v>
      </c>
      <c r="N200">
        <v>28</v>
      </c>
      <c r="O200">
        <v>6.4070030500000001</v>
      </c>
      <c r="P200" s="1" t="s">
        <v>45</v>
      </c>
      <c r="Q200">
        <v>50</v>
      </c>
      <c r="R200">
        <v>20</v>
      </c>
      <c r="S200">
        <v>3</v>
      </c>
    </row>
    <row r="201" spans="1:19" x14ac:dyDescent="0.25">
      <c r="A201">
        <v>216</v>
      </c>
      <c r="B201" s="1" t="s">
        <v>19</v>
      </c>
      <c r="C201" s="2">
        <v>45688</v>
      </c>
      <c r="D201">
        <v>1425887</v>
      </c>
      <c r="E201" s="1" t="s">
        <v>25</v>
      </c>
      <c r="F201" s="1" t="s">
        <v>34</v>
      </c>
      <c r="G201">
        <v>305082</v>
      </c>
      <c r="H201" s="1" t="s">
        <v>97</v>
      </c>
      <c r="I201" s="1" t="s">
        <v>30</v>
      </c>
      <c r="J201">
        <v>62.857143000000008</v>
      </c>
      <c r="K201">
        <v>112.806571428571</v>
      </c>
      <c r="L201">
        <v>306.81929400000001</v>
      </c>
      <c r="M201">
        <v>22</v>
      </c>
      <c r="N201">
        <v>24</v>
      </c>
      <c r="O201">
        <v>17.9489287</v>
      </c>
      <c r="P201" s="1" t="s">
        <v>28</v>
      </c>
      <c r="Q201">
        <v>34</v>
      </c>
      <c r="R201">
        <v>21</v>
      </c>
      <c r="S201">
        <v>5</v>
      </c>
    </row>
    <row r="202" spans="1:19" x14ac:dyDescent="0.25">
      <c r="A202">
        <v>217</v>
      </c>
      <c r="B202" s="1" t="s">
        <v>19</v>
      </c>
      <c r="C202" s="2">
        <v>45688</v>
      </c>
      <c r="D202">
        <v>1693327</v>
      </c>
      <c r="E202" s="1" t="s">
        <v>25</v>
      </c>
      <c r="F202" s="1" t="s">
        <v>34</v>
      </c>
      <c r="G202">
        <v>305013</v>
      </c>
      <c r="H202" s="1" t="s">
        <v>60</v>
      </c>
      <c r="I202" s="1" t="s">
        <v>30</v>
      </c>
      <c r="J202">
        <v>63.461537999999997</v>
      </c>
      <c r="K202">
        <v>62.437535014005597</v>
      </c>
      <c r="L202">
        <v>383.16148913461552</v>
      </c>
      <c r="M202">
        <v>33</v>
      </c>
      <c r="N202">
        <v>11</v>
      </c>
      <c r="O202">
        <v>12.83567822</v>
      </c>
      <c r="P202" s="1" t="s">
        <v>28</v>
      </c>
      <c r="Q202">
        <v>52</v>
      </c>
      <c r="R202">
        <v>17</v>
      </c>
      <c r="S202">
        <v>2</v>
      </c>
    </row>
    <row r="203" spans="1:19" x14ac:dyDescent="0.25">
      <c r="A203">
        <v>218</v>
      </c>
      <c r="B203" s="1" t="s">
        <v>19</v>
      </c>
      <c r="C203" s="2">
        <v>45688</v>
      </c>
      <c r="D203">
        <v>1879725</v>
      </c>
      <c r="E203" s="1" t="s">
        <v>20</v>
      </c>
      <c r="F203" s="1" t="s">
        <v>34</v>
      </c>
      <c r="G203">
        <v>305038</v>
      </c>
      <c r="H203" s="1" t="s">
        <v>40</v>
      </c>
      <c r="I203" s="1" t="s">
        <v>23</v>
      </c>
      <c r="J203">
        <v>100</v>
      </c>
      <c r="K203">
        <v>52.438436781609198</v>
      </c>
      <c r="L203">
        <v>383.16148913461552</v>
      </c>
      <c r="M203">
        <v>14</v>
      </c>
      <c r="N203">
        <v>19</v>
      </c>
      <c r="O203">
        <v>22.914870310000001</v>
      </c>
      <c r="P203" s="1" t="s">
        <v>24</v>
      </c>
      <c r="Q203">
        <v>14</v>
      </c>
      <c r="R203">
        <v>36</v>
      </c>
      <c r="S203">
        <v>5</v>
      </c>
    </row>
    <row r="204" spans="1:19" x14ac:dyDescent="0.25">
      <c r="A204">
        <v>220</v>
      </c>
      <c r="B204" s="1" t="s">
        <v>19</v>
      </c>
      <c r="C204" s="2">
        <v>45688</v>
      </c>
      <c r="D204">
        <v>1557685</v>
      </c>
      <c r="E204" s="1" t="s">
        <v>33</v>
      </c>
      <c r="F204" s="1" t="s">
        <v>34</v>
      </c>
      <c r="G204">
        <v>305037</v>
      </c>
      <c r="H204" s="1" t="s">
        <v>62</v>
      </c>
      <c r="I204" s="1" t="s">
        <v>42</v>
      </c>
      <c r="J204">
        <v>108.33333300000001</v>
      </c>
      <c r="K204">
        <v>32.037671783514199</v>
      </c>
      <c r="L204">
        <v>204.13760199999999</v>
      </c>
      <c r="M204">
        <v>26</v>
      </c>
      <c r="N204">
        <v>6</v>
      </c>
      <c r="O204">
        <v>10.6151553</v>
      </c>
      <c r="P204" s="1" t="s">
        <v>36</v>
      </c>
      <c r="Q204">
        <v>24</v>
      </c>
      <c r="R204">
        <v>18</v>
      </c>
      <c r="S204">
        <v>5</v>
      </c>
    </row>
    <row r="205" spans="1:19" x14ac:dyDescent="0.25">
      <c r="A205">
        <v>221</v>
      </c>
      <c r="B205" s="1" t="s">
        <v>19</v>
      </c>
      <c r="C205" s="2">
        <v>45688</v>
      </c>
      <c r="D205">
        <v>1022449</v>
      </c>
      <c r="E205" s="1" t="s">
        <v>33</v>
      </c>
      <c r="F205" s="1" t="s">
        <v>34</v>
      </c>
      <c r="G205">
        <v>305030</v>
      </c>
      <c r="H205" s="1" t="s">
        <v>70</v>
      </c>
      <c r="I205" s="1" t="s">
        <v>42</v>
      </c>
      <c r="J205">
        <v>46.428571000000005</v>
      </c>
      <c r="K205">
        <v>114.78600000000002</v>
      </c>
      <c r="L205">
        <v>346.46884</v>
      </c>
      <c r="M205">
        <v>13</v>
      </c>
      <c r="N205">
        <v>12</v>
      </c>
      <c r="O205">
        <v>10.69722543</v>
      </c>
      <c r="P205" s="1" t="s">
        <v>36</v>
      </c>
      <c r="Q205">
        <v>28</v>
      </c>
      <c r="R205">
        <v>10</v>
      </c>
      <c r="S205">
        <v>3</v>
      </c>
    </row>
    <row r="206" spans="1:19" x14ac:dyDescent="0.25">
      <c r="A206">
        <v>222</v>
      </c>
      <c r="B206" s="1" t="s">
        <v>19</v>
      </c>
      <c r="C206" s="2">
        <v>45688</v>
      </c>
      <c r="D206">
        <v>1909092</v>
      </c>
      <c r="E206" s="1" t="s">
        <v>20</v>
      </c>
      <c r="F206" s="1" t="s">
        <v>21</v>
      </c>
      <c r="G206">
        <v>854198</v>
      </c>
      <c r="H206" s="1" t="s">
        <v>81</v>
      </c>
      <c r="I206" s="1" t="s">
        <v>32</v>
      </c>
      <c r="J206">
        <v>285</v>
      </c>
      <c r="K206">
        <v>101.96821917808201</v>
      </c>
      <c r="L206">
        <v>166.395275</v>
      </c>
      <c r="M206">
        <v>19</v>
      </c>
      <c r="N206">
        <v>56</v>
      </c>
      <c r="O206">
        <v>8.9853448500000006</v>
      </c>
      <c r="P206" s="1" t="s">
        <v>24</v>
      </c>
      <c r="Q206">
        <v>4</v>
      </c>
      <c r="R206">
        <v>54</v>
      </c>
      <c r="S206">
        <v>5</v>
      </c>
    </row>
    <row r="207" spans="1:19" x14ac:dyDescent="0.25">
      <c r="A207">
        <v>224</v>
      </c>
      <c r="B207" s="1" t="s">
        <v>19</v>
      </c>
      <c r="C207" s="2">
        <v>45688</v>
      </c>
      <c r="D207">
        <v>1778400</v>
      </c>
      <c r="E207" s="1" t="s">
        <v>43</v>
      </c>
      <c r="F207" s="1" t="s">
        <v>34</v>
      </c>
      <c r="G207">
        <v>881415</v>
      </c>
      <c r="H207" s="1" t="s">
        <v>122</v>
      </c>
      <c r="I207" s="1" t="s">
        <v>30</v>
      </c>
      <c r="J207">
        <v>75</v>
      </c>
      <c r="K207">
        <v>67.8608571428571</v>
      </c>
      <c r="L207">
        <v>176.10224099999999</v>
      </c>
      <c r="M207">
        <v>15</v>
      </c>
      <c r="N207">
        <v>16</v>
      </c>
      <c r="O207">
        <v>10.87431338</v>
      </c>
      <c r="P207" s="1" t="s">
        <v>45</v>
      </c>
      <c r="Q207">
        <v>20</v>
      </c>
      <c r="R207">
        <v>23</v>
      </c>
      <c r="S207">
        <v>6</v>
      </c>
    </row>
    <row r="208" spans="1:19" x14ac:dyDescent="0.25">
      <c r="A208">
        <v>225</v>
      </c>
      <c r="B208" s="1" t="s">
        <v>19</v>
      </c>
      <c r="C208" s="2">
        <v>45688</v>
      </c>
      <c r="D208">
        <v>1885332</v>
      </c>
      <c r="E208" s="1" t="s">
        <v>25</v>
      </c>
      <c r="F208" s="1" t="s">
        <v>34</v>
      </c>
      <c r="G208">
        <v>305022</v>
      </c>
      <c r="H208" s="1" t="s">
        <v>48</v>
      </c>
      <c r="I208" s="1" t="s">
        <v>42</v>
      </c>
      <c r="J208">
        <v>78</v>
      </c>
      <c r="K208">
        <v>97.548999999999992</v>
      </c>
      <c r="L208">
        <v>383.16148913461552</v>
      </c>
      <c r="M208">
        <v>39</v>
      </c>
      <c r="N208">
        <v>27</v>
      </c>
      <c r="O208">
        <v>26.83378475</v>
      </c>
      <c r="P208" s="1" t="s">
        <v>28</v>
      </c>
      <c r="Q208">
        <v>50</v>
      </c>
      <c r="R208">
        <v>27</v>
      </c>
      <c r="S208">
        <v>3</v>
      </c>
    </row>
    <row r="209" spans="1:19" x14ac:dyDescent="0.25">
      <c r="A209">
        <v>226</v>
      </c>
      <c r="B209" s="1" t="s">
        <v>19</v>
      </c>
      <c r="C209" s="2">
        <v>45688</v>
      </c>
      <c r="D209">
        <v>1807934</v>
      </c>
      <c r="E209" s="1" t="s">
        <v>43</v>
      </c>
      <c r="F209" s="1" t="s">
        <v>34</v>
      </c>
      <c r="G209">
        <v>356062</v>
      </c>
      <c r="H209" s="1" t="s">
        <v>123</v>
      </c>
      <c r="I209" s="1" t="s">
        <v>32</v>
      </c>
      <c r="J209">
        <v>72.727272999999997</v>
      </c>
      <c r="K209">
        <v>24.006482328133099</v>
      </c>
      <c r="L209">
        <v>103.46413000000001</v>
      </c>
      <c r="M209">
        <v>16</v>
      </c>
      <c r="N209">
        <v>8</v>
      </c>
      <c r="O209">
        <v>6.72516845</v>
      </c>
      <c r="P209" s="1" t="s">
        <v>45</v>
      </c>
      <c r="Q209">
        <v>21</v>
      </c>
      <c r="R209">
        <v>33</v>
      </c>
      <c r="S209">
        <v>6</v>
      </c>
    </row>
    <row r="210" spans="1:19" x14ac:dyDescent="0.25">
      <c r="A210">
        <v>227</v>
      </c>
      <c r="B210" s="1" t="s">
        <v>19</v>
      </c>
      <c r="C210" s="2">
        <v>45688</v>
      </c>
      <c r="D210">
        <v>1943756</v>
      </c>
      <c r="E210" s="1" t="s">
        <v>33</v>
      </c>
      <c r="F210" s="1" t="s">
        <v>21</v>
      </c>
      <c r="G210">
        <v>305009</v>
      </c>
      <c r="H210" s="1" t="s">
        <v>100</v>
      </c>
      <c r="I210" s="1" t="s">
        <v>42</v>
      </c>
      <c r="J210">
        <v>62.5</v>
      </c>
      <c r="K210">
        <v>3.5714285714285712</v>
      </c>
      <c r="L210">
        <v>64.070627250000001</v>
      </c>
      <c r="M210">
        <v>10</v>
      </c>
      <c r="N210">
        <v>2</v>
      </c>
      <c r="O210">
        <v>2.56282509</v>
      </c>
      <c r="P210" s="1" t="s">
        <v>36</v>
      </c>
      <c r="Q210">
        <v>16</v>
      </c>
      <c r="R210">
        <v>56</v>
      </c>
      <c r="S210">
        <v>4</v>
      </c>
    </row>
    <row r="211" spans="1:19" x14ac:dyDescent="0.25">
      <c r="A211">
        <v>228</v>
      </c>
      <c r="B211" s="1" t="s">
        <v>19</v>
      </c>
      <c r="C211" s="2">
        <v>45688</v>
      </c>
      <c r="D211">
        <v>1823732</v>
      </c>
      <c r="E211" s="1" t="s">
        <v>20</v>
      </c>
      <c r="F211" s="1" t="s">
        <v>21</v>
      </c>
      <c r="G211">
        <v>305055</v>
      </c>
      <c r="H211" s="1" t="s">
        <v>51</v>
      </c>
      <c r="I211" s="1" t="s">
        <v>32</v>
      </c>
      <c r="J211">
        <v>0</v>
      </c>
      <c r="K211">
        <v>23.158415841584102</v>
      </c>
      <c r="L211">
        <v>0</v>
      </c>
      <c r="M211">
        <v>0</v>
      </c>
      <c r="N211">
        <v>1</v>
      </c>
      <c r="O211">
        <v>0</v>
      </c>
      <c r="P211" s="1" t="s">
        <v>24</v>
      </c>
      <c r="Q211">
        <v>0</v>
      </c>
      <c r="R211">
        <v>4</v>
      </c>
      <c r="S211">
        <v>0</v>
      </c>
    </row>
    <row r="212" spans="1:19" x14ac:dyDescent="0.25">
      <c r="A212">
        <v>229</v>
      </c>
      <c r="B212" s="1" t="s">
        <v>19</v>
      </c>
      <c r="C212" s="2">
        <v>45688</v>
      </c>
      <c r="D212">
        <v>1317616</v>
      </c>
      <c r="E212" s="1" t="s">
        <v>20</v>
      </c>
      <c r="F212" s="1" t="s">
        <v>21</v>
      </c>
      <c r="G212">
        <v>305025</v>
      </c>
      <c r="H212" s="1" t="s">
        <v>115</v>
      </c>
      <c r="I212" s="1" t="s">
        <v>42</v>
      </c>
      <c r="J212">
        <v>200</v>
      </c>
      <c r="K212">
        <v>125.16716970236901</v>
      </c>
      <c r="L212">
        <v>162.29871299999999</v>
      </c>
      <c r="M212">
        <v>8</v>
      </c>
      <c r="N212">
        <v>69</v>
      </c>
      <c r="O212">
        <v>13.0244701</v>
      </c>
      <c r="P212" s="1" t="s">
        <v>24</v>
      </c>
      <c r="Q212">
        <v>4</v>
      </c>
      <c r="R212">
        <v>55</v>
      </c>
      <c r="S212">
        <v>8</v>
      </c>
    </row>
    <row r="213" spans="1:19" x14ac:dyDescent="0.25">
      <c r="A213">
        <v>231</v>
      </c>
      <c r="B213" s="1" t="s">
        <v>19</v>
      </c>
      <c r="C213" s="2">
        <v>45688</v>
      </c>
      <c r="D213">
        <v>1842668</v>
      </c>
      <c r="E213" s="1" t="s">
        <v>20</v>
      </c>
      <c r="F213" s="1" t="s">
        <v>21</v>
      </c>
      <c r="G213">
        <v>305008</v>
      </c>
      <c r="H213" s="1" t="s">
        <v>79</v>
      </c>
      <c r="I213" s="1" t="s">
        <v>42</v>
      </c>
      <c r="J213">
        <v>150</v>
      </c>
      <c r="K213">
        <v>108.858797619047</v>
      </c>
      <c r="L213">
        <v>185.261359</v>
      </c>
      <c r="M213">
        <v>6</v>
      </c>
      <c r="N213">
        <v>66</v>
      </c>
      <c r="O213">
        <v>12.78303189</v>
      </c>
      <c r="P213" s="1" t="s">
        <v>24</v>
      </c>
      <c r="Q213">
        <v>4</v>
      </c>
      <c r="R213">
        <v>60</v>
      </c>
      <c r="S213">
        <v>6</v>
      </c>
    </row>
    <row r="214" spans="1:19" x14ac:dyDescent="0.25">
      <c r="A214">
        <v>232</v>
      </c>
      <c r="B214" s="1" t="s">
        <v>19</v>
      </c>
      <c r="C214" s="2">
        <v>45688</v>
      </c>
      <c r="D214">
        <v>1515356</v>
      </c>
      <c r="E214" s="1" t="s">
        <v>20</v>
      </c>
      <c r="F214" s="1" t="s">
        <v>34</v>
      </c>
      <c r="G214">
        <v>305060</v>
      </c>
      <c r="H214" s="1" t="s">
        <v>112</v>
      </c>
      <c r="I214" s="1" t="s">
        <v>23</v>
      </c>
      <c r="J214">
        <v>100</v>
      </c>
      <c r="K214">
        <v>106.43352701335699</v>
      </c>
      <c r="L214">
        <v>100.07897699999999</v>
      </c>
      <c r="M214">
        <v>17</v>
      </c>
      <c r="N214">
        <v>29</v>
      </c>
      <c r="O214">
        <v>4.5535934500000002</v>
      </c>
      <c r="P214" s="1" t="s">
        <v>24</v>
      </c>
      <c r="Q214">
        <v>17</v>
      </c>
      <c r="R214">
        <v>27</v>
      </c>
      <c r="S214">
        <v>4</v>
      </c>
    </row>
    <row r="215" spans="1:19" x14ac:dyDescent="0.25">
      <c r="A215">
        <v>233</v>
      </c>
      <c r="B215" s="1" t="s">
        <v>19</v>
      </c>
      <c r="C215" s="2">
        <v>45688</v>
      </c>
      <c r="D215">
        <v>1093348</v>
      </c>
      <c r="E215" s="1" t="s">
        <v>20</v>
      </c>
      <c r="F215" s="1" t="s">
        <v>21</v>
      </c>
      <c r="G215">
        <v>305076</v>
      </c>
      <c r="H215" s="1" t="s">
        <v>83</v>
      </c>
      <c r="I215" s="1" t="s">
        <v>32</v>
      </c>
      <c r="J215">
        <v>233.33333299999998</v>
      </c>
      <c r="K215">
        <v>86.335881193693695</v>
      </c>
      <c r="L215">
        <v>105.28987599999999</v>
      </c>
      <c r="M215">
        <v>7</v>
      </c>
      <c r="N215">
        <v>61</v>
      </c>
      <c r="O215">
        <v>5.0539140299999996</v>
      </c>
      <c r="P215" s="1" t="s">
        <v>24</v>
      </c>
      <c r="Q215">
        <v>3</v>
      </c>
      <c r="R215">
        <v>70</v>
      </c>
      <c r="S215">
        <v>4</v>
      </c>
    </row>
    <row r="216" spans="1:19" x14ac:dyDescent="0.25">
      <c r="A216">
        <v>234</v>
      </c>
      <c r="B216" s="1" t="s">
        <v>19</v>
      </c>
      <c r="C216" s="2">
        <v>45688</v>
      </c>
      <c r="D216">
        <v>1233487</v>
      </c>
      <c r="E216" s="1" t="s">
        <v>20</v>
      </c>
      <c r="F216" s="1" t="s">
        <v>21</v>
      </c>
      <c r="G216">
        <v>305030</v>
      </c>
      <c r="H216" s="1" t="s">
        <v>70</v>
      </c>
      <c r="I216" s="1" t="s">
        <v>42</v>
      </c>
      <c r="J216">
        <v>250</v>
      </c>
      <c r="K216">
        <v>29.567317574511797</v>
      </c>
      <c r="L216">
        <v>254.25404600000002</v>
      </c>
      <c r="M216">
        <v>10</v>
      </c>
      <c r="N216">
        <v>18</v>
      </c>
      <c r="O216">
        <v>18.11560081</v>
      </c>
      <c r="P216" s="1" t="s">
        <v>24</v>
      </c>
      <c r="Q216">
        <v>4</v>
      </c>
      <c r="R216">
        <v>60</v>
      </c>
      <c r="S216">
        <v>7</v>
      </c>
    </row>
    <row r="217" spans="1:19" x14ac:dyDescent="0.25">
      <c r="A217">
        <v>235</v>
      </c>
      <c r="B217" s="1" t="s">
        <v>19</v>
      </c>
      <c r="C217" s="2">
        <v>45688</v>
      </c>
      <c r="D217">
        <v>1458021</v>
      </c>
      <c r="E217" s="1" t="s">
        <v>20</v>
      </c>
      <c r="F217" s="1" t="s">
        <v>34</v>
      </c>
      <c r="G217">
        <v>363157</v>
      </c>
      <c r="H217" s="1" t="s">
        <v>89</v>
      </c>
      <c r="I217" s="1" t="s">
        <v>32</v>
      </c>
      <c r="J217">
        <v>96.153846000000001</v>
      </c>
      <c r="K217">
        <v>83.008626956921802</v>
      </c>
      <c r="L217">
        <v>345.016505</v>
      </c>
      <c r="M217">
        <v>25</v>
      </c>
      <c r="N217">
        <v>18</v>
      </c>
      <c r="O217">
        <v>11.21303642</v>
      </c>
      <c r="P217" s="1" t="s">
        <v>24</v>
      </c>
      <c r="Q217">
        <v>26</v>
      </c>
      <c r="R217">
        <v>21</v>
      </c>
      <c r="S217">
        <v>3</v>
      </c>
    </row>
    <row r="218" spans="1:19" x14ac:dyDescent="0.25">
      <c r="A218">
        <v>237</v>
      </c>
      <c r="B218" s="1" t="s">
        <v>19</v>
      </c>
      <c r="C218" s="2">
        <v>45688</v>
      </c>
      <c r="D218">
        <v>1877553</v>
      </c>
      <c r="E218" s="1" t="s">
        <v>20</v>
      </c>
      <c r="F218" s="1" t="s">
        <v>34</v>
      </c>
      <c r="G218">
        <v>305033</v>
      </c>
      <c r="H218" s="1" t="s">
        <v>124</v>
      </c>
      <c r="I218" s="1" t="s">
        <v>42</v>
      </c>
      <c r="J218">
        <v>80.392156999999997</v>
      </c>
      <c r="K218">
        <v>63.964714285714194</v>
      </c>
      <c r="L218">
        <v>173.58385000000001</v>
      </c>
      <c r="M218">
        <v>41</v>
      </c>
      <c r="N218">
        <v>13</v>
      </c>
      <c r="O218">
        <v>10.15465521</v>
      </c>
      <c r="P218" s="1" t="s">
        <v>24</v>
      </c>
      <c r="Q218">
        <v>50</v>
      </c>
      <c r="R218">
        <v>20</v>
      </c>
      <c r="S218">
        <v>5</v>
      </c>
    </row>
    <row r="219" spans="1:19" x14ac:dyDescent="0.25">
      <c r="A219">
        <v>238</v>
      </c>
      <c r="B219" s="1" t="s">
        <v>19</v>
      </c>
      <c r="C219" s="2">
        <v>45688</v>
      </c>
      <c r="D219">
        <v>1759089</v>
      </c>
      <c r="E219" s="1" t="s">
        <v>33</v>
      </c>
      <c r="F219" s="1" t="s">
        <v>34</v>
      </c>
      <c r="G219">
        <v>878915</v>
      </c>
      <c r="H219" s="1" t="s">
        <v>65</v>
      </c>
      <c r="I219" s="1" t="s">
        <v>42</v>
      </c>
      <c r="J219">
        <v>61.538462000000003</v>
      </c>
      <c r="K219">
        <v>57.070598284220395</v>
      </c>
      <c r="L219">
        <v>184.85798399999999</v>
      </c>
      <c r="M219">
        <v>24</v>
      </c>
      <c r="N219">
        <v>18</v>
      </c>
      <c r="O219">
        <v>13.21734584</v>
      </c>
      <c r="P219" s="1" t="s">
        <v>36</v>
      </c>
      <c r="Q219">
        <v>38</v>
      </c>
      <c r="R219">
        <v>31</v>
      </c>
      <c r="S219">
        <v>7</v>
      </c>
    </row>
    <row r="220" spans="1:19" x14ac:dyDescent="0.25">
      <c r="A220">
        <v>240</v>
      </c>
      <c r="B220" s="1" t="s">
        <v>19</v>
      </c>
      <c r="C220" s="2">
        <v>45688</v>
      </c>
      <c r="D220">
        <v>1599973</v>
      </c>
      <c r="E220" s="1" t="s">
        <v>33</v>
      </c>
      <c r="F220" s="1" t="s">
        <v>34</v>
      </c>
      <c r="G220">
        <v>305001</v>
      </c>
      <c r="H220" s="1" t="s">
        <v>113</v>
      </c>
      <c r="I220" s="1" t="s">
        <v>42</v>
      </c>
      <c r="J220">
        <v>45.454545000000003</v>
      </c>
      <c r="K220">
        <v>26.355428571428501</v>
      </c>
      <c r="L220">
        <v>213.70170700000003</v>
      </c>
      <c r="M220">
        <v>25</v>
      </c>
      <c r="N220">
        <v>3</v>
      </c>
      <c r="O220">
        <v>11.753593860000001</v>
      </c>
      <c r="P220" s="1" t="s">
        <v>36</v>
      </c>
      <c r="Q220">
        <v>55</v>
      </c>
      <c r="R220">
        <v>11</v>
      </c>
      <c r="S220">
        <v>5</v>
      </c>
    </row>
    <row r="221" spans="1:19" x14ac:dyDescent="0.25">
      <c r="A221">
        <v>241</v>
      </c>
      <c r="B221" s="1" t="s">
        <v>19</v>
      </c>
      <c r="C221" s="2">
        <v>45688</v>
      </c>
      <c r="D221">
        <v>1747423</v>
      </c>
      <c r="E221" s="1" t="s">
        <v>20</v>
      </c>
      <c r="F221" s="1" t="s">
        <v>21</v>
      </c>
      <c r="G221">
        <v>305087</v>
      </c>
      <c r="H221" s="1" t="s">
        <v>52</v>
      </c>
      <c r="I221" s="1" t="s">
        <v>27</v>
      </c>
      <c r="J221">
        <v>166.66666699999999</v>
      </c>
      <c r="K221">
        <v>70.116458333333298</v>
      </c>
      <c r="L221">
        <v>357.564999</v>
      </c>
      <c r="M221">
        <v>5</v>
      </c>
      <c r="N221">
        <v>36</v>
      </c>
      <c r="O221">
        <v>16.894946210000001</v>
      </c>
      <c r="P221" s="1" t="s">
        <v>24</v>
      </c>
      <c r="Q221">
        <v>2</v>
      </c>
      <c r="R221">
        <v>51</v>
      </c>
      <c r="S221">
        <v>4</v>
      </c>
    </row>
    <row r="222" spans="1:19" x14ac:dyDescent="0.25">
      <c r="A222">
        <v>242</v>
      </c>
      <c r="B222" s="1" t="s">
        <v>19</v>
      </c>
      <c r="C222" s="2">
        <v>45688</v>
      </c>
      <c r="D222">
        <v>1870258</v>
      </c>
      <c r="E222" s="1" t="s">
        <v>20</v>
      </c>
      <c r="F222" s="1" t="s">
        <v>34</v>
      </c>
      <c r="G222">
        <v>881415</v>
      </c>
      <c r="H222" s="1" t="s">
        <v>122</v>
      </c>
      <c r="I222" s="1" t="s">
        <v>30</v>
      </c>
      <c r="J222">
        <v>81.818181999999993</v>
      </c>
      <c r="K222">
        <v>124.41020408163199</v>
      </c>
      <c r="L222">
        <v>383.16148913461552</v>
      </c>
      <c r="M222">
        <v>9</v>
      </c>
      <c r="N222">
        <v>16</v>
      </c>
      <c r="O222">
        <v>14.84562721</v>
      </c>
      <c r="P222" s="1" t="s">
        <v>24</v>
      </c>
      <c r="Q222">
        <v>10</v>
      </c>
      <c r="R222">
        <v>12</v>
      </c>
      <c r="S222">
        <v>3</v>
      </c>
    </row>
    <row r="223" spans="1:19" x14ac:dyDescent="0.25">
      <c r="A223">
        <v>243</v>
      </c>
      <c r="B223" s="1" t="s">
        <v>19</v>
      </c>
      <c r="C223" s="2">
        <v>45688</v>
      </c>
      <c r="D223">
        <v>1262920</v>
      </c>
      <c r="E223" s="1" t="s">
        <v>20</v>
      </c>
      <c r="F223" s="1" t="s">
        <v>34</v>
      </c>
      <c r="G223">
        <v>305041</v>
      </c>
      <c r="H223" s="1" t="s">
        <v>86</v>
      </c>
      <c r="I223" s="1" t="s">
        <v>30</v>
      </c>
      <c r="J223">
        <v>64</v>
      </c>
      <c r="K223">
        <v>130.977218614718</v>
      </c>
      <c r="L223">
        <v>115.898684</v>
      </c>
      <c r="M223">
        <v>16</v>
      </c>
      <c r="N223">
        <v>11</v>
      </c>
      <c r="O223">
        <v>3.1489672500000001</v>
      </c>
      <c r="P223" s="1" t="s">
        <v>24</v>
      </c>
      <c r="Q223">
        <v>25</v>
      </c>
      <c r="R223">
        <v>8</v>
      </c>
      <c r="S223">
        <v>2</v>
      </c>
    </row>
    <row r="224" spans="1:19" x14ac:dyDescent="0.25">
      <c r="A224">
        <v>244</v>
      </c>
      <c r="B224" s="1" t="s">
        <v>19</v>
      </c>
      <c r="C224" s="2">
        <v>45688</v>
      </c>
      <c r="D224">
        <v>1598954</v>
      </c>
      <c r="E224" s="1" t="s">
        <v>43</v>
      </c>
      <c r="F224" s="1" t="s">
        <v>34</v>
      </c>
      <c r="G224">
        <v>305001</v>
      </c>
      <c r="H224" s="1" t="s">
        <v>113</v>
      </c>
      <c r="I224" s="1" t="s">
        <v>42</v>
      </c>
      <c r="J224">
        <v>74.545455000000004</v>
      </c>
      <c r="K224">
        <v>90.750285714285695</v>
      </c>
      <c r="L224">
        <v>191.008242</v>
      </c>
      <c r="M224">
        <v>41</v>
      </c>
      <c r="N224">
        <v>14</v>
      </c>
      <c r="O224">
        <v>10.505453320000001</v>
      </c>
      <c r="P224" s="1" t="s">
        <v>45</v>
      </c>
      <c r="Q224">
        <v>54</v>
      </c>
      <c r="R224">
        <v>15</v>
      </c>
      <c r="S224">
        <v>5</v>
      </c>
    </row>
    <row r="225" spans="1:19" x14ac:dyDescent="0.25">
      <c r="A225">
        <v>245</v>
      </c>
      <c r="B225" s="1" t="s">
        <v>19</v>
      </c>
      <c r="C225" s="2">
        <v>45688</v>
      </c>
      <c r="D225">
        <v>1363397</v>
      </c>
      <c r="E225" s="1" t="s">
        <v>25</v>
      </c>
      <c r="F225" s="1" t="s">
        <v>34</v>
      </c>
      <c r="G225">
        <v>305061</v>
      </c>
      <c r="H225" s="1" t="s">
        <v>44</v>
      </c>
      <c r="I225" s="1" t="s">
        <v>23</v>
      </c>
      <c r="J225">
        <v>80</v>
      </c>
      <c r="K225">
        <v>0</v>
      </c>
      <c r="L225">
        <v>0</v>
      </c>
      <c r="M225">
        <v>4</v>
      </c>
      <c r="N225">
        <v>0</v>
      </c>
      <c r="O225">
        <v>0</v>
      </c>
      <c r="P225" s="1" t="s">
        <v>28</v>
      </c>
      <c r="Q225">
        <v>5</v>
      </c>
      <c r="R225">
        <v>0</v>
      </c>
      <c r="S225">
        <v>0</v>
      </c>
    </row>
    <row r="226" spans="1:19" x14ac:dyDescent="0.25">
      <c r="A226">
        <v>246</v>
      </c>
      <c r="B226" s="1" t="s">
        <v>19</v>
      </c>
      <c r="C226" s="2">
        <v>45688</v>
      </c>
      <c r="D226">
        <v>1176550</v>
      </c>
      <c r="E226" s="1" t="s">
        <v>25</v>
      </c>
      <c r="F226" s="1" t="s">
        <v>34</v>
      </c>
      <c r="G226">
        <v>886175</v>
      </c>
      <c r="H226" s="1" t="s">
        <v>103</v>
      </c>
      <c r="I226" s="1" t="s">
        <v>27</v>
      </c>
      <c r="J226">
        <v>80</v>
      </c>
      <c r="K226">
        <v>82.091230257689091</v>
      </c>
      <c r="L226">
        <v>244.24640399999998</v>
      </c>
      <c r="M226">
        <v>24</v>
      </c>
      <c r="N226">
        <v>14</v>
      </c>
      <c r="O226">
        <v>10.25834895</v>
      </c>
      <c r="P226" s="1" t="s">
        <v>28</v>
      </c>
      <c r="Q226">
        <v>30</v>
      </c>
      <c r="R226">
        <v>17</v>
      </c>
      <c r="S226">
        <v>4</v>
      </c>
    </row>
    <row r="227" spans="1:19" x14ac:dyDescent="0.25">
      <c r="A227">
        <v>247</v>
      </c>
      <c r="B227" s="1" t="s">
        <v>19</v>
      </c>
      <c r="C227" s="2">
        <v>45688</v>
      </c>
      <c r="D227">
        <v>1839307</v>
      </c>
      <c r="E227" s="1" t="s">
        <v>20</v>
      </c>
      <c r="F227" s="1" t="s">
        <v>34</v>
      </c>
      <c r="G227">
        <v>305878</v>
      </c>
      <c r="H227" s="1" t="s">
        <v>114</v>
      </c>
      <c r="I227" s="1" t="s">
        <v>30</v>
      </c>
      <c r="J227">
        <v>58.620689999999996</v>
      </c>
      <c r="K227">
        <v>114.522829992458</v>
      </c>
      <c r="L227">
        <v>171.11336600000001</v>
      </c>
      <c r="M227">
        <v>17</v>
      </c>
      <c r="N227">
        <v>20</v>
      </c>
      <c r="O227">
        <v>8.3417765799999994</v>
      </c>
      <c r="P227" s="1" t="s">
        <v>24</v>
      </c>
      <c r="Q227">
        <v>28</v>
      </c>
      <c r="R227">
        <v>17</v>
      </c>
      <c r="S227">
        <v>4</v>
      </c>
    </row>
    <row r="228" spans="1:19" x14ac:dyDescent="0.25">
      <c r="A228">
        <v>248</v>
      </c>
      <c r="B228" s="1" t="s">
        <v>19</v>
      </c>
      <c r="C228" s="2">
        <v>45688</v>
      </c>
      <c r="D228">
        <v>1998865</v>
      </c>
      <c r="E228" s="1" t="s">
        <v>20</v>
      </c>
      <c r="F228" s="1" t="s">
        <v>34</v>
      </c>
      <c r="G228">
        <v>305007</v>
      </c>
      <c r="H228" s="1" t="s">
        <v>101</v>
      </c>
      <c r="I228" s="1" t="s">
        <v>30</v>
      </c>
      <c r="J228">
        <v>30.612244999999998</v>
      </c>
      <c r="K228">
        <v>48.782093253968199</v>
      </c>
      <c r="L228">
        <v>0</v>
      </c>
      <c r="M228">
        <v>15</v>
      </c>
      <c r="N228">
        <v>10</v>
      </c>
      <c r="O228">
        <v>0</v>
      </c>
      <c r="P228" s="1" t="s">
        <v>24</v>
      </c>
      <c r="Q228">
        <v>48</v>
      </c>
      <c r="R228">
        <v>20</v>
      </c>
      <c r="S228">
        <v>0</v>
      </c>
    </row>
    <row r="229" spans="1:19" x14ac:dyDescent="0.25">
      <c r="A229">
        <v>249</v>
      </c>
      <c r="B229" s="1" t="s">
        <v>19</v>
      </c>
      <c r="C229" s="2">
        <v>45688</v>
      </c>
      <c r="D229">
        <v>1343675</v>
      </c>
      <c r="E229" s="1" t="s">
        <v>25</v>
      </c>
      <c r="F229" s="1" t="s">
        <v>34</v>
      </c>
      <c r="G229">
        <v>305060</v>
      </c>
      <c r="H229" s="1" t="s">
        <v>112</v>
      </c>
      <c r="I229" s="1" t="s">
        <v>23</v>
      </c>
      <c r="J229">
        <v>105.88235299999999</v>
      </c>
      <c r="K229">
        <v>62.275763580743501</v>
      </c>
      <c r="L229">
        <v>304.13481899999999</v>
      </c>
      <c r="M229">
        <v>18</v>
      </c>
      <c r="N229">
        <v>20</v>
      </c>
      <c r="O229">
        <v>13.83813428</v>
      </c>
      <c r="P229" s="1" t="s">
        <v>28</v>
      </c>
      <c r="Q229">
        <v>16</v>
      </c>
      <c r="R229">
        <v>32</v>
      </c>
      <c r="S229">
        <v>4</v>
      </c>
    </row>
    <row r="230" spans="1:19" x14ac:dyDescent="0.25">
      <c r="A230">
        <v>250</v>
      </c>
      <c r="B230" s="1" t="s">
        <v>19</v>
      </c>
      <c r="C230" s="2">
        <v>45688</v>
      </c>
      <c r="D230">
        <v>1346269</v>
      </c>
      <c r="E230" s="1" t="s">
        <v>20</v>
      </c>
      <c r="F230" s="1" t="s">
        <v>21</v>
      </c>
      <c r="G230">
        <v>305018</v>
      </c>
      <c r="H230" s="1" t="s">
        <v>49</v>
      </c>
      <c r="I230" s="1" t="s">
        <v>32</v>
      </c>
      <c r="J230">
        <v>150</v>
      </c>
      <c r="K230">
        <v>67.739266666666595</v>
      </c>
      <c r="L230">
        <v>163.96970099999999</v>
      </c>
      <c r="M230">
        <v>6</v>
      </c>
      <c r="N230">
        <v>55</v>
      </c>
      <c r="O230">
        <v>11.313907739999999</v>
      </c>
      <c r="P230" s="1" t="s">
        <v>24</v>
      </c>
      <c r="Q230">
        <v>4</v>
      </c>
      <c r="R230">
        <v>81</v>
      </c>
      <c r="S230">
        <v>6</v>
      </c>
    </row>
    <row r="231" spans="1:19" x14ac:dyDescent="0.25">
      <c r="A231">
        <v>253</v>
      </c>
      <c r="B231" s="1" t="s">
        <v>19</v>
      </c>
      <c r="C231" s="2">
        <v>45688</v>
      </c>
      <c r="D231">
        <v>1739216</v>
      </c>
      <c r="E231" s="1" t="s">
        <v>20</v>
      </c>
      <c r="F231" s="1" t="s">
        <v>21</v>
      </c>
      <c r="G231">
        <v>305039</v>
      </c>
      <c r="H231" s="1" t="s">
        <v>106</v>
      </c>
      <c r="I231" s="1" t="s">
        <v>23</v>
      </c>
      <c r="J231">
        <v>166.66666699999999</v>
      </c>
      <c r="K231">
        <v>103.56682236154799</v>
      </c>
      <c r="L231">
        <v>102.626127</v>
      </c>
      <c r="M231">
        <v>5</v>
      </c>
      <c r="N231">
        <v>55</v>
      </c>
      <c r="O231">
        <v>7.4660496800000002</v>
      </c>
      <c r="P231" s="1" t="s">
        <v>24</v>
      </c>
      <c r="Q231">
        <v>2</v>
      </c>
      <c r="R231">
        <v>53</v>
      </c>
      <c r="S231">
        <v>7</v>
      </c>
    </row>
    <row r="232" spans="1:19" x14ac:dyDescent="0.25">
      <c r="A232">
        <v>255</v>
      </c>
      <c r="B232" s="1" t="s">
        <v>19</v>
      </c>
      <c r="C232" s="2">
        <v>45688</v>
      </c>
      <c r="D232">
        <v>1039262</v>
      </c>
      <c r="E232" s="1" t="s">
        <v>20</v>
      </c>
      <c r="F232" s="1" t="s">
        <v>21</v>
      </c>
      <c r="G232">
        <v>305083</v>
      </c>
      <c r="H232" s="1" t="s">
        <v>73</v>
      </c>
      <c r="I232" s="1" t="s">
        <v>27</v>
      </c>
      <c r="J232">
        <v>175</v>
      </c>
      <c r="K232">
        <v>105.650192977557</v>
      </c>
      <c r="L232">
        <v>167.84930700000001</v>
      </c>
      <c r="M232">
        <v>7</v>
      </c>
      <c r="N232">
        <v>46</v>
      </c>
      <c r="O232">
        <v>7.9392722200000003</v>
      </c>
      <c r="P232" s="1" t="s">
        <v>24</v>
      </c>
      <c r="Q232">
        <v>4</v>
      </c>
      <c r="R232">
        <v>43</v>
      </c>
      <c r="S232">
        <v>4</v>
      </c>
    </row>
    <row r="233" spans="1:19" x14ac:dyDescent="0.25">
      <c r="A233">
        <v>256</v>
      </c>
      <c r="B233" s="1" t="s">
        <v>19</v>
      </c>
      <c r="C233" s="2">
        <v>45688</v>
      </c>
      <c r="D233">
        <v>1993270</v>
      </c>
      <c r="E233" s="1" t="s">
        <v>20</v>
      </c>
      <c r="F233" s="1" t="s">
        <v>34</v>
      </c>
      <c r="G233">
        <v>305032</v>
      </c>
      <c r="H233" s="1" t="s">
        <v>102</v>
      </c>
      <c r="I233" s="1" t="s">
        <v>23</v>
      </c>
      <c r="J233">
        <v>150</v>
      </c>
      <c r="K233">
        <v>0</v>
      </c>
      <c r="L233">
        <v>90.607286999999999</v>
      </c>
      <c r="M233">
        <v>3</v>
      </c>
      <c r="N233">
        <v>0</v>
      </c>
      <c r="O233">
        <v>0.8952</v>
      </c>
      <c r="P233" s="1" t="s">
        <v>24</v>
      </c>
      <c r="Q233">
        <v>2</v>
      </c>
      <c r="R233">
        <v>0</v>
      </c>
      <c r="S233">
        <v>0</v>
      </c>
    </row>
    <row r="234" spans="1:19" x14ac:dyDescent="0.25">
      <c r="A234">
        <v>257</v>
      </c>
      <c r="B234" s="1" t="s">
        <v>19</v>
      </c>
      <c r="C234" s="2">
        <v>45688</v>
      </c>
      <c r="D234">
        <v>1553257</v>
      </c>
      <c r="E234" s="1" t="s">
        <v>43</v>
      </c>
      <c r="F234" s="1" t="s">
        <v>34</v>
      </c>
      <c r="G234">
        <v>359115</v>
      </c>
      <c r="H234" s="1" t="s">
        <v>125</v>
      </c>
      <c r="I234" s="1" t="s">
        <v>23</v>
      </c>
      <c r="J234">
        <v>114.285714</v>
      </c>
      <c r="K234">
        <v>61.525295347916995</v>
      </c>
      <c r="L234">
        <v>105.720759</v>
      </c>
      <c r="M234">
        <v>16</v>
      </c>
      <c r="N234">
        <v>18</v>
      </c>
      <c r="O234">
        <v>7.5590342599999998</v>
      </c>
      <c r="P234" s="1" t="s">
        <v>45</v>
      </c>
      <c r="Q234">
        <v>14</v>
      </c>
      <c r="R234">
        <v>29</v>
      </c>
      <c r="S234">
        <v>7</v>
      </c>
    </row>
    <row r="235" spans="1:19" x14ac:dyDescent="0.25">
      <c r="A235">
        <v>258</v>
      </c>
      <c r="B235" s="1" t="s">
        <v>19</v>
      </c>
      <c r="C235" s="2">
        <v>45688</v>
      </c>
      <c r="D235">
        <v>1053633</v>
      </c>
      <c r="E235" s="1" t="s">
        <v>20</v>
      </c>
      <c r="F235" s="1" t="s">
        <v>21</v>
      </c>
      <c r="G235">
        <v>305010</v>
      </c>
      <c r="H235" s="1" t="s">
        <v>84</v>
      </c>
      <c r="I235" s="1" t="s">
        <v>42</v>
      </c>
      <c r="J235">
        <v>200</v>
      </c>
      <c r="K235">
        <v>104.327944444444</v>
      </c>
      <c r="L235">
        <v>89.739612000000008</v>
      </c>
      <c r="M235">
        <v>8</v>
      </c>
      <c r="N235">
        <v>60</v>
      </c>
      <c r="O235">
        <v>5.7209002699999996</v>
      </c>
      <c r="P235" s="1" t="s">
        <v>24</v>
      </c>
      <c r="Q235">
        <v>4</v>
      </c>
      <c r="R235">
        <v>57</v>
      </c>
      <c r="S235">
        <v>6</v>
      </c>
    </row>
    <row r="236" spans="1:19" x14ac:dyDescent="0.25">
      <c r="A236">
        <v>259</v>
      </c>
      <c r="B236" s="1" t="s">
        <v>19</v>
      </c>
      <c r="C236" s="2">
        <v>45688</v>
      </c>
      <c r="D236">
        <v>0</v>
      </c>
      <c r="E236" s="1" t="s">
        <v>20</v>
      </c>
      <c r="F236" s="1" t="s">
        <v>34</v>
      </c>
      <c r="G236">
        <v>305007</v>
      </c>
      <c r="H236" s="1" t="s">
        <v>101</v>
      </c>
      <c r="I236" s="1" t="s">
        <v>30</v>
      </c>
      <c r="J236">
        <v>37.254902000000001</v>
      </c>
      <c r="K236">
        <v>98.729285714285695</v>
      </c>
      <c r="L236">
        <v>50.444933000000006</v>
      </c>
      <c r="M236">
        <v>19</v>
      </c>
      <c r="N236">
        <v>17</v>
      </c>
      <c r="O236">
        <v>2.7870825400000001</v>
      </c>
      <c r="P236" s="1" t="s">
        <v>24</v>
      </c>
      <c r="Q236">
        <v>50</v>
      </c>
      <c r="R236">
        <v>17</v>
      </c>
      <c r="S236">
        <v>5</v>
      </c>
    </row>
    <row r="237" spans="1:19" x14ac:dyDescent="0.25">
      <c r="A237">
        <v>261</v>
      </c>
      <c r="B237" s="1" t="s">
        <v>19</v>
      </c>
      <c r="C237" s="2">
        <v>45688</v>
      </c>
      <c r="D237">
        <v>1054995</v>
      </c>
      <c r="E237" s="1" t="s">
        <v>20</v>
      </c>
      <c r="F237" s="1" t="s">
        <v>34</v>
      </c>
      <c r="G237">
        <v>305010</v>
      </c>
      <c r="H237" s="1" t="s">
        <v>84</v>
      </c>
      <c r="I237" s="1" t="s">
        <v>42</v>
      </c>
      <c r="J237">
        <v>84.905660000000012</v>
      </c>
      <c r="K237">
        <v>107.05285714285699</v>
      </c>
      <c r="L237">
        <v>383.16148913461552</v>
      </c>
      <c r="M237">
        <v>45</v>
      </c>
      <c r="N237">
        <v>16</v>
      </c>
      <c r="O237">
        <v>23.055167959999999</v>
      </c>
      <c r="P237" s="1" t="s">
        <v>24</v>
      </c>
      <c r="Q237">
        <v>53</v>
      </c>
      <c r="R237">
        <v>14</v>
      </c>
      <c r="S237">
        <v>4</v>
      </c>
    </row>
    <row r="238" spans="1:19" x14ac:dyDescent="0.25">
      <c r="A238">
        <v>262</v>
      </c>
      <c r="B238" s="1" t="s">
        <v>19</v>
      </c>
      <c r="C238" s="2">
        <v>45688</v>
      </c>
      <c r="D238">
        <v>1903012</v>
      </c>
      <c r="E238" s="1" t="s">
        <v>20</v>
      </c>
      <c r="F238" s="1" t="s">
        <v>34</v>
      </c>
      <c r="G238">
        <v>305087</v>
      </c>
      <c r="H238" s="1" t="s">
        <v>52</v>
      </c>
      <c r="I238" s="1" t="s">
        <v>27</v>
      </c>
      <c r="J238">
        <v>116.66666699999999</v>
      </c>
      <c r="K238">
        <v>58.249952380952294</v>
      </c>
      <c r="L238">
        <v>144.64864299999999</v>
      </c>
      <c r="M238">
        <v>21</v>
      </c>
      <c r="N238">
        <v>10</v>
      </c>
      <c r="O238">
        <v>7.0516213299999997</v>
      </c>
      <c r="P238" s="1" t="s">
        <v>24</v>
      </c>
      <c r="Q238">
        <v>17</v>
      </c>
      <c r="R238">
        <v>17</v>
      </c>
      <c r="S238">
        <v>4</v>
      </c>
    </row>
    <row r="239" spans="1:19" x14ac:dyDescent="0.25">
      <c r="A239">
        <v>263</v>
      </c>
      <c r="B239" s="1" t="s">
        <v>19</v>
      </c>
      <c r="C239" s="2">
        <v>45688</v>
      </c>
      <c r="D239">
        <v>1861046</v>
      </c>
      <c r="E239" s="1" t="s">
        <v>20</v>
      </c>
      <c r="F239" s="1" t="s">
        <v>34</v>
      </c>
      <c r="G239">
        <v>305041</v>
      </c>
      <c r="H239" s="1" t="s">
        <v>86</v>
      </c>
      <c r="I239" s="1" t="s">
        <v>30</v>
      </c>
      <c r="J239">
        <v>71.428570999999991</v>
      </c>
      <c r="K239">
        <v>102.02728571428501</v>
      </c>
      <c r="L239">
        <v>280.94100400000002</v>
      </c>
      <c r="M239">
        <v>40</v>
      </c>
      <c r="N239">
        <v>19</v>
      </c>
      <c r="O239">
        <v>17.34810702</v>
      </c>
      <c r="P239" s="1" t="s">
        <v>24</v>
      </c>
      <c r="Q239">
        <v>56</v>
      </c>
      <c r="R239">
        <v>18</v>
      </c>
      <c r="S239">
        <v>6</v>
      </c>
    </row>
    <row r="240" spans="1:19" x14ac:dyDescent="0.25">
      <c r="A240">
        <v>264</v>
      </c>
      <c r="B240" s="1" t="s">
        <v>19</v>
      </c>
      <c r="C240" s="2">
        <v>45688</v>
      </c>
      <c r="D240">
        <v>1255562</v>
      </c>
      <c r="E240" s="1" t="s">
        <v>20</v>
      </c>
      <c r="F240" s="1" t="s">
        <v>21</v>
      </c>
      <c r="G240">
        <v>305005</v>
      </c>
      <c r="H240" s="1" t="s">
        <v>35</v>
      </c>
      <c r="I240" s="1" t="s">
        <v>27</v>
      </c>
      <c r="J240">
        <v>150</v>
      </c>
      <c r="K240">
        <v>119.10912941416601</v>
      </c>
      <c r="L240">
        <v>123.63218000000001</v>
      </c>
      <c r="M240">
        <v>6</v>
      </c>
      <c r="N240">
        <v>27</v>
      </c>
      <c r="O240">
        <v>8.5306204500000007</v>
      </c>
      <c r="P240" s="1" t="s">
        <v>24</v>
      </c>
      <c r="Q240">
        <v>4</v>
      </c>
      <c r="R240">
        <v>22</v>
      </c>
      <c r="S240">
        <v>6</v>
      </c>
    </row>
    <row r="241" spans="1:19" x14ac:dyDescent="0.25">
      <c r="A241">
        <v>265</v>
      </c>
      <c r="B241" s="1" t="s">
        <v>19</v>
      </c>
      <c r="C241" s="2">
        <v>45688</v>
      </c>
      <c r="D241">
        <v>1040490</v>
      </c>
      <c r="E241" s="1" t="s">
        <v>43</v>
      </c>
      <c r="F241" s="1" t="s">
        <v>34</v>
      </c>
      <c r="G241">
        <v>322348</v>
      </c>
      <c r="H241" s="1" t="s">
        <v>85</v>
      </c>
      <c r="I241" s="1" t="s">
        <v>32</v>
      </c>
      <c r="J241">
        <v>102.94117599999998</v>
      </c>
      <c r="K241">
        <v>104.35822621821799</v>
      </c>
      <c r="L241">
        <v>183.65641199999999</v>
      </c>
      <c r="M241">
        <v>35</v>
      </c>
      <c r="N241">
        <v>19</v>
      </c>
      <c r="O241">
        <v>12.85594884</v>
      </c>
      <c r="P241" s="1" t="s">
        <v>45</v>
      </c>
      <c r="Q241">
        <v>34</v>
      </c>
      <c r="R241">
        <v>18</v>
      </c>
      <c r="S241">
        <v>7</v>
      </c>
    </row>
    <row r="242" spans="1:19" x14ac:dyDescent="0.25">
      <c r="A242">
        <v>266</v>
      </c>
      <c r="B242" s="1" t="s">
        <v>19</v>
      </c>
      <c r="C242" s="2">
        <v>45688</v>
      </c>
      <c r="D242">
        <v>1164645</v>
      </c>
      <c r="E242" s="1" t="s">
        <v>20</v>
      </c>
      <c r="F242" s="1" t="s">
        <v>34</v>
      </c>
      <c r="G242">
        <v>305988</v>
      </c>
      <c r="H242" s="1" t="s">
        <v>54</v>
      </c>
      <c r="I242" s="1" t="s">
        <v>30</v>
      </c>
      <c r="J242">
        <v>94.736841999999996</v>
      </c>
      <c r="K242">
        <v>146.697641746074</v>
      </c>
      <c r="L242">
        <v>78.407040999999992</v>
      </c>
      <c r="M242">
        <v>18</v>
      </c>
      <c r="N242">
        <v>44</v>
      </c>
      <c r="O242">
        <v>2.5482288199999998</v>
      </c>
      <c r="P242" s="1" t="s">
        <v>24</v>
      </c>
      <c r="Q242">
        <v>19</v>
      </c>
      <c r="R242">
        <v>29</v>
      </c>
      <c r="S242">
        <v>3</v>
      </c>
    </row>
    <row r="243" spans="1:19" x14ac:dyDescent="0.25">
      <c r="A243">
        <v>267</v>
      </c>
      <c r="B243" s="1" t="s">
        <v>19</v>
      </c>
      <c r="C243" s="2">
        <v>45688</v>
      </c>
      <c r="D243">
        <v>1738952</v>
      </c>
      <c r="E243" s="1" t="s">
        <v>20</v>
      </c>
      <c r="F243" s="1" t="s">
        <v>21</v>
      </c>
      <c r="G243">
        <v>305014</v>
      </c>
      <c r="H243" s="1" t="s">
        <v>67</v>
      </c>
      <c r="I243" s="1" t="s">
        <v>30</v>
      </c>
      <c r="J243">
        <v>150</v>
      </c>
      <c r="K243">
        <v>145.543382716049</v>
      </c>
      <c r="L243">
        <v>318.95312899999999</v>
      </c>
      <c r="M243">
        <v>6</v>
      </c>
      <c r="N243">
        <v>73</v>
      </c>
      <c r="O243">
        <v>17.941113529999999</v>
      </c>
      <c r="P243" s="1" t="s">
        <v>24</v>
      </c>
      <c r="Q243">
        <v>4</v>
      </c>
      <c r="R243">
        <v>50</v>
      </c>
      <c r="S243">
        <v>5</v>
      </c>
    </row>
    <row r="244" spans="1:19" x14ac:dyDescent="0.25">
      <c r="A244">
        <v>268</v>
      </c>
      <c r="B244" s="1" t="s">
        <v>19</v>
      </c>
      <c r="C244" s="2">
        <v>45688</v>
      </c>
      <c r="D244">
        <v>1710661</v>
      </c>
      <c r="E244" s="1" t="s">
        <v>20</v>
      </c>
      <c r="F244" s="1" t="s">
        <v>21</v>
      </c>
      <c r="G244">
        <v>305004</v>
      </c>
      <c r="H244" s="1" t="s">
        <v>74</v>
      </c>
      <c r="I244" s="1" t="s">
        <v>42</v>
      </c>
      <c r="J244">
        <v>250</v>
      </c>
      <c r="K244">
        <v>45.667486465804899</v>
      </c>
      <c r="L244">
        <v>206.22495999999998</v>
      </c>
      <c r="M244">
        <v>10</v>
      </c>
      <c r="N244">
        <v>36</v>
      </c>
      <c r="O244">
        <v>17.786902829999999</v>
      </c>
      <c r="P244" s="1" t="s">
        <v>24</v>
      </c>
      <c r="Q244">
        <v>4</v>
      </c>
      <c r="R244">
        <v>78</v>
      </c>
      <c r="S244">
        <v>8</v>
      </c>
    </row>
    <row r="245" spans="1:19" x14ac:dyDescent="0.25">
      <c r="A245">
        <v>269</v>
      </c>
      <c r="B245" s="1" t="s">
        <v>19</v>
      </c>
      <c r="C245" s="2">
        <v>45688</v>
      </c>
      <c r="D245">
        <v>1267472</v>
      </c>
      <c r="E245" s="1" t="s">
        <v>25</v>
      </c>
      <c r="F245" s="1" t="s">
        <v>21</v>
      </c>
      <c r="G245">
        <v>305017</v>
      </c>
      <c r="H245" s="1" t="s">
        <v>41</v>
      </c>
      <c r="I245" s="1" t="s">
        <v>42</v>
      </c>
      <c r="J245">
        <v>285</v>
      </c>
      <c r="K245">
        <v>111.946272727272</v>
      </c>
      <c r="L245">
        <v>383.16148913461552</v>
      </c>
      <c r="M245">
        <v>23</v>
      </c>
      <c r="N245">
        <v>86</v>
      </c>
      <c r="O245">
        <v>33.95853786</v>
      </c>
      <c r="P245" s="1" t="s">
        <v>28</v>
      </c>
      <c r="Q245">
        <v>4</v>
      </c>
      <c r="R245">
        <v>76</v>
      </c>
      <c r="S245">
        <v>7</v>
      </c>
    </row>
    <row r="246" spans="1:19" x14ac:dyDescent="0.25">
      <c r="A246">
        <v>270</v>
      </c>
      <c r="B246" s="1" t="s">
        <v>19</v>
      </c>
      <c r="C246" s="2">
        <v>45688</v>
      </c>
      <c r="D246">
        <v>1982453</v>
      </c>
      <c r="E246" s="1" t="s">
        <v>43</v>
      </c>
      <c r="F246" s="1" t="s">
        <v>34</v>
      </c>
      <c r="G246">
        <v>863224</v>
      </c>
      <c r="H246" s="1" t="s">
        <v>66</v>
      </c>
      <c r="I246" s="1" t="s">
        <v>32</v>
      </c>
      <c r="J246">
        <v>30</v>
      </c>
      <c r="K246">
        <v>93.867762391469498</v>
      </c>
      <c r="L246">
        <v>182.35901100000001</v>
      </c>
      <c r="M246">
        <v>6</v>
      </c>
      <c r="N246">
        <v>23</v>
      </c>
      <c r="O246">
        <v>7.7046682000000004</v>
      </c>
      <c r="P246" s="1" t="s">
        <v>45</v>
      </c>
      <c r="Q246">
        <v>20</v>
      </c>
      <c r="R246">
        <v>24</v>
      </c>
      <c r="S246">
        <v>4</v>
      </c>
    </row>
    <row r="247" spans="1:19" x14ac:dyDescent="0.25">
      <c r="A247">
        <v>271</v>
      </c>
      <c r="B247" s="1" t="s">
        <v>19</v>
      </c>
      <c r="C247" s="2">
        <v>45688</v>
      </c>
      <c r="D247">
        <v>1078884</v>
      </c>
      <c r="E247" s="1" t="s">
        <v>25</v>
      </c>
      <c r="F247" s="1" t="s">
        <v>34</v>
      </c>
      <c r="G247">
        <v>305074</v>
      </c>
      <c r="H247" s="1" t="s">
        <v>93</v>
      </c>
      <c r="I247" s="1" t="s">
        <v>23</v>
      </c>
      <c r="J247">
        <v>76.923076999999992</v>
      </c>
      <c r="K247">
        <v>97.221333333333305</v>
      </c>
      <c r="L247">
        <v>105.47360999999999</v>
      </c>
      <c r="M247">
        <v>10</v>
      </c>
      <c r="N247">
        <v>32</v>
      </c>
      <c r="O247">
        <v>6.8557846800000002</v>
      </c>
      <c r="P247" s="1" t="s">
        <v>28</v>
      </c>
      <c r="Q247">
        <v>12</v>
      </c>
      <c r="R247">
        <v>32</v>
      </c>
      <c r="S247">
        <v>6</v>
      </c>
    </row>
    <row r="248" spans="1:19" x14ac:dyDescent="0.25">
      <c r="A248">
        <v>272</v>
      </c>
      <c r="B248" s="1" t="s">
        <v>19</v>
      </c>
      <c r="C248" s="2">
        <v>45688</v>
      </c>
      <c r="D248">
        <v>1500807</v>
      </c>
      <c r="E248" s="1" t="s">
        <v>33</v>
      </c>
      <c r="F248" s="1" t="s">
        <v>34</v>
      </c>
      <c r="G248">
        <v>882775</v>
      </c>
      <c r="H248" s="1" t="s">
        <v>31</v>
      </c>
      <c r="I248" s="1" t="s">
        <v>32</v>
      </c>
      <c r="J248">
        <v>42.857142857142854</v>
      </c>
      <c r="K248">
        <v>0</v>
      </c>
      <c r="L248">
        <v>0</v>
      </c>
      <c r="M248">
        <v>6</v>
      </c>
      <c r="N248">
        <v>0</v>
      </c>
      <c r="O248">
        <v>0</v>
      </c>
      <c r="P248" s="1" t="s">
        <v>36</v>
      </c>
      <c r="Q248">
        <v>14</v>
      </c>
      <c r="R248">
        <v>0</v>
      </c>
      <c r="S248">
        <v>0</v>
      </c>
    </row>
    <row r="249" spans="1:19" x14ac:dyDescent="0.25">
      <c r="A249">
        <v>273</v>
      </c>
      <c r="B249" s="1" t="s">
        <v>19</v>
      </c>
      <c r="C249" s="2">
        <v>45688</v>
      </c>
      <c r="D249">
        <v>1272635</v>
      </c>
      <c r="E249" s="1" t="s">
        <v>43</v>
      </c>
      <c r="F249" s="1" t="s">
        <v>34</v>
      </c>
      <c r="G249">
        <v>881637</v>
      </c>
      <c r="H249" s="1" t="s">
        <v>126</v>
      </c>
      <c r="I249" s="1" t="s">
        <v>42</v>
      </c>
      <c r="J249">
        <v>37.5</v>
      </c>
      <c r="K249">
        <v>91.276595238095197</v>
      </c>
      <c r="L249">
        <v>383.16148913461552</v>
      </c>
      <c r="M249">
        <v>12</v>
      </c>
      <c r="N249">
        <v>14</v>
      </c>
      <c r="O249">
        <v>20.726523950000001</v>
      </c>
      <c r="P249" s="1" t="s">
        <v>45</v>
      </c>
      <c r="Q249">
        <v>32</v>
      </c>
      <c r="R249">
        <v>15</v>
      </c>
      <c r="S249">
        <v>3</v>
      </c>
    </row>
    <row r="250" spans="1:19" x14ac:dyDescent="0.25">
      <c r="A250">
        <v>274</v>
      </c>
      <c r="B250" s="1" t="s">
        <v>19</v>
      </c>
      <c r="C250" s="2">
        <v>45688</v>
      </c>
      <c r="D250">
        <v>1117884</v>
      </c>
      <c r="E250" s="1" t="s">
        <v>33</v>
      </c>
      <c r="F250" s="1" t="s">
        <v>34</v>
      </c>
      <c r="G250">
        <v>305039</v>
      </c>
      <c r="H250" s="1" t="s">
        <v>106</v>
      </c>
      <c r="I250" s="1" t="s">
        <v>23</v>
      </c>
      <c r="J250">
        <v>23.52941176470588</v>
      </c>
      <c r="K250">
        <v>0</v>
      </c>
      <c r="L250">
        <v>70.499088749999999</v>
      </c>
      <c r="M250">
        <v>4</v>
      </c>
      <c r="N250">
        <v>0</v>
      </c>
      <c r="O250">
        <v>2.8199635500000002</v>
      </c>
      <c r="P250" s="1" t="s">
        <v>36</v>
      </c>
      <c r="Q250">
        <v>17</v>
      </c>
      <c r="R250">
        <v>0</v>
      </c>
      <c r="S250">
        <v>4</v>
      </c>
    </row>
    <row r="251" spans="1:19" x14ac:dyDescent="0.25">
      <c r="A251">
        <v>275</v>
      </c>
      <c r="B251" s="1" t="s">
        <v>19</v>
      </c>
      <c r="C251" s="2">
        <v>45688</v>
      </c>
      <c r="D251">
        <v>1728793</v>
      </c>
      <c r="E251" s="1" t="s">
        <v>43</v>
      </c>
      <c r="F251" s="1" t="s">
        <v>34</v>
      </c>
      <c r="G251">
        <v>305019</v>
      </c>
      <c r="H251" s="1" t="s">
        <v>29</v>
      </c>
      <c r="I251" s="1" t="s">
        <v>30</v>
      </c>
      <c r="J251">
        <v>35.294118000000005</v>
      </c>
      <c r="K251">
        <v>65.089285714285708</v>
      </c>
      <c r="L251">
        <v>104.047741</v>
      </c>
      <c r="M251">
        <v>6</v>
      </c>
      <c r="N251">
        <v>1</v>
      </c>
      <c r="O251">
        <v>1.5149351099999999</v>
      </c>
      <c r="P251" s="1" t="s">
        <v>45</v>
      </c>
      <c r="Q251">
        <v>16</v>
      </c>
      <c r="R251">
        <v>1</v>
      </c>
      <c r="S251">
        <v>1</v>
      </c>
    </row>
    <row r="252" spans="1:19" x14ac:dyDescent="0.25">
      <c r="A252">
        <v>276</v>
      </c>
      <c r="B252" s="1" t="s">
        <v>19</v>
      </c>
      <c r="C252" s="2">
        <v>45688</v>
      </c>
      <c r="D252">
        <v>1754208</v>
      </c>
      <c r="E252" s="1" t="s">
        <v>20</v>
      </c>
      <c r="F252" s="1" t="s">
        <v>34</v>
      </c>
      <c r="G252">
        <v>305067</v>
      </c>
      <c r="H252" s="1" t="s">
        <v>107</v>
      </c>
      <c r="I252" s="1" t="s">
        <v>30</v>
      </c>
      <c r="J252">
        <v>110.00000000000001</v>
      </c>
      <c r="K252">
        <v>97.950285714285698</v>
      </c>
      <c r="L252">
        <v>257.98510499999998</v>
      </c>
      <c r="M252">
        <v>33</v>
      </c>
      <c r="N252">
        <v>25</v>
      </c>
      <c r="O252">
        <v>17.60748341</v>
      </c>
      <c r="P252" s="1" t="s">
        <v>24</v>
      </c>
      <c r="Q252">
        <v>29</v>
      </c>
      <c r="R252">
        <v>25</v>
      </c>
      <c r="S252">
        <v>6</v>
      </c>
    </row>
    <row r="253" spans="1:19" x14ac:dyDescent="0.25">
      <c r="A253">
        <v>277</v>
      </c>
      <c r="B253" s="1" t="s">
        <v>19</v>
      </c>
      <c r="C253" s="2">
        <v>45688</v>
      </c>
      <c r="D253">
        <v>1096920</v>
      </c>
      <c r="E253" s="1" t="s">
        <v>25</v>
      </c>
      <c r="F253" s="1" t="s">
        <v>34</v>
      </c>
      <c r="G253">
        <v>400121</v>
      </c>
      <c r="H253" s="1" t="s">
        <v>127</v>
      </c>
      <c r="I253" s="1" t="s">
        <v>42</v>
      </c>
      <c r="J253">
        <v>59.615384999999996</v>
      </c>
      <c r="K253">
        <v>123.91852380952299</v>
      </c>
      <c r="L253">
        <v>383.16148913461552</v>
      </c>
      <c r="M253">
        <v>31</v>
      </c>
      <c r="N253">
        <v>20</v>
      </c>
      <c r="O253">
        <v>36.16680144</v>
      </c>
      <c r="P253" s="1" t="s">
        <v>28</v>
      </c>
      <c r="Q253">
        <v>51</v>
      </c>
      <c r="R253">
        <v>16</v>
      </c>
      <c r="S253">
        <v>4</v>
      </c>
    </row>
    <row r="254" spans="1:19" x14ac:dyDescent="0.25">
      <c r="A254">
        <v>278</v>
      </c>
      <c r="B254" s="1" t="s">
        <v>19</v>
      </c>
      <c r="C254" s="2">
        <v>45688</v>
      </c>
      <c r="D254">
        <v>1580403</v>
      </c>
      <c r="E254" s="1" t="s">
        <v>43</v>
      </c>
      <c r="F254" s="1" t="s">
        <v>34</v>
      </c>
      <c r="G254">
        <v>878915</v>
      </c>
      <c r="H254" s="1" t="s">
        <v>65</v>
      </c>
      <c r="I254" s="1" t="s">
        <v>42</v>
      </c>
      <c r="J254">
        <v>89.743589999999998</v>
      </c>
      <c r="K254">
        <v>49.700762329823299</v>
      </c>
      <c r="L254">
        <v>241.78826500000002</v>
      </c>
      <c r="M254">
        <v>35</v>
      </c>
      <c r="N254">
        <v>13</v>
      </c>
      <c r="O254">
        <v>17.28786096</v>
      </c>
      <c r="P254" s="1" t="s">
        <v>45</v>
      </c>
      <c r="Q254">
        <v>38</v>
      </c>
      <c r="R254">
        <v>26</v>
      </c>
      <c r="S254">
        <v>7</v>
      </c>
    </row>
    <row r="255" spans="1:19" x14ac:dyDescent="0.25">
      <c r="A255">
        <v>279</v>
      </c>
      <c r="B255" s="1" t="s">
        <v>19</v>
      </c>
      <c r="C255" s="2">
        <v>45688</v>
      </c>
      <c r="D255">
        <v>1877082</v>
      </c>
      <c r="E255" s="1" t="s">
        <v>33</v>
      </c>
      <c r="F255" s="1" t="s">
        <v>34</v>
      </c>
      <c r="G255">
        <v>305020</v>
      </c>
      <c r="H255" s="1" t="s">
        <v>26</v>
      </c>
      <c r="I255" s="1" t="s">
        <v>27</v>
      </c>
      <c r="J255">
        <v>51.282050999999996</v>
      </c>
      <c r="K255">
        <v>11.2986003490313</v>
      </c>
      <c r="L255">
        <v>304.88542699999999</v>
      </c>
      <c r="M255">
        <v>20</v>
      </c>
      <c r="N255">
        <v>3</v>
      </c>
      <c r="O255">
        <v>17.988240170000001</v>
      </c>
      <c r="P255" s="1" t="s">
        <v>36</v>
      </c>
      <c r="Q255">
        <v>39</v>
      </c>
      <c r="R255">
        <v>26</v>
      </c>
      <c r="S255">
        <v>5</v>
      </c>
    </row>
    <row r="256" spans="1:19" x14ac:dyDescent="0.25">
      <c r="A256">
        <v>280</v>
      </c>
      <c r="B256" s="1" t="s">
        <v>19</v>
      </c>
      <c r="C256" s="2">
        <v>45688</v>
      </c>
      <c r="D256">
        <v>1943157</v>
      </c>
      <c r="E256" s="1" t="s">
        <v>20</v>
      </c>
      <c r="F256" s="1" t="s">
        <v>21</v>
      </c>
      <c r="G256">
        <v>305027</v>
      </c>
      <c r="H256" s="1" t="s">
        <v>50</v>
      </c>
      <c r="I256" s="1" t="s">
        <v>27</v>
      </c>
      <c r="J256">
        <v>250</v>
      </c>
      <c r="K256">
        <v>100.64153153153099</v>
      </c>
      <c r="L256">
        <v>196.446944</v>
      </c>
      <c r="M256">
        <v>10</v>
      </c>
      <c r="N256">
        <v>51</v>
      </c>
      <c r="O256">
        <v>16.95337129</v>
      </c>
      <c r="P256" s="1" t="s">
        <v>24</v>
      </c>
      <c r="Q256">
        <v>4</v>
      </c>
      <c r="R256">
        <v>50</v>
      </c>
      <c r="S256">
        <v>8</v>
      </c>
    </row>
    <row r="257" spans="1:19" x14ac:dyDescent="0.25">
      <c r="A257">
        <v>281</v>
      </c>
      <c r="B257" s="1" t="s">
        <v>19</v>
      </c>
      <c r="C257" s="2">
        <v>45688</v>
      </c>
      <c r="D257">
        <v>1438420</v>
      </c>
      <c r="E257" s="1" t="s">
        <v>43</v>
      </c>
      <c r="F257" s="1" t="s">
        <v>21</v>
      </c>
      <c r="G257">
        <v>305044</v>
      </c>
      <c r="H257" s="1" t="s">
        <v>91</v>
      </c>
      <c r="I257" s="1" t="s">
        <v>27</v>
      </c>
      <c r="J257">
        <v>175</v>
      </c>
      <c r="K257">
        <v>75.82432748538011</v>
      </c>
      <c r="L257">
        <v>188.51974199999998</v>
      </c>
      <c r="M257">
        <v>7</v>
      </c>
      <c r="N257">
        <v>17</v>
      </c>
      <c r="O257">
        <v>6.7867088300000002</v>
      </c>
      <c r="P257" s="1" t="s">
        <v>45</v>
      </c>
      <c r="Q257">
        <v>4</v>
      </c>
      <c r="R257">
        <v>22</v>
      </c>
      <c r="S257">
        <v>3</v>
      </c>
    </row>
    <row r="258" spans="1:19" x14ac:dyDescent="0.25">
      <c r="A258">
        <v>282</v>
      </c>
      <c r="B258" s="1" t="s">
        <v>19</v>
      </c>
      <c r="C258" s="2">
        <v>45688</v>
      </c>
      <c r="D258">
        <v>1637221</v>
      </c>
      <c r="E258" s="1" t="s">
        <v>25</v>
      </c>
      <c r="F258" s="1" t="s">
        <v>34</v>
      </c>
      <c r="G258">
        <v>305002</v>
      </c>
      <c r="H258" s="1" t="s">
        <v>88</v>
      </c>
      <c r="I258" s="1" t="s">
        <v>42</v>
      </c>
      <c r="J258">
        <v>90</v>
      </c>
      <c r="K258">
        <v>166.17822543554499</v>
      </c>
      <c r="L258">
        <v>134.64426700000001</v>
      </c>
      <c r="M258">
        <v>45</v>
      </c>
      <c r="N258">
        <v>34</v>
      </c>
      <c r="O258">
        <v>5.2511264000000004</v>
      </c>
      <c r="P258" s="1" t="s">
        <v>28</v>
      </c>
      <c r="Q258">
        <v>50</v>
      </c>
      <c r="R258">
        <v>20</v>
      </c>
      <c r="S258">
        <v>3</v>
      </c>
    </row>
    <row r="259" spans="1:19" x14ac:dyDescent="0.25">
      <c r="A259">
        <v>284</v>
      </c>
      <c r="B259" s="1" t="s">
        <v>19</v>
      </c>
      <c r="C259" s="2">
        <v>45688</v>
      </c>
      <c r="D259">
        <v>1498687</v>
      </c>
      <c r="E259" s="1" t="s">
        <v>43</v>
      </c>
      <c r="F259" s="1" t="s">
        <v>34</v>
      </c>
      <c r="G259">
        <v>305008</v>
      </c>
      <c r="H259" s="1" t="s">
        <v>79</v>
      </c>
      <c r="I259" s="1" t="s">
        <v>42</v>
      </c>
      <c r="J259">
        <v>87.037036999999998</v>
      </c>
      <c r="K259">
        <v>59.910761904761898</v>
      </c>
      <c r="L259">
        <v>383.16148913461552</v>
      </c>
      <c r="M259">
        <v>47</v>
      </c>
      <c r="N259">
        <v>11</v>
      </c>
      <c r="O259">
        <v>34.134373500000002</v>
      </c>
      <c r="P259" s="1" t="s">
        <v>45</v>
      </c>
      <c r="Q259">
        <v>54</v>
      </c>
      <c r="R259">
        <v>18</v>
      </c>
      <c r="S259">
        <v>5</v>
      </c>
    </row>
    <row r="260" spans="1:19" x14ac:dyDescent="0.25">
      <c r="A260">
        <v>285</v>
      </c>
      <c r="B260" s="1" t="s">
        <v>19</v>
      </c>
      <c r="C260" s="2">
        <v>45688</v>
      </c>
      <c r="D260">
        <v>1789265</v>
      </c>
      <c r="E260" s="1" t="s">
        <v>20</v>
      </c>
      <c r="F260" s="1" t="s">
        <v>34</v>
      </c>
      <c r="G260">
        <v>886722</v>
      </c>
      <c r="H260" s="1" t="s">
        <v>87</v>
      </c>
      <c r="I260" s="1" t="s">
        <v>23</v>
      </c>
      <c r="J260">
        <v>128.57142899999999</v>
      </c>
      <c r="K260">
        <v>97.377570093457905</v>
      </c>
      <c r="L260">
        <v>90.463826999999995</v>
      </c>
      <c r="M260">
        <v>18</v>
      </c>
      <c r="N260">
        <v>27</v>
      </c>
      <c r="O260">
        <v>3.9985011400000001</v>
      </c>
      <c r="P260" s="1" t="s">
        <v>24</v>
      </c>
      <c r="Q260">
        <v>13</v>
      </c>
      <c r="R260">
        <v>27</v>
      </c>
      <c r="S260">
        <v>4</v>
      </c>
    </row>
    <row r="261" spans="1:19" x14ac:dyDescent="0.25">
      <c r="A261">
        <v>286</v>
      </c>
      <c r="B261" s="1" t="s">
        <v>19</v>
      </c>
      <c r="C261" s="2">
        <v>45688</v>
      </c>
      <c r="D261">
        <v>1843878</v>
      </c>
      <c r="E261" s="1" t="s">
        <v>20</v>
      </c>
      <c r="F261" s="1" t="s">
        <v>21</v>
      </c>
      <c r="G261">
        <v>863217</v>
      </c>
      <c r="H261" s="1" t="s">
        <v>111</v>
      </c>
      <c r="I261" s="1" t="s">
        <v>30</v>
      </c>
      <c r="J261">
        <v>150</v>
      </c>
      <c r="K261">
        <v>128.34748618784499</v>
      </c>
      <c r="L261">
        <v>249.41954800000002</v>
      </c>
      <c r="M261">
        <v>6</v>
      </c>
      <c r="N261">
        <v>45</v>
      </c>
      <c r="O261">
        <v>13.094526289999999</v>
      </c>
      <c r="P261" s="1" t="s">
        <v>24</v>
      </c>
      <c r="Q261">
        <v>4</v>
      </c>
      <c r="R261">
        <v>35</v>
      </c>
      <c r="S261">
        <v>5</v>
      </c>
    </row>
    <row r="262" spans="1:19" x14ac:dyDescent="0.25">
      <c r="A262">
        <v>287</v>
      </c>
      <c r="B262" s="1" t="s">
        <v>19</v>
      </c>
      <c r="C262" s="2">
        <v>45688</v>
      </c>
      <c r="D262">
        <v>1946235</v>
      </c>
      <c r="E262" s="1" t="s">
        <v>43</v>
      </c>
      <c r="F262" s="1" t="s">
        <v>34</v>
      </c>
      <c r="G262">
        <v>305009</v>
      </c>
      <c r="H262" s="1" t="s">
        <v>100</v>
      </c>
      <c r="I262" s="1" t="s">
        <v>42</v>
      </c>
      <c r="J262">
        <v>33.870968000000005</v>
      </c>
      <c r="K262">
        <v>103.711333333333</v>
      </c>
      <c r="L262">
        <v>202.58257300000002</v>
      </c>
      <c r="M262">
        <v>21</v>
      </c>
      <c r="N262">
        <v>16</v>
      </c>
      <c r="O262">
        <v>8.55911373</v>
      </c>
      <c r="P262" s="1" t="s">
        <v>45</v>
      </c>
      <c r="Q262">
        <v>61</v>
      </c>
      <c r="R262">
        <v>15</v>
      </c>
      <c r="S262">
        <v>4</v>
      </c>
    </row>
    <row r="263" spans="1:19" x14ac:dyDescent="0.25">
      <c r="A263">
        <v>288</v>
      </c>
      <c r="B263" s="1" t="s">
        <v>19</v>
      </c>
      <c r="C263" s="2">
        <v>45688</v>
      </c>
      <c r="D263">
        <v>1075070</v>
      </c>
      <c r="E263" s="1" t="s">
        <v>25</v>
      </c>
      <c r="F263" s="1" t="s">
        <v>34</v>
      </c>
      <c r="G263">
        <v>305078</v>
      </c>
      <c r="H263" s="1" t="s">
        <v>69</v>
      </c>
      <c r="I263" s="1" t="s">
        <v>23</v>
      </c>
      <c r="J263">
        <v>106.45161299999999</v>
      </c>
      <c r="K263">
        <v>119.78322038615801</v>
      </c>
      <c r="L263">
        <v>278.635223</v>
      </c>
      <c r="M263">
        <v>33</v>
      </c>
      <c r="N263">
        <v>41</v>
      </c>
      <c r="O263">
        <v>19.92241842</v>
      </c>
      <c r="P263" s="1" t="s">
        <v>28</v>
      </c>
      <c r="Q263">
        <v>30</v>
      </c>
      <c r="R263">
        <v>34</v>
      </c>
      <c r="S263">
        <v>7</v>
      </c>
    </row>
    <row r="264" spans="1:19" x14ac:dyDescent="0.25">
      <c r="A264">
        <v>289</v>
      </c>
      <c r="B264" s="1" t="s">
        <v>19</v>
      </c>
      <c r="C264" s="2">
        <v>45688</v>
      </c>
      <c r="D264">
        <v>1334182</v>
      </c>
      <c r="E264" s="1" t="s">
        <v>20</v>
      </c>
      <c r="F264" s="1" t="s">
        <v>21</v>
      </c>
      <c r="G264">
        <v>886175</v>
      </c>
      <c r="H264" s="1" t="s">
        <v>103</v>
      </c>
      <c r="I264" s="1" t="s">
        <v>27</v>
      </c>
      <c r="J264">
        <v>166.66666699999999</v>
      </c>
      <c r="K264">
        <v>87.058684456928802</v>
      </c>
      <c r="L264">
        <v>172.53782099999998</v>
      </c>
      <c r="M264">
        <v>5</v>
      </c>
      <c r="N264">
        <v>28</v>
      </c>
      <c r="O264">
        <v>5.9629070799999999</v>
      </c>
      <c r="P264" s="1" t="s">
        <v>24</v>
      </c>
      <c r="Q264">
        <v>2</v>
      </c>
      <c r="R264">
        <v>32</v>
      </c>
      <c r="S264">
        <v>3</v>
      </c>
    </row>
    <row r="265" spans="1:19" x14ac:dyDescent="0.25">
      <c r="A265">
        <v>290</v>
      </c>
      <c r="B265" s="1" t="s">
        <v>19</v>
      </c>
      <c r="C265" s="2">
        <v>45688</v>
      </c>
      <c r="D265">
        <v>1401943</v>
      </c>
      <c r="E265" s="1" t="s">
        <v>43</v>
      </c>
      <c r="F265" s="1" t="s">
        <v>34</v>
      </c>
      <c r="G265">
        <v>305036</v>
      </c>
      <c r="H265" s="1" t="s">
        <v>104</v>
      </c>
      <c r="I265" s="1" t="s">
        <v>42</v>
      </c>
      <c r="J265">
        <v>85.714286000000001</v>
      </c>
      <c r="K265">
        <v>133.54747901601101</v>
      </c>
      <c r="L265">
        <v>109.08999900000001</v>
      </c>
      <c r="M265">
        <v>54</v>
      </c>
      <c r="N265">
        <v>23</v>
      </c>
      <c r="O265">
        <v>6.3817649400000001</v>
      </c>
      <c r="P265" s="1" t="s">
        <v>45</v>
      </c>
      <c r="Q265">
        <v>62</v>
      </c>
      <c r="R265">
        <v>17</v>
      </c>
      <c r="S265">
        <v>5</v>
      </c>
    </row>
    <row r="266" spans="1:19" x14ac:dyDescent="0.25">
      <c r="A266">
        <v>291</v>
      </c>
      <c r="B266" s="1" t="s">
        <v>19</v>
      </c>
      <c r="C266" s="2">
        <v>45688</v>
      </c>
      <c r="D266">
        <v>1262289</v>
      </c>
      <c r="E266" s="1" t="s">
        <v>43</v>
      </c>
      <c r="F266" s="1" t="s">
        <v>34</v>
      </c>
      <c r="G266">
        <v>305003</v>
      </c>
      <c r="H266" s="1" t="s">
        <v>58</v>
      </c>
      <c r="I266" s="1" t="s">
        <v>42</v>
      </c>
      <c r="J266">
        <v>20</v>
      </c>
      <c r="K266">
        <v>0</v>
      </c>
      <c r="L266">
        <v>0</v>
      </c>
      <c r="M266">
        <v>3</v>
      </c>
      <c r="N266">
        <v>0</v>
      </c>
      <c r="O266">
        <v>0</v>
      </c>
      <c r="P266" s="1" t="s">
        <v>45</v>
      </c>
      <c r="Q266">
        <v>15</v>
      </c>
      <c r="R266">
        <v>0</v>
      </c>
      <c r="S266">
        <v>0</v>
      </c>
    </row>
    <row r="267" spans="1:19" x14ac:dyDescent="0.25">
      <c r="A267">
        <v>292</v>
      </c>
      <c r="B267" s="1" t="s">
        <v>19</v>
      </c>
      <c r="C267" s="2">
        <v>45688</v>
      </c>
      <c r="D267">
        <v>1201704</v>
      </c>
      <c r="E267" s="1" t="s">
        <v>20</v>
      </c>
      <c r="F267" s="1" t="s">
        <v>34</v>
      </c>
      <c r="G267">
        <v>305046</v>
      </c>
      <c r="H267" s="1" t="s">
        <v>128</v>
      </c>
      <c r="I267" s="1" t="s">
        <v>32</v>
      </c>
      <c r="J267">
        <v>50</v>
      </c>
      <c r="K267">
        <v>40.0289751292974</v>
      </c>
      <c r="L267">
        <v>187.38898799999998</v>
      </c>
      <c r="M267">
        <v>7</v>
      </c>
      <c r="N267">
        <v>7</v>
      </c>
      <c r="O267">
        <v>4.1412966300000003</v>
      </c>
      <c r="P267" s="1" t="s">
        <v>24</v>
      </c>
      <c r="Q267">
        <v>14</v>
      </c>
      <c r="R267">
        <v>17</v>
      </c>
      <c r="S267">
        <v>2</v>
      </c>
    </row>
    <row r="268" spans="1:19" x14ac:dyDescent="0.25">
      <c r="A268">
        <v>293</v>
      </c>
      <c r="B268" s="1" t="s">
        <v>19</v>
      </c>
      <c r="C268" s="2">
        <v>45688</v>
      </c>
      <c r="D268">
        <v>1901515</v>
      </c>
      <c r="E268" s="1" t="s">
        <v>25</v>
      </c>
      <c r="F268" s="1" t="s">
        <v>34</v>
      </c>
      <c r="G268">
        <v>305025</v>
      </c>
      <c r="H268" s="1" t="s">
        <v>115</v>
      </c>
      <c r="I268" s="1" t="s">
        <v>42</v>
      </c>
      <c r="J268">
        <v>81.034482999999994</v>
      </c>
      <c r="K268">
        <v>110.238095238095</v>
      </c>
      <c r="L268">
        <v>188.86087799999999</v>
      </c>
      <c r="M268">
        <v>47</v>
      </c>
      <c r="N268">
        <v>15</v>
      </c>
      <c r="O268">
        <v>13.50355281</v>
      </c>
      <c r="P268" s="1" t="s">
        <v>28</v>
      </c>
      <c r="Q268">
        <v>57</v>
      </c>
      <c r="R268">
        <v>13</v>
      </c>
      <c r="S268">
        <v>7</v>
      </c>
    </row>
    <row r="269" spans="1:19" x14ac:dyDescent="0.25">
      <c r="A269">
        <v>294</v>
      </c>
      <c r="B269" s="1" t="s">
        <v>19</v>
      </c>
      <c r="C269" s="2">
        <v>45688</v>
      </c>
      <c r="D269">
        <v>1199128</v>
      </c>
      <c r="E269" s="1" t="s">
        <v>33</v>
      </c>
      <c r="F269" s="1" t="s">
        <v>34</v>
      </c>
      <c r="G269">
        <v>305037</v>
      </c>
      <c r="H269" s="1" t="s">
        <v>62</v>
      </c>
      <c r="I269" s="1" t="s">
        <v>42</v>
      </c>
      <c r="J269">
        <v>25</v>
      </c>
      <c r="K269">
        <v>1.7322303128348802</v>
      </c>
      <c r="L269">
        <v>63.137579000000002</v>
      </c>
      <c r="M269">
        <v>6</v>
      </c>
      <c r="N269">
        <v>4</v>
      </c>
      <c r="O269">
        <v>3.2831541199999998</v>
      </c>
      <c r="P269" s="1" t="s">
        <v>36</v>
      </c>
      <c r="Q269">
        <v>24</v>
      </c>
      <c r="R269">
        <v>230</v>
      </c>
      <c r="S269">
        <v>5</v>
      </c>
    </row>
    <row r="270" spans="1:19" x14ac:dyDescent="0.25">
      <c r="A270">
        <v>295</v>
      </c>
      <c r="B270" s="1" t="s">
        <v>19</v>
      </c>
      <c r="C270" s="2">
        <v>45688</v>
      </c>
      <c r="D270">
        <v>1565546</v>
      </c>
      <c r="E270" s="1" t="s">
        <v>20</v>
      </c>
      <c r="F270" s="1" t="s">
        <v>21</v>
      </c>
      <c r="G270">
        <v>888587</v>
      </c>
      <c r="H270" s="1" t="s">
        <v>63</v>
      </c>
      <c r="I270" s="1" t="s">
        <v>27</v>
      </c>
      <c r="J270">
        <v>285</v>
      </c>
      <c r="K270">
        <v>71.922864994834796</v>
      </c>
      <c r="L270">
        <v>277.84777700000001</v>
      </c>
      <c r="M270">
        <v>16</v>
      </c>
      <c r="N270">
        <v>21</v>
      </c>
      <c r="O270">
        <v>20.838583310000001</v>
      </c>
      <c r="P270" s="1" t="s">
        <v>24</v>
      </c>
      <c r="Q270">
        <v>4</v>
      </c>
      <c r="R270">
        <v>29</v>
      </c>
      <c r="S270">
        <v>7</v>
      </c>
    </row>
    <row r="271" spans="1:19" x14ac:dyDescent="0.25">
      <c r="A271">
        <v>296</v>
      </c>
      <c r="B271" s="1" t="s">
        <v>19</v>
      </c>
      <c r="C271" s="2">
        <v>45688</v>
      </c>
      <c r="D271">
        <v>1474410</v>
      </c>
      <c r="E271" s="1" t="s">
        <v>25</v>
      </c>
      <c r="F271" s="1" t="s">
        <v>34</v>
      </c>
      <c r="G271">
        <v>305015</v>
      </c>
      <c r="H271" s="1" t="s">
        <v>129</v>
      </c>
      <c r="I271" s="1" t="s">
        <v>30</v>
      </c>
      <c r="J271">
        <v>29.72973</v>
      </c>
      <c r="K271">
        <v>74.914434523809504</v>
      </c>
      <c r="L271">
        <v>204.09640200000001</v>
      </c>
      <c r="M271">
        <v>11</v>
      </c>
      <c r="N271">
        <v>7</v>
      </c>
      <c r="O271">
        <v>6.3678077399999999</v>
      </c>
      <c r="P271" s="1" t="s">
        <v>28</v>
      </c>
      <c r="Q271">
        <v>36</v>
      </c>
      <c r="R271">
        <v>9</v>
      </c>
      <c r="S271">
        <v>3</v>
      </c>
    </row>
    <row r="272" spans="1:19" x14ac:dyDescent="0.25">
      <c r="A272">
        <v>297</v>
      </c>
      <c r="B272" s="1" t="s">
        <v>19</v>
      </c>
      <c r="C272" s="2">
        <v>45688</v>
      </c>
      <c r="D272">
        <v>1952792</v>
      </c>
      <c r="E272" s="1" t="s">
        <v>20</v>
      </c>
      <c r="F272" s="1" t="s">
        <v>21</v>
      </c>
      <c r="G272">
        <v>305027</v>
      </c>
      <c r="H272" s="1" t="s">
        <v>50</v>
      </c>
      <c r="I272" s="1" t="s">
        <v>27</v>
      </c>
      <c r="J272">
        <v>200</v>
      </c>
      <c r="K272">
        <v>134.590259009009</v>
      </c>
      <c r="L272">
        <v>284.70485000000002</v>
      </c>
      <c r="M272">
        <v>4</v>
      </c>
      <c r="N272">
        <v>18</v>
      </c>
      <c r="O272">
        <v>9.8280114300000001</v>
      </c>
      <c r="P272" s="1" t="s">
        <v>24</v>
      </c>
      <c r="Q272">
        <v>2</v>
      </c>
      <c r="R272">
        <v>13</v>
      </c>
      <c r="S272">
        <v>3</v>
      </c>
    </row>
    <row r="273" spans="1:19" x14ac:dyDescent="0.25">
      <c r="A273">
        <v>298</v>
      </c>
      <c r="B273" s="1" t="s">
        <v>19</v>
      </c>
      <c r="C273" s="2">
        <v>45688</v>
      </c>
      <c r="D273">
        <v>1780521</v>
      </c>
      <c r="E273" s="1" t="s">
        <v>43</v>
      </c>
      <c r="F273" s="1" t="s">
        <v>34</v>
      </c>
      <c r="G273">
        <v>305004</v>
      </c>
      <c r="H273" s="1" t="s">
        <v>74</v>
      </c>
      <c r="I273" s="1" t="s">
        <v>42</v>
      </c>
      <c r="J273">
        <v>93.220338999999996</v>
      </c>
      <c r="K273">
        <v>82.225380952380902</v>
      </c>
      <c r="L273">
        <v>383.16148913461552</v>
      </c>
      <c r="M273">
        <v>55</v>
      </c>
      <c r="N273">
        <v>20</v>
      </c>
      <c r="O273">
        <v>39.224630900000001</v>
      </c>
      <c r="P273" s="1" t="s">
        <v>45</v>
      </c>
      <c r="Q273">
        <v>58</v>
      </c>
      <c r="R273">
        <v>24</v>
      </c>
      <c r="S273">
        <v>8</v>
      </c>
    </row>
    <row r="274" spans="1:19" x14ac:dyDescent="0.25">
      <c r="A274">
        <v>299</v>
      </c>
      <c r="B274" s="1" t="s">
        <v>19</v>
      </c>
      <c r="C274" s="2">
        <v>45688</v>
      </c>
      <c r="D274">
        <v>1286535</v>
      </c>
      <c r="E274" s="1" t="s">
        <v>25</v>
      </c>
      <c r="F274" s="1" t="s">
        <v>34</v>
      </c>
      <c r="G274">
        <v>305068</v>
      </c>
      <c r="H274" s="1" t="s">
        <v>53</v>
      </c>
      <c r="I274" s="1" t="s">
        <v>23</v>
      </c>
      <c r="J274">
        <v>78.947367999999997</v>
      </c>
      <c r="K274">
        <v>32.7405714285714</v>
      </c>
      <c r="L274">
        <v>94.828152000000003</v>
      </c>
      <c r="M274">
        <v>15</v>
      </c>
      <c r="N274">
        <v>6</v>
      </c>
      <c r="O274">
        <v>7.3965958399999998</v>
      </c>
      <c r="P274" s="1" t="s">
        <v>28</v>
      </c>
      <c r="Q274">
        <v>19</v>
      </c>
      <c r="R274">
        <v>18</v>
      </c>
      <c r="S274">
        <v>7</v>
      </c>
    </row>
    <row r="275" spans="1:19" x14ac:dyDescent="0.25">
      <c r="A275">
        <v>300</v>
      </c>
      <c r="B275" s="1" t="s">
        <v>19</v>
      </c>
      <c r="C275" s="2">
        <v>45688</v>
      </c>
      <c r="D275">
        <v>1179969</v>
      </c>
      <c r="E275" s="1" t="s">
        <v>25</v>
      </c>
      <c r="F275" s="1" t="s">
        <v>34</v>
      </c>
      <c r="G275">
        <v>305025</v>
      </c>
      <c r="H275" s="1" t="s">
        <v>115</v>
      </c>
      <c r="I275" s="1" t="s">
        <v>42</v>
      </c>
      <c r="J275">
        <v>91.379310000000004</v>
      </c>
      <c r="K275">
        <v>37.332999999999998</v>
      </c>
      <c r="L275">
        <v>311.479041</v>
      </c>
      <c r="M275">
        <v>53</v>
      </c>
      <c r="N275">
        <v>14</v>
      </c>
      <c r="O275">
        <v>22.27075142</v>
      </c>
      <c r="P275" s="1" t="s">
        <v>28</v>
      </c>
      <c r="Q275">
        <v>58</v>
      </c>
      <c r="R275">
        <v>37</v>
      </c>
      <c r="S275">
        <v>7</v>
      </c>
    </row>
    <row r="276" spans="1:19" x14ac:dyDescent="0.25">
      <c r="A276">
        <v>301</v>
      </c>
      <c r="B276" s="1" t="s">
        <v>19</v>
      </c>
      <c r="C276" s="2">
        <v>45688</v>
      </c>
      <c r="D276">
        <v>1535601</v>
      </c>
      <c r="E276" s="1" t="s">
        <v>43</v>
      </c>
      <c r="F276" s="1" t="s">
        <v>34</v>
      </c>
      <c r="G276">
        <v>881728</v>
      </c>
      <c r="H276" s="1" t="s">
        <v>130</v>
      </c>
      <c r="I276" s="1" t="s">
        <v>42</v>
      </c>
      <c r="J276">
        <v>81.481481000000002</v>
      </c>
      <c r="K276">
        <v>35.288482045239903</v>
      </c>
      <c r="L276">
        <v>363.059552</v>
      </c>
      <c r="M276">
        <v>22</v>
      </c>
      <c r="N276">
        <v>6</v>
      </c>
      <c r="O276">
        <v>11.799435450000001</v>
      </c>
      <c r="P276" s="1" t="s">
        <v>45</v>
      </c>
      <c r="Q276">
        <v>27</v>
      </c>
      <c r="R276">
        <v>17</v>
      </c>
      <c r="S276">
        <v>3</v>
      </c>
    </row>
    <row r="277" spans="1:19" x14ac:dyDescent="0.25">
      <c r="A277">
        <v>302</v>
      </c>
      <c r="B277" s="1" t="s">
        <v>19</v>
      </c>
      <c r="C277" s="2">
        <v>45688</v>
      </c>
      <c r="D277">
        <v>1717883</v>
      </c>
      <c r="E277" s="1" t="s">
        <v>20</v>
      </c>
      <c r="F277" s="1" t="s">
        <v>21</v>
      </c>
      <c r="G277">
        <v>305057</v>
      </c>
      <c r="H277" s="1" t="s">
        <v>59</v>
      </c>
      <c r="I277" s="1" t="s">
        <v>23</v>
      </c>
      <c r="J277">
        <v>175</v>
      </c>
      <c r="K277">
        <v>101.34749419559299</v>
      </c>
      <c r="L277">
        <v>138.58397300000001</v>
      </c>
      <c r="M277">
        <v>7</v>
      </c>
      <c r="N277">
        <v>57</v>
      </c>
      <c r="O277">
        <v>10.91348786</v>
      </c>
      <c r="P277" s="1" t="s">
        <v>24</v>
      </c>
      <c r="Q277">
        <v>4</v>
      </c>
      <c r="R277">
        <v>56</v>
      </c>
      <c r="S277">
        <v>7</v>
      </c>
    </row>
    <row r="278" spans="1:19" x14ac:dyDescent="0.25">
      <c r="A278">
        <v>303</v>
      </c>
      <c r="B278" s="1" t="s">
        <v>19</v>
      </c>
      <c r="C278" s="2">
        <v>45688</v>
      </c>
      <c r="D278">
        <v>1762093</v>
      </c>
      <c r="E278" s="1" t="s">
        <v>20</v>
      </c>
      <c r="F278" s="1" t="s">
        <v>34</v>
      </c>
      <c r="G278">
        <v>305018</v>
      </c>
      <c r="H278" s="1" t="s">
        <v>49</v>
      </c>
      <c r="I278" s="1" t="s">
        <v>32</v>
      </c>
      <c r="J278">
        <v>62.5</v>
      </c>
      <c r="K278">
        <v>74.188333333333304</v>
      </c>
      <c r="L278">
        <v>185.56502599999999</v>
      </c>
      <c r="M278">
        <v>25</v>
      </c>
      <c r="N278">
        <v>10</v>
      </c>
      <c r="O278">
        <v>10.252467709999999</v>
      </c>
      <c r="P278" s="1" t="s">
        <v>24</v>
      </c>
      <c r="Q278">
        <v>40</v>
      </c>
      <c r="R278">
        <v>13</v>
      </c>
      <c r="S278">
        <v>5</v>
      </c>
    </row>
    <row r="279" spans="1:19" x14ac:dyDescent="0.25">
      <c r="A279">
        <v>304</v>
      </c>
      <c r="B279" s="1" t="s">
        <v>19</v>
      </c>
      <c r="C279" s="2">
        <v>45688</v>
      </c>
      <c r="D279">
        <v>1851945</v>
      </c>
      <c r="E279" s="1" t="s">
        <v>25</v>
      </c>
      <c r="F279" s="1" t="s">
        <v>34</v>
      </c>
      <c r="G279">
        <v>305058</v>
      </c>
      <c r="H279" s="1" t="s">
        <v>121</v>
      </c>
      <c r="I279" s="1" t="s">
        <v>23</v>
      </c>
      <c r="J279">
        <v>152.94117599999998</v>
      </c>
      <c r="K279">
        <v>136.111283008496</v>
      </c>
      <c r="L279">
        <v>166.39282299999999</v>
      </c>
      <c r="M279">
        <v>26</v>
      </c>
      <c r="N279">
        <v>35</v>
      </c>
      <c r="O279">
        <v>11.897086809999999</v>
      </c>
      <c r="P279" s="1" t="s">
        <v>28</v>
      </c>
      <c r="Q279">
        <v>17</v>
      </c>
      <c r="R279">
        <v>25</v>
      </c>
      <c r="S279">
        <v>7</v>
      </c>
    </row>
    <row r="280" spans="1:19" x14ac:dyDescent="0.25">
      <c r="A280">
        <v>305</v>
      </c>
      <c r="B280" s="1" t="s">
        <v>19</v>
      </c>
      <c r="C280" s="2">
        <v>45688</v>
      </c>
      <c r="D280">
        <v>1287464</v>
      </c>
      <c r="E280" s="1" t="s">
        <v>20</v>
      </c>
      <c r="F280" s="1" t="s">
        <v>34</v>
      </c>
      <c r="G280">
        <v>305040</v>
      </c>
      <c r="H280" s="1" t="s">
        <v>99</v>
      </c>
      <c r="I280" s="1" t="s">
        <v>27</v>
      </c>
      <c r="J280">
        <v>71.875</v>
      </c>
      <c r="K280">
        <v>35.698523809523799</v>
      </c>
      <c r="L280">
        <v>243.89886799999999</v>
      </c>
      <c r="M280">
        <v>23</v>
      </c>
      <c r="N280">
        <v>7</v>
      </c>
      <c r="O280">
        <v>8.0486626399999999</v>
      </c>
      <c r="P280" s="1" t="s">
        <v>24</v>
      </c>
      <c r="Q280">
        <v>32</v>
      </c>
      <c r="R280">
        <v>19</v>
      </c>
      <c r="S280">
        <v>3</v>
      </c>
    </row>
    <row r="281" spans="1:19" x14ac:dyDescent="0.25">
      <c r="A281">
        <v>306</v>
      </c>
      <c r="B281" s="1" t="s">
        <v>19</v>
      </c>
      <c r="C281" s="2">
        <v>45688</v>
      </c>
      <c r="D281">
        <v>1575594</v>
      </c>
      <c r="E281" s="1" t="s">
        <v>43</v>
      </c>
      <c r="F281" s="1" t="s">
        <v>34</v>
      </c>
      <c r="G281">
        <v>305023</v>
      </c>
      <c r="H281" s="1" t="s">
        <v>76</v>
      </c>
      <c r="I281" s="1" t="s">
        <v>23</v>
      </c>
      <c r="J281">
        <v>68.181818000000007</v>
      </c>
      <c r="K281">
        <v>151.87080952380902</v>
      </c>
      <c r="L281">
        <v>91.350642999999991</v>
      </c>
      <c r="M281">
        <v>15</v>
      </c>
      <c r="N281">
        <v>20</v>
      </c>
      <c r="O281">
        <v>5.9377918000000003</v>
      </c>
      <c r="P281" s="1" t="s">
        <v>45</v>
      </c>
      <c r="Q281">
        <v>22</v>
      </c>
      <c r="R281">
        <v>13</v>
      </c>
      <c r="S281">
        <v>6</v>
      </c>
    </row>
    <row r="282" spans="1:19" x14ac:dyDescent="0.25">
      <c r="A282">
        <v>307</v>
      </c>
      <c r="B282" s="1" t="s">
        <v>19</v>
      </c>
      <c r="C282" s="2">
        <v>45688</v>
      </c>
      <c r="D282">
        <v>1666808</v>
      </c>
      <c r="E282" s="1" t="s">
        <v>25</v>
      </c>
      <c r="F282" s="1" t="s">
        <v>34</v>
      </c>
      <c r="G282">
        <v>305009</v>
      </c>
      <c r="H282" s="1" t="s">
        <v>100</v>
      </c>
      <c r="I282" s="1" t="s">
        <v>42</v>
      </c>
      <c r="J282">
        <v>32.258065000000002</v>
      </c>
      <c r="K282">
        <v>113.443428571428</v>
      </c>
      <c r="L282">
        <v>152.03948700000001</v>
      </c>
      <c r="M282">
        <v>20</v>
      </c>
      <c r="N282">
        <v>11</v>
      </c>
      <c r="O282">
        <v>6.42366832</v>
      </c>
      <c r="P282" s="1" t="s">
        <v>28</v>
      </c>
      <c r="Q282">
        <v>61</v>
      </c>
      <c r="R282">
        <v>9</v>
      </c>
      <c r="S282">
        <v>4</v>
      </c>
    </row>
    <row r="283" spans="1:19" x14ac:dyDescent="0.25">
      <c r="A283">
        <v>308</v>
      </c>
      <c r="B283" s="1" t="s">
        <v>19</v>
      </c>
      <c r="C283" s="2">
        <v>45688</v>
      </c>
      <c r="D283">
        <v>1068093</v>
      </c>
      <c r="E283" s="1" t="s">
        <v>20</v>
      </c>
      <c r="F283" s="1" t="s">
        <v>21</v>
      </c>
      <c r="G283">
        <v>305053</v>
      </c>
      <c r="H283" s="1" t="s">
        <v>61</v>
      </c>
      <c r="I283" s="1" t="s">
        <v>27</v>
      </c>
      <c r="J283">
        <v>175</v>
      </c>
      <c r="K283">
        <v>65.930590062111804</v>
      </c>
      <c r="L283">
        <v>285.72401300000001</v>
      </c>
      <c r="M283">
        <v>7</v>
      </c>
      <c r="N283">
        <v>17</v>
      </c>
      <c r="O283">
        <v>16.757713379999998</v>
      </c>
      <c r="P283" s="1" t="s">
        <v>24</v>
      </c>
      <c r="Q283">
        <v>4</v>
      </c>
      <c r="R283">
        <v>25</v>
      </c>
      <c r="S283">
        <v>5</v>
      </c>
    </row>
    <row r="284" spans="1:19" x14ac:dyDescent="0.25">
      <c r="A284">
        <v>309</v>
      </c>
      <c r="B284" s="1" t="s">
        <v>19</v>
      </c>
      <c r="C284" s="2">
        <v>45688</v>
      </c>
      <c r="D284">
        <v>1349458</v>
      </c>
      <c r="E284" s="1" t="s">
        <v>25</v>
      </c>
      <c r="F284" s="1" t="s">
        <v>34</v>
      </c>
      <c r="G284">
        <v>356063</v>
      </c>
      <c r="H284" s="1" t="s">
        <v>131</v>
      </c>
      <c r="I284" s="1" t="s">
        <v>42</v>
      </c>
      <c r="J284">
        <v>36.170213000000004</v>
      </c>
      <c r="K284">
        <v>94.571428571428498</v>
      </c>
      <c r="L284">
        <v>383.16148913461552</v>
      </c>
      <c r="M284">
        <v>17</v>
      </c>
      <c r="N284">
        <v>4</v>
      </c>
      <c r="O284">
        <v>16.91718247</v>
      </c>
      <c r="P284" s="1" t="s">
        <v>28</v>
      </c>
      <c r="Q284">
        <v>46</v>
      </c>
      <c r="R284">
        <v>4</v>
      </c>
      <c r="S284">
        <v>3</v>
      </c>
    </row>
    <row r="285" spans="1:19" x14ac:dyDescent="0.25">
      <c r="A285">
        <v>310</v>
      </c>
      <c r="B285" s="1" t="s">
        <v>19</v>
      </c>
      <c r="C285" s="2">
        <v>45688</v>
      </c>
      <c r="D285">
        <v>1254030</v>
      </c>
      <c r="E285" s="1" t="s">
        <v>43</v>
      </c>
      <c r="F285" s="1" t="s">
        <v>34</v>
      </c>
      <c r="G285">
        <v>305053</v>
      </c>
      <c r="H285" s="1" t="s">
        <v>61</v>
      </c>
      <c r="I285" s="1" t="s">
        <v>27</v>
      </c>
      <c r="J285">
        <v>67.741934999999998</v>
      </c>
      <c r="K285">
        <v>69.152857142857101</v>
      </c>
      <c r="L285">
        <v>135.52409299999999</v>
      </c>
      <c r="M285">
        <v>21</v>
      </c>
      <c r="N285">
        <v>11</v>
      </c>
      <c r="O285">
        <v>5.7258929299999997</v>
      </c>
      <c r="P285" s="1" t="s">
        <v>45</v>
      </c>
      <c r="Q285">
        <v>31</v>
      </c>
      <c r="R285">
        <v>15</v>
      </c>
      <c r="S285">
        <v>4</v>
      </c>
    </row>
    <row r="286" spans="1:19" x14ac:dyDescent="0.25">
      <c r="A286">
        <v>311</v>
      </c>
      <c r="B286" s="1" t="s">
        <v>19</v>
      </c>
      <c r="C286" s="2">
        <v>45688</v>
      </c>
      <c r="D286">
        <v>1695835</v>
      </c>
      <c r="E286" s="1" t="s">
        <v>20</v>
      </c>
      <c r="F286" s="1" t="s">
        <v>21</v>
      </c>
      <c r="G286">
        <v>305045</v>
      </c>
      <c r="H286" s="1" t="s">
        <v>105</v>
      </c>
      <c r="I286" s="1" t="s">
        <v>30</v>
      </c>
      <c r="J286">
        <v>275</v>
      </c>
      <c r="K286">
        <v>62.368677238460698</v>
      </c>
      <c r="L286">
        <v>241.61145199999999</v>
      </c>
      <c r="M286">
        <v>11</v>
      </c>
      <c r="N286">
        <v>22</v>
      </c>
      <c r="O286">
        <v>9.0604294400000001</v>
      </c>
      <c r="P286" s="1" t="s">
        <v>24</v>
      </c>
      <c r="Q286">
        <v>4</v>
      </c>
      <c r="R286">
        <v>35</v>
      </c>
      <c r="S286">
        <v>3</v>
      </c>
    </row>
    <row r="287" spans="1:19" x14ac:dyDescent="0.25">
      <c r="A287">
        <v>312</v>
      </c>
      <c r="B287" s="1" t="s">
        <v>19</v>
      </c>
      <c r="C287" s="2">
        <v>45688</v>
      </c>
      <c r="D287">
        <v>1126277</v>
      </c>
      <c r="E287" s="1" t="s">
        <v>43</v>
      </c>
      <c r="F287" s="1" t="s">
        <v>34</v>
      </c>
      <c r="G287">
        <v>305019</v>
      </c>
      <c r="H287" s="1" t="s">
        <v>29</v>
      </c>
      <c r="I287" s="1" t="s">
        <v>30</v>
      </c>
      <c r="J287">
        <v>55.769230999999998</v>
      </c>
      <c r="K287">
        <v>55.972142857142806</v>
      </c>
      <c r="L287">
        <v>306.88406200000003</v>
      </c>
      <c r="M287">
        <v>29</v>
      </c>
      <c r="N287">
        <v>8</v>
      </c>
      <c r="O287">
        <v>13.96322483</v>
      </c>
      <c r="P287" s="1" t="s">
        <v>45</v>
      </c>
      <c r="Q287">
        <v>51</v>
      </c>
      <c r="R287">
        <v>14</v>
      </c>
      <c r="S287">
        <v>4</v>
      </c>
    </row>
    <row r="288" spans="1:19" x14ac:dyDescent="0.25">
      <c r="A288">
        <v>313</v>
      </c>
      <c r="B288" s="1" t="s">
        <v>19</v>
      </c>
      <c r="C288" s="2">
        <v>45688</v>
      </c>
      <c r="D288">
        <v>1129199</v>
      </c>
      <c r="E288" s="1" t="s">
        <v>20</v>
      </c>
      <c r="F288" s="1" t="s">
        <v>21</v>
      </c>
      <c r="G288">
        <v>305032</v>
      </c>
      <c r="H288" s="1" t="s">
        <v>102</v>
      </c>
      <c r="I288" s="1" t="s">
        <v>23</v>
      </c>
      <c r="J288">
        <v>150</v>
      </c>
      <c r="K288">
        <v>89.227435656104703</v>
      </c>
      <c r="L288">
        <v>137.09655000000001</v>
      </c>
      <c r="M288">
        <v>6</v>
      </c>
      <c r="N288">
        <v>53</v>
      </c>
      <c r="O288">
        <v>10.79635335</v>
      </c>
      <c r="P288" s="1" t="s">
        <v>24</v>
      </c>
      <c r="Q288">
        <v>4</v>
      </c>
      <c r="R288">
        <v>59</v>
      </c>
      <c r="S288">
        <v>7</v>
      </c>
    </row>
    <row r="289" spans="1:19" x14ac:dyDescent="0.25">
      <c r="A289">
        <v>314</v>
      </c>
      <c r="B289" s="1" t="s">
        <v>19</v>
      </c>
      <c r="C289" s="2">
        <v>45688</v>
      </c>
      <c r="D289">
        <v>1824112</v>
      </c>
      <c r="E289" s="1" t="s">
        <v>33</v>
      </c>
      <c r="F289" s="1" t="s">
        <v>34</v>
      </c>
      <c r="G289">
        <v>305028</v>
      </c>
      <c r="H289" s="1" t="s">
        <v>98</v>
      </c>
      <c r="I289" s="1" t="s">
        <v>42</v>
      </c>
      <c r="J289">
        <v>62.711863999999991</v>
      </c>
      <c r="K289">
        <v>57.5910952380952</v>
      </c>
      <c r="L289">
        <v>228.99206699999999</v>
      </c>
      <c r="M289">
        <v>37</v>
      </c>
      <c r="N289">
        <v>7</v>
      </c>
      <c r="O289">
        <v>12.65181171</v>
      </c>
      <c r="P289" s="1" t="s">
        <v>36</v>
      </c>
      <c r="Q289">
        <v>59</v>
      </c>
      <c r="R289">
        <v>12</v>
      </c>
      <c r="S289">
        <v>5</v>
      </c>
    </row>
    <row r="290" spans="1:19" x14ac:dyDescent="0.25">
      <c r="A290">
        <v>315</v>
      </c>
      <c r="B290" s="1" t="s">
        <v>19</v>
      </c>
      <c r="C290" s="2">
        <v>45688</v>
      </c>
      <c r="D290">
        <v>1735609</v>
      </c>
      <c r="E290" s="1" t="s">
        <v>20</v>
      </c>
      <c r="F290" s="1" t="s">
        <v>34</v>
      </c>
      <c r="G290">
        <v>888586</v>
      </c>
      <c r="H290" s="1" t="s">
        <v>22</v>
      </c>
      <c r="I290" s="1" t="s">
        <v>23</v>
      </c>
      <c r="J290">
        <v>87.5</v>
      </c>
      <c r="K290">
        <v>124.95932649130701</v>
      </c>
      <c r="L290">
        <v>383.16148913461552</v>
      </c>
      <c r="M290">
        <v>14</v>
      </c>
      <c r="N290">
        <v>32</v>
      </c>
      <c r="O290">
        <v>33.645933329999998</v>
      </c>
      <c r="P290" s="1" t="s">
        <v>24</v>
      </c>
      <c r="Q290">
        <v>16</v>
      </c>
      <c r="R290">
        <v>25</v>
      </c>
      <c r="S290">
        <v>6</v>
      </c>
    </row>
    <row r="291" spans="1:19" x14ac:dyDescent="0.25">
      <c r="A291">
        <v>316</v>
      </c>
      <c r="B291" s="1" t="s">
        <v>19</v>
      </c>
      <c r="C291" s="2">
        <v>45688</v>
      </c>
      <c r="D291">
        <v>1654427</v>
      </c>
      <c r="E291" s="1" t="s">
        <v>33</v>
      </c>
      <c r="F291" s="1" t="s">
        <v>34</v>
      </c>
      <c r="G291">
        <v>305030</v>
      </c>
      <c r="H291" s="1" t="s">
        <v>70</v>
      </c>
      <c r="I291" s="1" t="s">
        <v>42</v>
      </c>
      <c r="J291">
        <v>56.363635999999993</v>
      </c>
      <c r="K291">
        <v>89.311047619047599</v>
      </c>
      <c r="L291">
        <v>239.24496400000001</v>
      </c>
      <c r="M291">
        <v>31</v>
      </c>
      <c r="N291">
        <v>13</v>
      </c>
      <c r="O291">
        <v>14.77337651</v>
      </c>
      <c r="P291" s="1" t="s">
        <v>36</v>
      </c>
      <c r="Q291">
        <v>55</v>
      </c>
      <c r="R291">
        <v>14</v>
      </c>
      <c r="S291">
        <v>6</v>
      </c>
    </row>
    <row r="292" spans="1:19" x14ac:dyDescent="0.25">
      <c r="A292">
        <v>317</v>
      </c>
      <c r="B292" s="1" t="s">
        <v>19</v>
      </c>
      <c r="C292" s="2">
        <v>45688</v>
      </c>
      <c r="D292">
        <v>1706744</v>
      </c>
      <c r="E292" s="1" t="s">
        <v>20</v>
      </c>
      <c r="F292" s="1" t="s">
        <v>21</v>
      </c>
      <c r="G292">
        <v>305010</v>
      </c>
      <c r="H292" s="1" t="s">
        <v>84</v>
      </c>
      <c r="I292" s="1" t="s">
        <v>42</v>
      </c>
      <c r="J292">
        <v>275</v>
      </c>
      <c r="K292">
        <v>106.396907407407</v>
      </c>
      <c r="L292">
        <v>79.706960000000009</v>
      </c>
      <c r="M292">
        <v>11</v>
      </c>
      <c r="N292">
        <v>65</v>
      </c>
      <c r="O292">
        <v>5.0813187299999996</v>
      </c>
      <c r="P292" s="1" t="s">
        <v>24</v>
      </c>
      <c r="Q292">
        <v>4</v>
      </c>
      <c r="R292">
        <v>61</v>
      </c>
      <c r="S292">
        <v>6</v>
      </c>
    </row>
    <row r="293" spans="1:19" x14ac:dyDescent="0.25">
      <c r="A293">
        <v>318</v>
      </c>
      <c r="B293" s="1" t="s">
        <v>19</v>
      </c>
      <c r="C293" s="2">
        <v>45688</v>
      </c>
      <c r="D293">
        <v>1462351</v>
      </c>
      <c r="E293" s="1" t="s">
        <v>25</v>
      </c>
      <c r="F293" s="1" t="s">
        <v>34</v>
      </c>
      <c r="G293">
        <v>400120</v>
      </c>
      <c r="H293" s="1" t="s">
        <v>132</v>
      </c>
      <c r="I293" s="1" t="s">
        <v>42</v>
      </c>
      <c r="J293">
        <v>81.395348999999996</v>
      </c>
      <c r="K293">
        <v>51.012523809523799</v>
      </c>
      <c r="L293">
        <v>383.16148913461552</v>
      </c>
      <c r="M293">
        <v>35</v>
      </c>
      <c r="N293">
        <v>14</v>
      </c>
      <c r="O293">
        <v>28.987217000000001</v>
      </c>
      <c r="P293" s="1" t="s">
        <v>28</v>
      </c>
      <c r="Q293">
        <v>42</v>
      </c>
      <c r="R293">
        <v>27</v>
      </c>
      <c r="S293">
        <v>5</v>
      </c>
    </row>
    <row r="294" spans="1:19" x14ac:dyDescent="0.25">
      <c r="A294">
        <v>319</v>
      </c>
      <c r="B294" s="1" t="s">
        <v>19</v>
      </c>
      <c r="C294" s="2">
        <v>45688</v>
      </c>
      <c r="D294">
        <v>1765137</v>
      </c>
      <c r="E294" s="1" t="s">
        <v>20</v>
      </c>
      <c r="F294" s="1" t="s">
        <v>21</v>
      </c>
      <c r="G294">
        <v>305055</v>
      </c>
      <c r="H294" s="1" t="s">
        <v>51</v>
      </c>
      <c r="I294" s="1" t="s">
        <v>32</v>
      </c>
      <c r="J294">
        <v>285</v>
      </c>
      <c r="K294">
        <v>60.666920538207606</v>
      </c>
      <c r="L294">
        <v>369.35314899999997</v>
      </c>
      <c r="M294">
        <v>6</v>
      </c>
      <c r="N294">
        <v>33</v>
      </c>
      <c r="O294">
        <v>10.083340959999999</v>
      </c>
      <c r="P294" s="1" t="s">
        <v>24</v>
      </c>
      <c r="Q294">
        <v>2</v>
      </c>
      <c r="R294">
        <v>54</v>
      </c>
      <c r="S294">
        <v>2</v>
      </c>
    </row>
    <row r="295" spans="1:19" x14ac:dyDescent="0.25">
      <c r="A295">
        <v>320</v>
      </c>
      <c r="B295" s="1" t="s">
        <v>19</v>
      </c>
      <c r="C295" s="2">
        <v>45688</v>
      </c>
      <c r="D295">
        <v>1776631</v>
      </c>
      <c r="E295" s="1" t="s">
        <v>25</v>
      </c>
      <c r="F295" s="1" t="s">
        <v>21</v>
      </c>
      <c r="G295">
        <v>305061</v>
      </c>
      <c r="H295" s="1" t="s">
        <v>44</v>
      </c>
      <c r="I295" s="1" t="s">
        <v>23</v>
      </c>
      <c r="J295">
        <v>150</v>
      </c>
      <c r="K295">
        <v>189.09949206349199</v>
      </c>
      <c r="L295">
        <v>106.214265</v>
      </c>
      <c r="M295">
        <v>6</v>
      </c>
      <c r="N295">
        <v>86</v>
      </c>
      <c r="O295">
        <v>5.9745524300000001</v>
      </c>
      <c r="P295" s="1" t="s">
        <v>28</v>
      </c>
      <c r="Q295">
        <v>4</v>
      </c>
      <c r="R295">
        <v>45</v>
      </c>
      <c r="S295">
        <v>5</v>
      </c>
    </row>
    <row r="296" spans="1:19" x14ac:dyDescent="0.25">
      <c r="A296">
        <v>321</v>
      </c>
      <c r="B296" s="1" t="s">
        <v>19</v>
      </c>
      <c r="C296" s="2">
        <v>45688</v>
      </c>
      <c r="D296">
        <v>1487070</v>
      </c>
      <c r="E296" s="1" t="s">
        <v>20</v>
      </c>
      <c r="F296" s="1" t="s">
        <v>34</v>
      </c>
      <c r="G296">
        <v>854226</v>
      </c>
      <c r="H296" s="1" t="s">
        <v>110</v>
      </c>
      <c r="I296" s="1" t="s">
        <v>42</v>
      </c>
      <c r="J296">
        <v>100</v>
      </c>
      <c r="K296">
        <v>107.75328852285899</v>
      </c>
      <c r="L296">
        <v>366.11956099999998</v>
      </c>
      <c r="M296">
        <v>37</v>
      </c>
      <c r="N296">
        <v>25</v>
      </c>
      <c r="O296">
        <v>13.088774320000001</v>
      </c>
      <c r="P296" s="1" t="s">
        <v>24</v>
      </c>
      <c r="Q296">
        <v>37</v>
      </c>
      <c r="R296">
        <v>23</v>
      </c>
      <c r="S296">
        <v>3</v>
      </c>
    </row>
    <row r="297" spans="1:19" x14ac:dyDescent="0.25">
      <c r="A297">
        <v>322</v>
      </c>
      <c r="B297" s="1" t="s">
        <v>19</v>
      </c>
      <c r="C297" s="2">
        <v>45688</v>
      </c>
      <c r="D297">
        <v>1214790</v>
      </c>
      <c r="E297" s="1" t="s">
        <v>20</v>
      </c>
      <c r="F297" s="1" t="s">
        <v>34</v>
      </c>
      <c r="G297">
        <v>356070</v>
      </c>
      <c r="H297" s="1" t="s">
        <v>133</v>
      </c>
      <c r="I297" s="1" t="s">
        <v>42</v>
      </c>
      <c r="J297">
        <v>119.23076900000001</v>
      </c>
      <c r="K297">
        <v>97.4232120055959</v>
      </c>
      <c r="L297">
        <v>109.77843700000001</v>
      </c>
      <c r="M297">
        <v>31</v>
      </c>
      <c r="N297">
        <v>21</v>
      </c>
      <c r="O297">
        <v>4.6381389799999999</v>
      </c>
      <c r="P297" s="1" t="s">
        <v>24</v>
      </c>
      <c r="Q297">
        <v>26</v>
      </c>
      <c r="R297">
        <v>21</v>
      </c>
      <c r="S297">
        <v>4</v>
      </c>
    </row>
    <row r="298" spans="1:19" x14ac:dyDescent="0.25">
      <c r="A298">
        <v>323</v>
      </c>
      <c r="B298" s="1" t="s">
        <v>19</v>
      </c>
      <c r="C298" s="2">
        <v>45688</v>
      </c>
      <c r="D298">
        <v>1871504</v>
      </c>
      <c r="E298" s="1" t="s">
        <v>20</v>
      </c>
      <c r="F298" s="1" t="s">
        <v>21</v>
      </c>
      <c r="G298">
        <v>305057</v>
      </c>
      <c r="H298" s="1" t="s">
        <v>59</v>
      </c>
      <c r="I298" s="1" t="s">
        <v>23</v>
      </c>
      <c r="J298">
        <v>150</v>
      </c>
      <c r="K298">
        <v>100.19911915467301</v>
      </c>
      <c r="L298">
        <v>172.85516200000001</v>
      </c>
      <c r="M298">
        <v>6</v>
      </c>
      <c r="N298">
        <v>66</v>
      </c>
      <c r="O298">
        <v>13.61234398</v>
      </c>
      <c r="P298" s="1" t="s">
        <v>24</v>
      </c>
      <c r="Q298">
        <v>4</v>
      </c>
      <c r="R298">
        <v>65</v>
      </c>
      <c r="S298">
        <v>7</v>
      </c>
    </row>
    <row r="299" spans="1:19" x14ac:dyDescent="0.25">
      <c r="A299">
        <v>324</v>
      </c>
      <c r="B299" s="1" t="s">
        <v>19</v>
      </c>
      <c r="C299" s="2">
        <v>45688</v>
      </c>
      <c r="D299">
        <v>1706698</v>
      </c>
      <c r="E299" s="1" t="s">
        <v>20</v>
      </c>
      <c r="F299" s="1" t="s">
        <v>21</v>
      </c>
      <c r="G299">
        <v>305021</v>
      </c>
      <c r="H299" s="1" t="s">
        <v>38</v>
      </c>
      <c r="I299" s="1" t="s">
        <v>27</v>
      </c>
      <c r="J299">
        <v>200</v>
      </c>
      <c r="K299">
        <v>43.212264492753597</v>
      </c>
      <c r="L299">
        <v>383.16148913461552</v>
      </c>
      <c r="M299">
        <v>8</v>
      </c>
      <c r="N299">
        <v>21</v>
      </c>
      <c r="O299">
        <v>21.60968269</v>
      </c>
      <c r="P299" s="1" t="s">
        <v>24</v>
      </c>
      <c r="Q299">
        <v>4</v>
      </c>
      <c r="R299">
        <v>48</v>
      </c>
      <c r="S299">
        <v>5</v>
      </c>
    </row>
    <row r="300" spans="1:19" x14ac:dyDescent="0.25">
      <c r="A300">
        <v>326</v>
      </c>
      <c r="B300" s="1" t="s">
        <v>19</v>
      </c>
      <c r="C300" s="2">
        <v>45688</v>
      </c>
      <c r="D300">
        <v>1491542</v>
      </c>
      <c r="E300" s="1" t="s">
        <v>20</v>
      </c>
      <c r="F300" s="1" t="s">
        <v>21</v>
      </c>
      <c r="G300">
        <v>305061</v>
      </c>
      <c r="H300" s="1" t="s">
        <v>44</v>
      </c>
      <c r="I300" s="1" t="s">
        <v>23</v>
      </c>
      <c r="J300">
        <v>150</v>
      </c>
      <c r="K300">
        <v>169.63969841269798</v>
      </c>
      <c r="L300">
        <v>79.895207999999997</v>
      </c>
      <c r="M300">
        <v>6</v>
      </c>
      <c r="N300">
        <v>78</v>
      </c>
      <c r="O300">
        <v>4.4941054500000002</v>
      </c>
      <c r="P300" s="1" t="s">
        <v>24</v>
      </c>
      <c r="Q300">
        <v>4</v>
      </c>
      <c r="R300">
        <v>45</v>
      </c>
      <c r="S300">
        <v>5</v>
      </c>
    </row>
    <row r="301" spans="1:19" x14ac:dyDescent="0.25">
      <c r="A301">
        <v>327</v>
      </c>
      <c r="B301" s="1" t="s">
        <v>19</v>
      </c>
      <c r="C301" s="2">
        <v>45688</v>
      </c>
      <c r="D301">
        <v>1226230</v>
      </c>
      <c r="E301" s="1" t="s">
        <v>25</v>
      </c>
      <c r="F301" s="1" t="s">
        <v>21</v>
      </c>
      <c r="G301">
        <v>305017</v>
      </c>
      <c r="H301" s="1" t="s">
        <v>41</v>
      </c>
      <c r="I301" s="1" t="s">
        <v>42</v>
      </c>
      <c r="J301">
        <v>225</v>
      </c>
      <c r="K301">
        <v>4.9484242424242399</v>
      </c>
      <c r="L301">
        <v>38.710819000000001</v>
      </c>
      <c r="M301">
        <v>9</v>
      </c>
      <c r="N301">
        <v>6</v>
      </c>
      <c r="O301">
        <v>3.0484770000000001</v>
      </c>
      <c r="P301" s="1" t="s">
        <v>28</v>
      </c>
      <c r="Q301">
        <v>4</v>
      </c>
      <c r="R301">
        <v>121</v>
      </c>
      <c r="S301">
        <v>7</v>
      </c>
    </row>
    <row r="302" spans="1:19" x14ac:dyDescent="0.25">
      <c r="A302">
        <v>328</v>
      </c>
      <c r="B302" s="1" t="s">
        <v>19</v>
      </c>
      <c r="C302" s="2">
        <v>45688</v>
      </c>
      <c r="D302">
        <v>1827939</v>
      </c>
      <c r="E302" s="1" t="s">
        <v>33</v>
      </c>
      <c r="F302" s="1" t="s">
        <v>34</v>
      </c>
      <c r="G302">
        <v>305020</v>
      </c>
      <c r="H302" s="1" t="s">
        <v>26</v>
      </c>
      <c r="I302" s="1" t="s">
        <v>27</v>
      </c>
      <c r="J302">
        <v>30.769231000000001</v>
      </c>
      <c r="K302">
        <v>7.6113123224045207</v>
      </c>
      <c r="L302">
        <v>15.314579999999999</v>
      </c>
      <c r="M302">
        <v>12</v>
      </c>
      <c r="N302">
        <v>3</v>
      </c>
      <c r="O302">
        <v>0.90356020000000004</v>
      </c>
      <c r="P302" s="1" t="s">
        <v>36</v>
      </c>
      <c r="Q302">
        <v>38</v>
      </c>
      <c r="R302">
        <v>39</v>
      </c>
      <c r="S302">
        <v>5</v>
      </c>
    </row>
    <row r="303" spans="1:19" x14ac:dyDescent="0.25">
      <c r="A303">
        <v>329</v>
      </c>
      <c r="B303" s="1" t="s">
        <v>19</v>
      </c>
      <c r="C303" s="2">
        <v>45688</v>
      </c>
      <c r="D303">
        <v>1636262</v>
      </c>
      <c r="E303" s="1" t="s">
        <v>43</v>
      </c>
      <c r="F303" s="1" t="s">
        <v>34</v>
      </c>
      <c r="G303">
        <v>305045</v>
      </c>
      <c r="H303" s="1" t="s">
        <v>105</v>
      </c>
      <c r="I303" s="1" t="s">
        <v>30</v>
      </c>
      <c r="J303">
        <v>44.897959</v>
      </c>
      <c r="K303">
        <v>61.004428571428505</v>
      </c>
      <c r="L303">
        <v>128.21538699999999</v>
      </c>
      <c r="M303">
        <v>22</v>
      </c>
      <c r="N303">
        <v>11</v>
      </c>
      <c r="O303">
        <v>5.0004000900000003</v>
      </c>
      <c r="P303" s="1" t="s">
        <v>45</v>
      </c>
      <c r="Q303">
        <v>49</v>
      </c>
      <c r="R303">
        <v>18</v>
      </c>
      <c r="S303">
        <v>3</v>
      </c>
    </row>
    <row r="304" spans="1:19" x14ac:dyDescent="0.25">
      <c r="A304">
        <v>331</v>
      </c>
      <c r="B304" s="1" t="s">
        <v>19</v>
      </c>
      <c r="C304" s="2">
        <v>45688</v>
      </c>
      <c r="D304">
        <v>1028058</v>
      </c>
      <c r="E304" s="1" t="s">
        <v>25</v>
      </c>
      <c r="F304" s="1" t="s">
        <v>21</v>
      </c>
      <c r="G304">
        <v>305028</v>
      </c>
      <c r="H304" s="1" t="s">
        <v>98</v>
      </c>
      <c r="I304" s="1" t="s">
        <v>42</v>
      </c>
      <c r="J304">
        <v>150</v>
      </c>
      <c r="K304">
        <v>39.841083333333302</v>
      </c>
      <c r="L304">
        <v>327.75484499999999</v>
      </c>
      <c r="M304">
        <v>6</v>
      </c>
      <c r="N304">
        <v>16</v>
      </c>
      <c r="O304">
        <v>22.61508104</v>
      </c>
      <c r="P304" s="1" t="s">
        <v>28</v>
      </c>
      <c r="Q304">
        <v>4</v>
      </c>
      <c r="R304">
        <v>40</v>
      </c>
      <c r="S304">
        <v>6</v>
      </c>
    </row>
    <row r="305" spans="1:19" x14ac:dyDescent="0.25">
      <c r="A305">
        <v>332</v>
      </c>
      <c r="B305" s="1" t="s">
        <v>19</v>
      </c>
      <c r="C305" s="2">
        <v>45688</v>
      </c>
      <c r="D305">
        <v>1962533</v>
      </c>
      <c r="E305" s="1" t="s">
        <v>20</v>
      </c>
      <c r="F305" s="1" t="s">
        <v>21</v>
      </c>
      <c r="G305">
        <v>305015</v>
      </c>
      <c r="H305" s="1" t="s">
        <v>129</v>
      </c>
      <c r="I305" s="1" t="s">
        <v>30</v>
      </c>
      <c r="J305">
        <v>285</v>
      </c>
      <c r="K305">
        <v>89.61685688405791</v>
      </c>
      <c r="L305">
        <v>69.083658999999997</v>
      </c>
      <c r="M305">
        <v>16</v>
      </c>
      <c r="N305">
        <v>30</v>
      </c>
      <c r="O305">
        <v>4.40408329</v>
      </c>
      <c r="P305" s="1" t="s">
        <v>24</v>
      </c>
      <c r="Q305">
        <v>4</v>
      </c>
      <c r="R305">
        <v>33</v>
      </c>
      <c r="S305">
        <v>6</v>
      </c>
    </row>
    <row r="306" spans="1:19" x14ac:dyDescent="0.25">
      <c r="A306">
        <v>333</v>
      </c>
      <c r="B306" s="1" t="s">
        <v>19</v>
      </c>
      <c r="C306" s="2">
        <v>45688</v>
      </c>
      <c r="D306">
        <v>1218906</v>
      </c>
      <c r="E306" s="1" t="s">
        <v>20</v>
      </c>
      <c r="F306" s="1" t="s">
        <v>21</v>
      </c>
      <c r="G306">
        <v>305018</v>
      </c>
      <c r="H306" s="1" t="s">
        <v>49</v>
      </c>
      <c r="I306" s="1" t="s">
        <v>32</v>
      </c>
      <c r="J306">
        <v>175</v>
      </c>
      <c r="K306">
        <v>78.522846666666595</v>
      </c>
      <c r="L306">
        <v>293.39904999999999</v>
      </c>
      <c r="M306">
        <v>7</v>
      </c>
      <c r="N306">
        <v>41</v>
      </c>
      <c r="O306">
        <v>20.244531519999999</v>
      </c>
      <c r="P306" s="1" t="s">
        <v>24</v>
      </c>
      <c r="Q306">
        <v>4</v>
      </c>
      <c r="R306">
        <v>52</v>
      </c>
      <c r="S306">
        <v>6</v>
      </c>
    </row>
    <row r="307" spans="1:19" x14ac:dyDescent="0.25">
      <c r="A307">
        <v>334</v>
      </c>
      <c r="B307" s="1" t="s">
        <v>19</v>
      </c>
      <c r="C307" s="2">
        <v>45688</v>
      </c>
      <c r="D307">
        <v>1948346</v>
      </c>
      <c r="E307" s="1" t="s">
        <v>20</v>
      </c>
      <c r="F307" s="1" t="s">
        <v>34</v>
      </c>
      <c r="G307">
        <v>305032</v>
      </c>
      <c r="H307" s="1" t="s">
        <v>102</v>
      </c>
      <c r="I307" s="1" t="s">
        <v>23</v>
      </c>
      <c r="J307">
        <v>135.71428599999999</v>
      </c>
      <c r="K307">
        <v>236.61874999999998</v>
      </c>
      <c r="L307">
        <v>184.25199800000001</v>
      </c>
      <c r="M307">
        <v>19</v>
      </c>
      <c r="N307">
        <v>48</v>
      </c>
      <c r="O307">
        <v>11.37756085</v>
      </c>
      <c r="P307" s="1" t="s">
        <v>24</v>
      </c>
      <c r="Q307">
        <v>13</v>
      </c>
      <c r="R307">
        <v>18</v>
      </c>
      <c r="S307">
        <v>6</v>
      </c>
    </row>
    <row r="308" spans="1:19" x14ac:dyDescent="0.25">
      <c r="A308">
        <v>335</v>
      </c>
      <c r="B308" s="1" t="s">
        <v>19</v>
      </c>
      <c r="C308" s="2">
        <v>45688</v>
      </c>
      <c r="D308">
        <v>1481828</v>
      </c>
      <c r="E308" s="1" t="s">
        <v>20</v>
      </c>
      <c r="F308" s="1" t="s">
        <v>21</v>
      </c>
      <c r="G308">
        <v>305055</v>
      </c>
      <c r="H308" s="1" t="s">
        <v>51</v>
      </c>
      <c r="I308" s="1" t="s">
        <v>32</v>
      </c>
      <c r="J308">
        <v>175</v>
      </c>
      <c r="K308">
        <v>51.886897689768894</v>
      </c>
      <c r="L308">
        <v>144.46874800000001</v>
      </c>
      <c r="M308">
        <v>7</v>
      </c>
      <c r="N308">
        <v>48</v>
      </c>
      <c r="O308">
        <v>7.5846092499999997</v>
      </c>
      <c r="P308" s="1" t="s">
        <v>24</v>
      </c>
      <c r="Q308">
        <v>4</v>
      </c>
      <c r="R308">
        <v>92</v>
      </c>
      <c r="S308">
        <v>5</v>
      </c>
    </row>
    <row r="309" spans="1:19" x14ac:dyDescent="0.25">
      <c r="A309">
        <v>337</v>
      </c>
      <c r="B309" s="1" t="s">
        <v>19</v>
      </c>
      <c r="C309" s="2">
        <v>45688</v>
      </c>
      <c r="D309">
        <v>1307527</v>
      </c>
      <c r="E309" s="1" t="s">
        <v>25</v>
      </c>
      <c r="F309" s="1" t="s">
        <v>34</v>
      </c>
      <c r="G309">
        <v>356070</v>
      </c>
      <c r="H309" s="1" t="s">
        <v>133</v>
      </c>
      <c r="I309" s="1" t="s">
        <v>42</v>
      </c>
      <c r="J309">
        <v>138.46153800000002</v>
      </c>
      <c r="K309">
        <v>113.698825044777</v>
      </c>
      <c r="L309">
        <v>306.08796100000001</v>
      </c>
      <c r="M309">
        <v>36</v>
      </c>
      <c r="N309">
        <v>19</v>
      </c>
      <c r="O309">
        <v>12.932216349999999</v>
      </c>
      <c r="P309" s="1" t="s">
        <v>28</v>
      </c>
      <c r="Q309">
        <v>26</v>
      </c>
      <c r="R309">
        <v>16</v>
      </c>
      <c r="S309">
        <v>4</v>
      </c>
    </row>
    <row r="310" spans="1:19" x14ac:dyDescent="0.25">
      <c r="A310">
        <v>338</v>
      </c>
      <c r="B310" s="1" t="s">
        <v>19</v>
      </c>
      <c r="C310" s="2">
        <v>45688</v>
      </c>
      <c r="D310">
        <v>1998102</v>
      </c>
      <c r="E310" s="1" t="s">
        <v>20</v>
      </c>
      <c r="F310" s="1" t="s">
        <v>21</v>
      </c>
      <c r="G310">
        <v>305022</v>
      </c>
      <c r="H310" s="1" t="s">
        <v>48</v>
      </c>
      <c r="I310" s="1" t="s">
        <v>42</v>
      </c>
      <c r="J310">
        <v>200</v>
      </c>
      <c r="K310">
        <v>99.823433333333298</v>
      </c>
      <c r="L310">
        <v>353.88742100000002</v>
      </c>
      <c r="M310">
        <v>8</v>
      </c>
      <c r="N310">
        <v>73</v>
      </c>
      <c r="O310">
        <v>13.27077828</v>
      </c>
      <c r="P310" s="1" t="s">
        <v>24</v>
      </c>
      <c r="Q310">
        <v>4</v>
      </c>
      <c r="R310">
        <v>73</v>
      </c>
      <c r="S310">
        <v>3</v>
      </c>
    </row>
    <row r="311" spans="1:19" x14ac:dyDescent="0.25">
      <c r="A311">
        <v>339</v>
      </c>
      <c r="B311" s="1" t="s">
        <v>19</v>
      </c>
      <c r="C311" s="2">
        <v>45688</v>
      </c>
      <c r="D311">
        <v>1930626</v>
      </c>
      <c r="E311" s="1" t="s">
        <v>25</v>
      </c>
      <c r="F311" s="1" t="s">
        <v>34</v>
      </c>
      <c r="G311">
        <v>309631</v>
      </c>
      <c r="H311" s="1" t="s">
        <v>134</v>
      </c>
      <c r="I311" s="1" t="s">
        <v>42</v>
      </c>
      <c r="J311">
        <v>66.666667000000004</v>
      </c>
      <c r="K311">
        <v>68.7551428571428</v>
      </c>
      <c r="L311">
        <v>371.50407300000001</v>
      </c>
      <c r="M311">
        <v>26</v>
      </c>
      <c r="N311">
        <v>7</v>
      </c>
      <c r="O311">
        <v>18.593778839999999</v>
      </c>
      <c r="P311" s="1" t="s">
        <v>28</v>
      </c>
      <c r="Q311">
        <v>38</v>
      </c>
      <c r="R311">
        <v>10</v>
      </c>
      <c r="S311">
        <v>5</v>
      </c>
    </row>
    <row r="312" spans="1:19" x14ac:dyDescent="0.25">
      <c r="A312">
        <v>340</v>
      </c>
      <c r="B312" s="1" t="s">
        <v>19</v>
      </c>
      <c r="C312" s="2">
        <v>45688</v>
      </c>
      <c r="D312">
        <v>1767148</v>
      </c>
      <c r="E312" s="1" t="s">
        <v>43</v>
      </c>
      <c r="F312" s="1" t="s">
        <v>21</v>
      </c>
      <c r="G312">
        <v>881415</v>
      </c>
      <c r="H312" s="1" t="s">
        <v>122</v>
      </c>
      <c r="I312" s="1" t="s">
        <v>30</v>
      </c>
      <c r="J312">
        <v>266.66666700000002</v>
      </c>
      <c r="K312">
        <v>86.268671497584506</v>
      </c>
      <c r="L312">
        <v>112.36436299999998</v>
      </c>
      <c r="M312">
        <v>8</v>
      </c>
      <c r="N312">
        <v>26</v>
      </c>
      <c r="O312">
        <v>7.5845945099999996</v>
      </c>
      <c r="P312" s="1" t="s">
        <v>45</v>
      </c>
      <c r="Q312">
        <v>2</v>
      </c>
      <c r="R312">
        <v>30</v>
      </c>
      <c r="S312">
        <v>6</v>
      </c>
    </row>
    <row r="313" spans="1:19" x14ac:dyDescent="0.25">
      <c r="A313">
        <v>342</v>
      </c>
      <c r="B313" s="1" t="s">
        <v>19</v>
      </c>
      <c r="C313" s="2">
        <v>45688</v>
      </c>
      <c r="D313">
        <v>1133148</v>
      </c>
      <c r="E313" s="1" t="s">
        <v>43</v>
      </c>
      <c r="F313" s="1" t="s">
        <v>34</v>
      </c>
      <c r="G313">
        <v>400132</v>
      </c>
      <c r="H313" s="1" t="s">
        <v>78</v>
      </c>
      <c r="I313" s="1" t="s">
        <v>42</v>
      </c>
      <c r="J313">
        <v>59.259259</v>
      </c>
      <c r="K313">
        <v>62.7789761904762</v>
      </c>
      <c r="L313">
        <v>301.33473199999997</v>
      </c>
      <c r="M313">
        <v>16</v>
      </c>
      <c r="N313">
        <v>16</v>
      </c>
      <c r="O313">
        <v>17.62808184</v>
      </c>
      <c r="P313" s="1" t="s">
        <v>45</v>
      </c>
      <c r="Q313">
        <v>27</v>
      </c>
      <c r="R313">
        <v>25</v>
      </c>
      <c r="S313">
        <v>5</v>
      </c>
    </row>
    <row r="314" spans="1:19" x14ac:dyDescent="0.25">
      <c r="A314">
        <v>343</v>
      </c>
      <c r="B314" s="1" t="s">
        <v>19</v>
      </c>
      <c r="C314" s="2">
        <v>45688</v>
      </c>
      <c r="D314">
        <v>1598233</v>
      </c>
      <c r="E314" s="1" t="s">
        <v>25</v>
      </c>
      <c r="F314" s="1" t="s">
        <v>34</v>
      </c>
      <c r="G314">
        <v>305029</v>
      </c>
      <c r="H314" s="1" t="s">
        <v>135</v>
      </c>
      <c r="I314" s="1" t="s">
        <v>42</v>
      </c>
      <c r="J314">
        <v>103.57142900000001</v>
      </c>
      <c r="K314">
        <v>114.45774822585999</v>
      </c>
      <c r="L314">
        <v>211.03599499999999</v>
      </c>
      <c r="M314">
        <v>29</v>
      </c>
      <c r="N314">
        <v>19</v>
      </c>
      <c r="O314">
        <v>10.28800478</v>
      </c>
      <c r="P314" s="1" t="s">
        <v>28</v>
      </c>
      <c r="Q314">
        <v>27</v>
      </c>
      <c r="R314">
        <v>16</v>
      </c>
      <c r="S314">
        <v>4</v>
      </c>
    </row>
    <row r="315" spans="1:19" x14ac:dyDescent="0.25">
      <c r="A315">
        <v>344</v>
      </c>
      <c r="B315" s="1" t="s">
        <v>19</v>
      </c>
      <c r="C315" s="2">
        <v>45688</v>
      </c>
      <c r="D315">
        <v>1239417</v>
      </c>
      <c r="E315" s="1" t="s">
        <v>20</v>
      </c>
      <c r="F315" s="1" t="s">
        <v>21</v>
      </c>
      <c r="G315">
        <v>305057</v>
      </c>
      <c r="H315" s="1" t="s">
        <v>59</v>
      </c>
      <c r="I315" s="1" t="s">
        <v>23</v>
      </c>
      <c r="J315">
        <v>150</v>
      </c>
      <c r="K315">
        <v>47.599851425066198</v>
      </c>
      <c r="L315">
        <v>372.78770099999997</v>
      </c>
      <c r="M315">
        <v>6</v>
      </c>
      <c r="N315">
        <v>33</v>
      </c>
      <c r="O315">
        <v>29.35703148</v>
      </c>
      <c r="P315" s="1" t="s">
        <v>24</v>
      </c>
      <c r="Q315">
        <v>4</v>
      </c>
      <c r="R315">
        <v>69</v>
      </c>
      <c r="S315">
        <v>7</v>
      </c>
    </row>
    <row r="316" spans="1:19" x14ac:dyDescent="0.25">
      <c r="A316">
        <v>345</v>
      </c>
      <c r="B316" s="1" t="s">
        <v>19</v>
      </c>
      <c r="C316" s="2">
        <v>45688</v>
      </c>
      <c r="D316">
        <v>1471309</v>
      </c>
      <c r="E316" s="1" t="s">
        <v>20</v>
      </c>
      <c r="F316" s="1" t="s">
        <v>34</v>
      </c>
      <c r="G316">
        <v>305036</v>
      </c>
      <c r="H316" s="1" t="s">
        <v>104</v>
      </c>
      <c r="I316" s="1" t="s">
        <v>42</v>
      </c>
      <c r="J316">
        <v>71.428570999999991</v>
      </c>
      <c r="K316">
        <v>99.2746750500622</v>
      </c>
      <c r="L316">
        <v>207.39513099999999</v>
      </c>
      <c r="M316">
        <v>45</v>
      </c>
      <c r="N316">
        <v>18</v>
      </c>
      <c r="O316">
        <v>12.132615169999999</v>
      </c>
      <c r="P316" s="1" t="s">
        <v>24</v>
      </c>
      <c r="Q316">
        <v>63</v>
      </c>
      <c r="R316">
        <v>18</v>
      </c>
      <c r="S316">
        <v>5</v>
      </c>
    </row>
    <row r="317" spans="1:19" x14ac:dyDescent="0.25">
      <c r="A317">
        <v>346</v>
      </c>
      <c r="B317" s="1" t="s">
        <v>19</v>
      </c>
      <c r="C317" s="2">
        <v>45688</v>
      </c>
      <c r="D317">
        <v>1935856</v>
      </c>
      <c r="E317" s="1" t="s">
        <v>43</v>
      </c>
      <c r="F317" s="1" t="s">
        <v>34</v>
      </c>
      <c r="G317">
        <v>305029</v>
      </c>
      <c r="H317" s="1" t="s">
        <v>135</v>
      </c>
      <c r="I317" s="1" t="s">
        <v>42</v>
      </c>
      <c r="J317">
        <v>89.285713999999999</v>
      </c>
      <c r="K317">
        <v>90.726719802189308</v>
      </c>
      <c r="L317">
        <v>328.84211599999998</v>
      </c>
      <c r="M317">
        <v>25</v>
      </c>
      <c r="N317">
        <v>19</v>
      </c>
      <c r="O317">
        <v>16.031053140000001</v>
      </c>
      <c r="P317" s="1" t="s">
        <v>45</v>
      </c>
      <c r="Q317">
        <v>28</v>
      </c>
      <c r="R317">
        <v>20</v>
      </c>
      <c r="S317">
        <v>4</v>
      </c>
    </row>
    <row r="318" spans="1:19" x14ac:dyDescent="0.25">
      <c r="A318">
        <v>347</v>
      </c>
      <c r="B318" s="1" t="s">
        <v>19</v>
      </c>
      <c r="C318" s="2">
        <v>45688</v>
      </c>
      <c r="D318">
        <v>1356457</v>
      </c>
      <c r="E318" s="1" t="s">
        <v>20</v>
      </c>
      <c r="F318" s="1" t="s">
        <v>34</v>
      </c>
      <c r="G318">
        <v>305017</v>
      </c>
      <c r="H318" s="1" t="s">
        <v>41</v>
      </c>
      <c r="I318" s="1" t="s">
        <v>42</v>
      </c>
      <c r="J318">
        <v>107.57575800000001</v>
      </c>
      <c r="K318">
        <v>105.218023809523</v>
      </c>
      <c r="L318">
        <v>298.13823000000002</v>
      </c>
      <c r="M318">
        <v>71</v>
      </c>
      <c r="N318">
        <v>19</v>
      </c>
      <c r="O318">
        <v>19.378984920000001</v>
      </c>
      <c r="P318" s="1" t="s">
        <v>24</v>
      </c>
      <c r="Q318">
        <v>65</v>
      </c>
      <c r="R318">
        <v>18</v>
      </c>
      <c r="S318">
        <v>6</v>
      </c>
    </row>
    <row r="319" spans="1:19" x14ac:dyDescent="0.25">
      <c r="A319">
        <v>348</v>
      </c>
      <c r="B319" s="1" t="s">
        <v>19</v>
      </c>
      <c r="C319" s="2">
        <v>45688</v>
      </c>
      <c r="D319">
        <v>1263382</v>
      </c>
      <c r="E319" s="1" t="s">
        <v>25</v>
      </c>
      <c r="F319" s="1" t="s">
        <v>34</v>
      </c>
      <c r="G319">
        <v>305035</v>
      </c>
      <c r="H319" s="1" t="s">
        <v>75</v>
      </c>
      <c r="I319" s="1" t="s">
        <v>42</v>
      </c>
      <c r="J319">
        <v>43.589744000000003</v>
      </c>
      <c r="K319">
        <v>99.834785714285701</v>
      </c>
      <c r="L319">
        <v>245.96722400000002</v>
      </c>
      <c r="M319">
        <v>17</v>
      </c>
      <c r="N319">
        <v>17</v>
      </c>
      <c r="O319">
        <v>14.389082630000001</v>
      </c>
      <c r="P319" s="1" t="s">
        <v>28</v>
      </c>
      <c r="Q319">
        <v>38</v>
      </c>
      <c r="R319">
        <v>17</v>
      </c>
      <c r="S319">
        <v>5</v>
      </c>
    </row>
    <row r="320" spans="1:19" x14ac:dyDescent="0.25">
      <c r="A320">
        <v>349</v>
      </c>
      <c r="B320" s="1" t="s">
        <v>19</v>
      </c>
      <c r="C320" s="2">
        <v>45688</v>
      </c>
      <c r="D320">
        <v>1794118</v>
      </c>
      <c r="E320" s="1" t="s">
        <v>25</v>
      </c>
      <c r="F320" s="1" t="s">
        <v>34</v>
      </c>
      <c r="G320">
        <v>305047</v>
      </c>
      <c r="H320" s="1" t="s">
        <v>37</v>
      </c>
      <c r="I320" s="1" t="s">
        <v>32</v>
      </c>
      <c r="J320">
        <v>37.5</v>
      </c>
      <c r="K320">
        <v>68.538795136222291</v>
      </c>
      <c r="L320">
        <v>383.16148913461552</v>
      </c>
      <c r="M320">
        <v>6</v>
      </c>
      <c r="N320">
        <v>15</v>
      </c>
      <c r="O320">
        <v>10.000487339999999</v>
      </c>
      <c r="P320" s="1" t="s">
        <v>28</v>
      </c>
      <c r="Q320">
        <v>16</v>
      </c>
      <c r="R320">
        <v>21</v>
      </c>
      <c r="S320">
        <v>2</v>
      </c>
    </row>
    <row r="321" spans="1:19" x14ac:dyDescent="0.25">
      <c r="A321">
        <v>350</v>
      </c>
      <c r="B321" s="1" t="s">
        <v>19</v>
      </c>
      <c r="C321" s="2">
        <v>45688</v>
      </c>
      <c r="D321">
        <v>1609304</v>
      </c>
      <c r="E321" s="1" t="s">
        <v>25</v>
      </c>
      <c r="F321" s="1" t="s">
        <v>34</v>
      </c>
      <c r="G321">
        <v>305028</v>
      </c>
      <c r="H321" s="1" t="s">
        <v>98</v>
      </c>
      <c r="I321" s="1" t="s">
        <v>42</v>
      </c>
      <c r="J321">
        <v>55.555555999999996</v>
      </c>
      <c r="K321">
        <v>55.371428571428503</v>
      </c>
      <c r="L321">
        <v>209.29885700000003</v>
      </c>
      <c r="M321">
        <v>5</v>
      </c>
      <c r="N321">
        <v>1</v>
      </c>
      <c r="O321">
        <v>1.8502019000000001</v>
      </c>
      <c r="P321" s="1" t="s">
        <v>28</v>
      </c>
      <c r="Q321">
        <v>8</v>
      </c>
      <c r="R321">
        <v>1</v>
      </c>
      <c r="S321">
        <v>0</v>
      </c>
    </row>
    <row r="322" spans="1:19" x14ac:dyDescent="0.25">
      <c r="A322">
        <v>351</v>
      </c>
      <c r="B322" s="1" t="s">
        <v>19</v>
      </c>
      <c r="C322" s="2">
        <v>45688</v>
      </c>
      <c r="D322">
        <v>1190237</v>
      </c>
      <c r="E322" s="1" t="s">
        <v>20</v>
      </c>
      <c r="F322" s="1" t="s">
        <v>21</v>
      </c>
      <c r="G322">
        <v>356062</v>
      </c>
      <c r="H322" s="1" t="s">
        <v>123</v>
      </c>
      <c r="I322" s="1" t="s">
        <v>32</v>
      </c>
      <c r="J322">
        <v>233.33333299999998</v>
      </c>
      <c r="K322">
        <v>112.77522082693801</v>
      </c>
      <c r="L322">
        <v>204.62409199999999</v>
      </c>
      <c r="M322">
        <v>7</v>
      </c>
      <c r="N322">
        <v>59</v>
      </c>
      <c r="O322">
        <v>13.300565949999999</v>
      </c>
      <c r="P322" s="1" t="s">
        <v>24</v>
      </c>
      <c r="Q322">
        <v>3</v>
      </c>
      <c r="R322">
        <v>52</v>
      </c>
      <c r="S322">
        <v>6</v>
      </c>
    </row>
    <row r="323" spans="1:19" x14ac:dyDescent="0.25">
      <c r="A323">
        <v>352</v>
      </c>
      <c r="B323" s="1" t="s">
        <v>19</v>
      </c>
      <c r="C323" s="2">
        <v>45688</v>
      </c>
      <c r="D323">
        <v>1155592</v>
      </c>
      <c r="E323" s="1" t="s">
        <v>20</v>
      </c>
      <c r="F323" s="1" t="s">
        <v>21</v>
      </c>
      <c r="G323">
        <v>305068</v>
      </c>
      <c r="H323" s="1" t="s">
        <v>53</v>
      </c>
      <c r="I323" s="1" t="s">
        <v>23</v>
      </c>
      <c r="J323">
        <v>166.66666699999999</v>
      </c>
      <c r="K323">
        <v>98.255779535824502</v>
      </c>
      <c r="L323">
        <v>119.45795</v>
      </c>
      <c r="M323">
        <v>5</v>
      </c>
      <c r="N323">
        <v>60</v>
      </c>
      <c r="O323">
        <v>8.5113789299999993</v>
      </c>
      <c r="P323" s="1" t="s">
        <v>24</v>
      </c>
      <c r="Q323">
        <v>2</v>
      </c>
      <c r="R323">
        <v>61</v>
      </c>
      <c r="S323">
        <v>7</v>
      </c>
    </row>
    <row r="324" spans="1:19" x14ac:dyDescent="0.25">
      <c r="A324">
        <v>353</v>
      </c>
      <c r="B324" s="1" t="s">
        <v>19</v>
      </c>
      <c r="C324" s="2">
        <v>45688</v>
      </c>
      <c r="D324">
        <v>1509577</v>
      </c>
      <c r="E324" s="1" t="s">
        <v>20</v>
      </c>
      <c r="F324" s="1" t="s">
        <v>34</v>
      </c>
      <c r="G324">
        <v>322348</v>
      </c>
      <c r="H324" s="1" t="s">
        <v>85</v>
      </c>
      <c r="I324" s="1" t="s">
        <v>32</v>
      </c>
      <c r="J324">
        <v>108.82352900000001</v>
      </c>
      <c r="K324">
        <v>149.67131667133799</v>
      </c>
      <c r="L324">
        <v>276.80500600000005</v>
      </c>
      <c r="M324">
        <v>37</v>
      </c>
      <c r="N324">
        <v>23</v>
      </c>
      <c r="O324">
        <v>19.376350420000001</v>
      </c>
      <c r="P324" s="1" t="s">
        <v>24</v>
      </c>
      <c r="Q324">
        <v>34</v>
      </c>
      <c r="R324">
        <v>15</v>
      </c>
      <c r="S324">
        <v>6</v>
      </c>
    </row>
    <row r="325" spans="1:19" x14ac:dyDescent="0.25">
      <c r="A325">
        <v>354</v>
      </c>
      <c r="B325" s="1" t="s">
        <v>19</v>
      </c>
      <c r="C325" s="2">
        <v>45688</v>
      </c>
      <c r="D325">
        <v>1336368</v>
      </c>
      <c r="E325" s="1" t="s">
        <v>20</v>
      </c>
      <c r="F325" s="1" t="s">
        <v>21</v>
      </c>
      <c r="G325">
        <v>305021</v>
      </c>
      <c r="H325" s="1" t="s">
        <v>38</v>
      </c>
      <c r="I325" s="1" t="s">
        <v>27</v>
      </c>
      <c r="J325">
        <v>175</v>
      </c>
      <c r="K325">
        <v>35.474402173912999</v>
      </c>
      <c r="L325">
        <v>328.53560700000003</v>
      </c>
      <c r="M325">
        <v>7</v>
      </c>
      <c r="N325">
        <v>20</v>
      </c>
      <c r="O325">
        <v>17.740922789999999</v>
      </c>
      <c r="P325" s="1" t="s">
        <v>24</v>
      </c>
      <c r="Q325">
        <v>4</v>
      </c>
      <c r="R325">
        <v>56</v>
      </c>
      <c r="S325">
        <v>5</v>
      </c>
    </row>
    <row r="326" spans="1:19" x14ac:dyDescent="0.25">
      <c r="A326">
        <v>355</v>
      </c>
      <c r="B326" s="1" t="s">
        <v>19</v>
      </c>
      <c r="C326" s="2">
        <v>45688</v>
      </c>
      <c r="D326">
        <v>1996448</v>
      </c>
      <c r="E326" s="1" t="s">
        <v>25</v>
      </c>
      <c r="F326" s="1" t="s">
        <v>34</v>
      </c>
      <c r="G326">
        <v>305056</v>
      </c>
      <c r="H326" s="1" t="s">
        <v>116</v>
      </c>
      <c r="I326" s="1" t="s">
        <v>32</v>
      </c>
      <c r="J326">
        <v>57.575758</v>
      </c>
      <c r="K326">
        <v>60.266101105650208</v>
      </c>
      <c r="L326">
        <v>168.21774599999998</v>
      </c>
      <c r="M326">
        <v>19</v>
      </c>
      <c r="N326">
        <v>24</v>
      </c>
      <c r="O326">
        <v>9.5127118300000006</v>
      </c>
      <c r="P326" s="1" t="s">
        <v>28</v>
      </c>
      <c r="Q326">
        <v>32</v>
      </c>
      <c r="R326">
        <v>39</v>
      </c>
      <c r="S326">
        <v>5</v>
      </c>
    </row>
    <row r="327" spans="1:19" x14ac:dyDescent="0.25">
      <c r="A327">
        <v>356</v>
      </c>
      <c r="B327" s="1" t="s">
        <v>19</v>
      </c>
      <c r="C327" s="2">
        <v>45688</v>
      </c>
      <c r="D327">
        <v>1840424</v>
      </c>
      <c r="E327" s="1" t="s">
        <v>43</v>
      </c>
      <c r="F327" s="1" t="s">
        <v>34</v>
      </c>
      <c r="G327">
        <v>305046</v>
      </c>
      <c r="H327" s="1" t="s">
        <v>128</v>
      </c>
      <c r="I327" s="1" t="s">
        <v>32</v>
      </c>
      <c r="J327">
        <v>50</v>
      </c>
      <c r="K327">
        <v>58.742226154870501</v>
      </c>
      <c r="L327">
        <v>150.955038</v>
      </c>
      <c r="M327">
        <v>10</v>
      </c>
      <c r="N327">
        <v>8</v>
      </c>
      <c r="O327">
        <v>4.9060387499999996</v>
      </c>
      <c r="P327" s="1" t="s">
        <v>45</v>
      </c>
      <c r="Q327">
        <v>20</v>
      </c>
      <c r="R327">
        <v>13</v>
      </c>
      <c r="S327">
        <v>3</v>
      </c>
    </row>
    <row r="328" spans="1:19" x14ac:dyDescent="0.25">
      <c r="A328">
        <v>357</v>
      </c>
      <c r="B328" s="1" t="s">
        <v>19</v>
      </c>
      <c r="C328" s="2">
        <v>45688</v>
      </c>
      <c r="D328">
        <v>1013795</v>
      </c>
      <c r="E328" s="1" t="s">
        <v>20</v>
      </c>
      <c r="F328" s="1" t="s">
        <v>34</v>
      </c>
      <c r="G328">
        <v>305950</v>
      </c>
      <c r="H328" s="1" t="s">
        <v>71</v>
      </c>
      <c r="I328" s="1" t="s">
        <v>32</v>
      </c>
      <c r="J328">
        <v>55.555555999999996</v>
      </c>
      <c r="K328">
        <v>74.007112159823592</v>
      </c>
      <c r="L328">
        <v>306.31346000000002</v>
      </c>
      <c r="M328">
        <v>25</v>
      </c>
      <c r="N328">
        <v>16</v>
      </c>
      <c r="O328">
        <v>19.91037493</v>
      </c>
      <c r="P328" s="1" t="s">
        <v>24</v>
      </c>
      <c r="Q328">
        <v>44</v>
      </c>
      <c r="R328">
        <v>21</v>
      </c>
      <c r="S328">
        <v>6</v>
      </c>
    </row>
    <row r="329" spans="1:19" x14ac:dyDescent="0.25">
      <c r="A329">
        <v>358</v>
      </c>
      <c r="B329" s="1" t="s">
        <v>19</v>
      </c>
      <c r="C329" s="2">
        <v>45688</v>
      </c>
      <c r="D329">
        <v>1024108</v>
      </c>
      <c r="E329" s="1" t="s">
        <v>20</v>
      </c>
      <c r="F329" s="1" t="s">
        <v>21</v>
      </c>
      <c r="G329">
        <v>305014</v>
      </c>
      <c r="H329" s="1" t="s">
        <v>67</v>
      </c>
      <c r="I329" s="1" t="s">
        <v>30</v>
      </c>
      <c r="J329">
        <v>175</v>
      </c>
      <c r="K329">
        <v>82.888808641975302</v>
      </c>
      <c r="L329">
        <v>134.30027200000001</v>
      </c>
      <c r="M329">
        <v>7</v>
      </c>
      <c r="N329">
        <v>44</v>
      </c>
      <c r="O329">
        <v>7.5543902799999998</v>
      </c>
      <c r="P329" s="1" t="s">
        <v>24</v>
      </c>
      <c r="Q329">
        <v>4</v>
      </c>
      <c r="R329">
        <v>53</v>
      </c>
      <c r="S329">
        <v>5</v>
      </c>
    </row>
    <row r="330" spans="1:19" x14ac:dyDescent="0.25">
      <c r="A330">
        <v>359</v>
      </c>
      <c r="B330" s="1" t="s">
        <v>19</v>
      </c>
      <c r="C330" s="2">
        <v>45688</v>
      </c>
      <c r="D330">
        <v>1985640</v>
      </c>
      <c r="E330" s="1" t="s">
        <v>20</v>
      </c>
      <c r="F330" s="1" t="s">
        <v>21</v>
      </c>
      <c r="G330">
        <v>879095</v>
      </c>
      <c r="H330" s="1" t="s">
        <v>57</v>
      </c>
      <c r="I330" s="1" t="s">
        <v>42</v>
      </c>
      <c r="J330">
        <v>200</v>
      </c>
      <c r="K330">
        <v>40.126256410256403</v>
      </c>
      <c r="L330">
        <v>383.16148913461552</v>
      </c>
      <c r="M330">
        <v>6</v>
      </c>
      <c r="N330">
        <v>32</v>
      </c>
      <c r="O330">
        <v>26.865073550000002</v>
      </c>
      <c r="P330" s="1" t="s">
        <v>24</v>
      </c>
      <c r="Q330">
        <v>3</v>
      </c>
      <c r="R330">
        <v>79</v>
      </c>
      <c r="S330">
        <v>6</v>
      </c>
    </row>
    <row r="331" spans="1:19" x14ac:dyDescent="0.25">
      <c r="A331">
        <v>360</v>
      </c>
      <c r="B331" s="1" t="s">
        <v>19</v>
      </c>
      <c r="C331" s="2">
        <v>45688</v>
      </c>
      <c r="D331">
        <v>1920093</v>
      </c>
      <c r="E331" s="1" t="s">
        <v>20</v>
      </c>
      <c r="F331" s="1" t="s">
        <v>21</v>
      </c>
      <c r="G331">
        <v>305023</v>
      </c>
      <c r="H331" s="1" t="s">
        <v>76</v>
      </c>
      <c r="I331" s="1" t="s">
        <v>23</v>
      </c>
      <c r="J331">
        <v>200</v>
      </c>
      <c r="K331">
        <v>108.18642436594199</v>
      </c>
      <c r="L331">
        <v>291.64235399999995</v>
      </c>
      <c r="M331">
        <v>2</v>
      </c>
      <c r="N331">
        <v>13</v>
      </c>
      <c r="O331">
        <v>6.1944826700000002</v>
      </c>
      <c r="P331" s="1" t="s">
        <v>24</v>
      </c>
      <c r="Q331">
        <v>1</v>
      </c>
      <c r="R331">
        <v>12</v>
      </c>
      <c r="S331">
        <v>2</v>
      </c>
    </row>
    <row r="332" spans="1:19" x14ac:dyDescent="0.25">
      <c r="A332">
        <v>361</v>
      </c>
      <c r="B332" s="1" t="s">
        <v>19</v>
      </c>
      <c r="C332" s="2">
        <v>45716</v>
      </c>
      <c r="D332">
        <v>1299421</v>
      </c>
      <c r="E332" s="1" t="s">
        <v>20</v>
      </c>
      <c r="F332" s="1" t="s">
        <v>21</v>
      </c>
      <c r="G332">
        <v>305036</v>
      </c>
      <c r="H332" s="1" t="s">
        <v>104</v>
      </c>
      <c r="I332" s="1" t="s">
        <v>42</v>
      </c>
      <c r="J332">
        <v>275</v>
      </c>
      <c r="K332">
        <v>100.67802781289501</v>
      </c>
      <c r="L332">
        <v>296.91889659999998</v>
      </c>
      <c r="M332">
        <v>33</v>
      </c>
      <c r="N332">
        <v>57</v>
      </c>
      <c r="O332">
        <v>59.383779319999903</v>
      </c>
      <c r="P332" s="1" t="s">
        <v>24</v>
      </c>
      <c r="Q332">
        <v>12</v>
      </c>
      <c r="R332">
        <v>56</v>
      </c>
      <c r="S332">
        <v>19</v>
      </c>
    </row>
    <row r="333" spans="1:19" x14ac:dyDescent="0.25">
      <c r="A333">
        <v>362</v>
      </c>
      <c r="B333" s="1" t="s">
        <v>19</v>
      </c>
      <c r="C333" s="2">
        <v>45716</v>
      </c>
      <c r="D333">
        <v>1723306</v>
      </c>
      <c r="E333" s="1" t="s">
        <v>33</v>
      </c>
      <c r="F333" s="1" t="s">
        <v>21</v>
      </c>
      <c r="G333">
        <v>305019</v>
      </c>
      <c r="H333" s="1" t="s">
        <v>29</v>
      </c>
      <c r="I333" s="1" t="s">
        <v>30</v>
      </c>
      <c r="J333">
        <v>170</v>
      </c>
      <c r="K333">
        <v>7.6923076923076925</v>
      </c>
      <c r="L333">
        <v>0</v>
      </c>
      <c r="M333">
        <v>17</v>
      </c>
      <c r="N333">
        <v>4</v>
      </c>
      <c r="O333">
        <v>0</v>
      </c>
      <c r="P333" s="1" t="s">
        <v>36</v>
      </c>
      <c r="Q333">
        <v>10</v>
      </c>
      <c r="R333">
        <v>52</v>
      </c>
      <c r="S333">
        <v>0</v>
      </c>
    </row>
    <row r="334" spans="1:19" x14ac:dyDescent="0.25">
      <c r="A334">
        <v>363</v>
      </c>
      <c r="B334" s="1" t="s">
        <v>19</v>
      </c>
      <c r="C334" s="2">
        <v>45716</v>
      </c>
      <c r="D334">
        <v>1541838</v>
      </c>
      <c r="E334" s="1" t="s">
        <v>20</v>
      </c>
      <c r="F334" s="1" t="s">
        <v>21</v>
      </c>
      <c r="G334">
        <v>305003</v>
      </c>
      <c r="H334" s="1" t="s">
        <v>58</v>
      </c>
      <c r="I334" s="1" t="s">
        <v>42</v>
      </c>
      <c r="J334">
        <v>200</v>
      </c>
      <c r="K334">
        <v>61.279331679639604</v>
      </c>
      <c r="L334">
        <v>25.741416266666601</v>
      </c>
      <c r="M334">
        <v>22</v>
      </c>
      <c r="N334">
        <v>45</v>
      </c>
      <c r="O334">
        <v>3.8612124400000001</v>
      </c>
      <c r="P334" s="1" t="s">
        <v>24</v>
      </c>
      <c r="Q334">
        <v>11</v>
      </c>
      <c r="R334">
        <v>73</v>
      </c>
      <c r="S334">
        <v>15</v>
      </c>
    </row>
    <row r="335" spans="1:19" x14ac:dyDescent="0.25">
      <c r="A335">
        <v>364</v>
      </c>
      <c r="B335" s="1" t="s">
        <v>19</v>
      </c>
      <c r="C335" s="2">
        <v>45716</v>
      </c>
      <c r="D335">
        <v>1317616</v>
      </c>
      <c r="E335" s="1" t="s">
        <v>20</v>
      </c>
      <c r="F335" s="1" t="s">
        <v>21</v>
      </c>
      <c r="G335">
        <v>305025</v>
      </c>
      <c r="H335" s="1" t="s">
        <v>115</v>
      </c>
      <c r="I335" s="1" t="s">
        <v>42</v>
      </c>
      <c r="J335">
        <v>154.54545454545402</v>
      </c>
      <c r="K335">
        <v>93.237341153345596</v>
      </c>
      <c r="L335">
        <v>147.871000344827</v>
      </c>
      <c r="M335">
        <v>17</v>
      </c>
      <c r="N335">
        <v>52</v>
      </c>
      <c r="O335">
        <v>25.729554059999899</v>
      </c>
      <c r="P335" s="1" t="s">
        <v>24</v>
      </c>
      <c r="Q335">
        <v>11</v>
      </c>
      <c r="R335">
        <v>55</v>
      </c>
      <c r="S335">
        <v>17</v>
      </c>
    </row>
    <row r="336" spans="1:19" x14ac:dyDescent="0.25">
      <c r="A336">
        <v>365</v>
      </c>
      <c r="B336" s="1" t="s">
        <v>19</v>
      </c>
      <c r="C336" s="2">
        <v>45716</v>
      </c>
      <c r="D336">
        <v>1883925</v>
      </c>
      <c r="E336" s="1" t="s">
        <v>25</v>
      </c>
      <c r="F336" s="1" t="s">
        <v>21</v>
      </c>
      <c r="G336">
        <v>878915</v>
      </c>
      <c r="H336" s="1" t="s">
        <v>65</v>
      </c>
      <c r="I336" s="1" t="s">
        <v>42</v>
      </c>
      <c r="J336">
        <v>285</v>
      </c>
      <c r="K336">
        <v>105.139981737906</v>
      </c>
      <c r="L336">
        <v>188.20918020202001</v>
      </c>
      <c r="M336">
        <v>36</v>
      </c>
      <c r="N336">
        <v>62</v>
      </c>
      <c r="O336">
        <v>27.949063259999999</v>
      </c>
      <c r="P336" s="1" t="s">
        <v>28</v>
      </c>
      <c r="Q336">
        <v>12</v>
      </c>
      <c r="R336">
        <v>58</v>
      </c>
      <c r="S336">
        <v>14</v>
      </c>
    </row>
    <row r="337" spans="1:19" x14ac:dyDescent="0.25">
      <c r="A337">
        <v>366</v>
      </c>
      <c r="B337" s="1" t="s">
        <v>19</v>
      </c>
      <c r="C337" s="2">
        <v>45716</v>
      </c>
      <c r="D337">
        <v>1747423</v>
      </c>
      <c r="E337" s="1" t="s">
        <v>20</v>
      </c>
      <c r="F337" s="1" t="s">
        <v>21</v>
      </c>
      <c r="G337">
        <v>305087</v>
      </c>
      <c r="H337" s="1" t="s">
        <v>52</v>
      </c>
      <c r="I337" s="1" t="s">
        <v>27</v>
      </c>
      <c r="J337">
        <v>166.666666666666</v>
      </c>
      <c r="K337">
        <v>112.121142857142</v>
      </c>
      <c r="L337">
        <v>156.04483522935701</v>
      </c>
      <c r="M337">
        <v>10</v>
      </c>
      <c r="N337">
        <v>50</v>
      </c>
      <c r="O337">
        <v>17.008887040000001</v>
      </c>
      <c r="P337" s="1" t="s">
        <v>24</v>
      </c>
      <c r="Q337">
        <v>6</v>
      </c>
      <c r="R337">
        <v>44</v>
      </c>
      <c r="S337">
        <v>10</v>
      </c>
    </row>
    <row r="338" spans="1:19" x14ac:dyDescent="0.25">
      <c r="A338">
        <v>367</v>
      </c>
      <c r="B338" s="1" t="s">
        <v>19</v>
      </c>
      <c r="C338" s="2">
        <v>45716</v>
      </c>
      <c r="D338">
        <v>1425397</v>
      </c>
      <c r="E338" s="1" t="s">
        <v>25</v>
      </c>
      <c r="F338" s="1" t="s">
        <v>34</v>
      </c>
      <c r="G338">
        <v>356060</v>
      </c>
      <c r="H338" s="1" t="s">
        <v>80</v>
      </c>
      <c r="I338" s="1" t="s">
        <v>32</v>
      </c>
      <c r="J338">
        <v>60</v>
      </c>
      <c r="K338">
        <v>137.68743055555498</v>
      </c>
      <c r="L338">
        <v>63.600876521739103</v>
      </c>
      <c r="M338">
        <v>21</v>
      </c>
      <c r="N338">
        <v>27</v>
      </c>
      <c r="O338">
        <v>7.3141008000000003</v>
      </c>
      <c r="P338" s="1" t="s">
        <v>28</v>
      </c>
      <c r="Q338">
        <v>35</v>
      </c>
      <c r="R338">
        <v>19</v>
      </c>
      <c r="S338">
        <v>11</v>
      </c>
    </row>
    <row r="339" spans="1:19" x14ac:dyDescent="0.25">
      <c r="A339">
        <v>368</v>
      </c>
      <c r="B339" s="1" t="s">
        <v>19</v>
      </c>
      <c r="C339" s="2">
        <v>45716</v>
      </c>
      <c r="D339">
        <v>1013795</v>
      </c>
      <c r="E339" s="1" t="s">
        <v>20</v>
      </c>
      <c r="F339" s="1" t="s">
        <v>34</v>
      </c>
      <c r="G339">
        <v>305950</v>
      </c>
      <c r="H339" s="1" t="s">
        <v>71</v>
      </c>
      <c r="I339" s="1" t="s">
        <v>32</v>
      </c>
      <c r="J339">
        <v>55.2631578947368</v>
      </c>
      <c r="K339">
        <v>15.386120139641198</v>
      </c>
      <c r="L339">
        <v>9.1830737083811709</v>
      </c>
      <c r="M339">
        <v>21</v>
      </c>
      <c r="N339">
        <v>1</v>
      </c>
      <c r="O339">
        <v>0.79984571999999998</v>
      </c>
      <c r="P339" s="1" t="s">
        <v>24</v>
      </c>
      <c r="Q339">
        <v>38</v>
      </c>
      <c r="R339">
        <v>6</v>
      </c>
      <c r="S339">
        <v>8</v>
      </c>
    </row>
    <row r="340" spans="1:19" x14ac:dyDescent="0.25">
      <c r="A340">
        <v>369</v>
      </c>
      <c r="B340" s="1" t="s">
        <v>19</v>
      </c>
      <c r="C340" s="2">
        <v>45716</v>
      </c>
      <c r="D340">
        <v>1568320</v>
      </c>
      <c r="E340" s="1" t="s">
        <v>33</v>
      </c>
      <c r="F340" s="1" t="s">
        <v>34</v>
      </c>
      <c r="G340">
        <v>305031</v>
      </c>
      <c r="H340" s="1" t="s">
        <v>117</v>
      </c>
      <c r="I340" s="1" t="s">
        <v>42</v>
      </c>
      <c r="J340">
        <v>79.310344827586206</v>
      </c>
      <c r="K340">
        <v>1.7857142857142856</v>
      </c>
      <c r="L340">
        <v>0</v>
      </c>
      <c r="M340">
        <v>23</v>
      </c>
      <c r="N340">
        <v>1</v>
      </c>
      <c r="O340">
        <v>0</v>
      </c>
      <c r="P340" s="1" t="s">
        <v>36</v>
      </c>
      <c r="Q340">
        <v>29</v>
      </c>
      <c r="R340">
        <v>56</v>
      </c>
      <c r="S340">
        <v>0</v>
      </c>
    </row>
    <row r="341" spans="1:19" x14ac:dyDescent="0.25">
      <c r="A341">
        <v>370</v>
      </c>
      <c r="B341" s="1" t="s">
        <v>19</v>
      </c>
      <c r="C341" s="2">
        <v>45716</v>
      </c>
      <c r="D341">
        <v>1415435</v>
      </c>
      <c r="E341" s="1" t="s">
        <v>33</v>
      </c>
      <c r="F341" s="1" t="s">
        <v>34</v>
      </c>
      <c r="G341">
        <v>346621</v>
      </c>
      <c r="H341" s="1" t="s">
        <v>72</v>
      </c>
      <c r="I341" s="1" t="s">
        <v>23</v>
      </c>
      <c r="J341">
        <v>57.894736842105267</v>
      </c>
      <c r="K341">
        <v>15.789473684210526</v>
      </c>
      <c r="L341">
        <v>39.512566200000002</v>
      </c>
      <c r="M341">
        <v>11</v>
      </c>
      <c r="N341">
        <v>3</v>
      </c>
      <c r="O341">
        <v>3.9512566200000001</v>
      </c>
      <c r="P341" s="1" t="s">
        <v>36</v>
      </c>
      <c r="Q341">
        <v>19</v>
      </c>
      <c r="R341">
        <v>19</v>
      </c>
      <c r="S341">
        <v>10</v>
      </c>
    </row>
    <row r="342" spans="1:19" x14ac:dyDescent="0.25">
      <c r="A342">
        <v>371</v>
      </c>
      <c r="B342" s="1" t="s">
        <v>19</v>
      </c>
      <c r="C342" s="2">
        <v>45716</v>
      </c>
      <c r="D342">
        <v>1144000</v>
      </c>
      <c r="E342" s="1" t="s">
        <v>20</v>
      </c>
      <c r="F342" s="1" t="s">
        <v>21</v>
      </c>
      <c r="G342">
        <v>305007</v>
      </c>
      <c r="H342" s="1" t="s">
        <v>101</v>
      </c>
      <c r="I342" s="1" t="s">
        <v>30</v>
      </c>
      <c r="J342">
        <v>209.09090909090901</v>
      </c>
      <c r="K342">
        <v>82.12661179698209</v>
      </c>
      <c r="L342">
        <v>61.030183744680798</v>
      </c>
      <c r="M342">
        <v>23</v>
      </c>
      <c r="N342">
        <v>24</v>
      </c>
      <c r="O342">
        <v>7.1710465899999898</v>
      </c>
      <c r="P342" s="1" t="s">
        <v>24</v>
      </c>
      <c r="Q342">
        <v>11</v>
      </c>
      <c r="R342">
        <v>29</v>
      </c>
      <c r="S342">
        <v>11</v>
      </c>
    </row>
    <row r="343" spans="1:19" x14ac:dyDescent="0.25">
      <c r="A343">
        <v>372</v>
      </c>
      <c r="B343" s="1" t="s">
        <v>19</v>
      </c>
      <c r="C343" s="2">
        <v>45716</v>
      </c>
      <c r="D343">
        <v>1826860</v>
      </c>
      <c r="E343" s="1" t="s">
        <v>33</v>
      </c>
      <c r="F343" s="1" t="s">
        <v>34</v>
      </c>
      <c r="G343">
        <v>305040</v>
      </c>
      <c r="H343" s="1" t="s">
        <v>99</v>
      </c>
      <c r="I343" s="1" t="s">
        <v>27</v>
      </c>
      <c r="J343">
        <v>0</v>
      </c>
      <c r="K343">
        <v>0</v>
      </c>
      <c r="L343">
        <v>32.421113800000001</v>
      </c>
      <c r="M343">
        <v>0</v>
      </c>
      <c r="N343">
        <v>0</v>
      </c>
      <c r="O343">
        <v>3.2421113799999999</v>
      </c>
      <c r="P343" s="1" t="s">
        <v>36</v>
      </c>
      <c r="Q343">
        <v>0</v>
      </c>
      <c r="R343">
        <v>0</v>
      </c>
      <c r="S343">
        <v>10</v>
      </c>
    </row>
    <row r="344" spans="1:19" x14ac:dyDescent="0.25">
      <c r="A344">
        <v>373</v>
      </c>
      <c r="B344" s="1" t="s">
        <v>19</v>
      </c>
      <c r="C344" s="2">
        <v>45716</v>
      </c>
      <c r="D344">
        <v>1193994</v>
      </c>
      <c r="E344" s="1" t="s">
        <v>33</v>
      </c>
      <c r="F344" s="1" t="s">
        <v>34</v>
      </c>
      <c r="G344">
        <v>305003</v>
      </c>
      <c r="H344" s="1" t="s">
        <v>58</v>
      </c>
      <c r="I344" s="1" t="s">
        <v>42</v>
      </c>
      <c r="J344">
        <v>28.000000000000004</v>
      </c>
      <c r="K344">
        <v>0</v>
      </c>
      <c r="L344">
        <v>0</v>
      </c>
      <c r="M344">
        <v>7</v>
      </c>
      <c r="N344">
        <v>0</v>
      </c>
      <c r="O344">
        <v>0</v>
      </c>
      <c r="P344" s="1" t="s">
        <v>36</v>
      </c>
      <c r="Q344">
        <v>25</v>
      </c>
      <c r="R344">
        <v>0</v>
      </c>
      <c r="S344">
        <v>0</v>
      </c>
    </row>
    <row r="345" spans="1:19" x14ac:dyDescent="0.25">
      <c r="A345">
        <v>375</v>
      </c>
      <c r="B345" s="1" t="s">
        <v>19</v>
      </c>
      <c r="C345" s="2">
        <v>45716</v>
      </c>
      <c r="D345">
        <v>1229130</v>
      </c>
      <c r="E345" s="1" t="s">
        <v>43</v>
      </c>
      <c r="F345" s="1" t="s">
        <v>34</v>
      </c>
      <c r="G345">
        <v>305060</v>
      </c>
      <c r="H345" s="1" t="s">
        <v>112</v>
      </c>
      <c r="I345" s="1" t="s">
        <v>23</v>
      </c>
      <c r="J345">
        <v>103.571428571428</v>
      </c>
      <c r="K345">
        <v>105.23862426874399</v>
      </c>
      <c r="L345">
        <v>55.9498195260663</v>
      </c>
      <c r="M345">
        <v>29</v>
      </c>
      <c r="N345">
        <v>30</v>
      </c>
      <c r="O345">
        <v>5.9027059599999996</v>
      </c>
      <c r="P345" s="1" t="s">
        <v>45</v>
      </c>
      <c r="Q345">
        <v>28</v>
      </c>
      <c r="R345">
        <v>28</v>
      </c>
      <c r="S345">
        <v>10</v>
      </c>
    </row>
    <row r="346" spans="1:19" x14ac:dyDescent="0.25">
      <c r="A346">
        <v>376</v>
      </c>
      <c r="B346" s="1" t="s">
        <v>19</v>
      </c>
      <c r="C346" s="2">
        <v>45716</v>
      </c>
      <c r="D346">
        <v>1345307</v>
      </c>
      <c r="E346" s="1" t="s">
        <v>33</v>
      </c>
      <c r="F346" s="1" t="s">
        <v>34</v>
      </c>
      <c r="G346">
        <v>305017</v>
      </c>
      <c r="H346" s="1" t="s">
        <v>41</v>
      </c>
      <c r="I346" s="1" t="s">
        <v>42</v>
      </c>
      <c r="J346">
        <v>73.076923076922995</v>
      </c>
      <c r="K346">
        <v>56.966493506493499</v>
      </c>
      <c r="L346">
        <v>43.978749277777702</v>
      </c>
      <c r="M346">
        <v>57</v>
      </c>
      <c r="N346">
        <v>6</v>
      </c>
      <c r="O346">
        <v>7.9161748699999999</v>
      </c>
      <c r="P346" s="1" t="s">
        <v>36</v>
      </c>
      <c r="Q346">
        <v>78</v>
      </c>
      <c r="R346">
        <v>10</v>
      </c>
      <c r="S346">
        <v>18</v>
      </c>
    </row>
    <row r="347" spans="1:19" x14ac:dyDescent="0.25">
      <c r="A347">
        <v>377</v>
      </c>
      <c r="B347" s="1" t="s">
        <v>19</v>
      </c>
      <c r="C347" s="2">
        <v>45716</v>
      </c>
      <c r="D347">
        <v>1939486</v>
      </c>
      <c r="E347" s="1" t="s">
        <v>33</v>
      </c>
      <c r="F347" s="1" t="s">
        <v>34</v>
      </c>
      <c r="G347">
        <v>305057</v>
      </c>
      <c r="H347" s="1" t="s">
        <v>59</v>
      </c>
      <c r="I347" s="1" t="s">
        <v>23</v>
      </c>
      <c r="J347">
        <v>74.285714285714292</v>
      </c>
      <c r="K347">
        <v>0</v>
      </c>
      <c r="L347">
        <v>37.516180800000001</v>
      </c>
      <c r="M347">
        <v>26</v>
      </c>
      <c r="N347">
        <v>0</v>
      </c>
      <c r="O347">
        <v>3.7516180800000001</v>
      </c>
      <c r="P347" s="1" t="s">
        <v>36</v>
      </c>
      <c r="Q347">
        <v>35</v>
      </c>
      <c r="R347">
        <v>0</v>
      </c>
      <c r="S347">
        <v>10</v>
      </c>
    </row>
    <row r="348" spans="1:19" x14ac:dyDescent="0.25">
      <c r="A348">
        <v>378</v>
      </c>
      <c r="B348" s="1" t="s">
        <v>19</v>
      </c>
      <c r="C348" s="2">
        <v>45716</v>
      </c>
      <c r="D348">
        <v>1870258</v>
      </c>
      <c r="E348" s="1" t="s">
        <v>20</v>
      </c>
      <c r="F348" s="1" t="s">
        <v>34</v>
      </c>
      <c r="G348">
        <v>881415</v>
      </c>
      <c r="H348" s="1" t="s">
        <v>122</v>
      </c>
      <c r="I348" s="1" t="s">
        <v>30</v>
      </c>
      <c r="J348">
        <v>63.3333333333333</v>
      </c>
      <c r="K348">
        <v>122.63196649029899</v>
      </c>
      <c r="L348">
        <v>70.791119508196701</v>
      </c>
      <c r="M348">
        <v>19</v>
      </c>
      <c r="N348">
        <v>19</v>
      </c>
      <c r="O348">
        <v>8.6365165800000003</v>
      </c>
      <c r="P348" s="1" t="s">
        <v>24</v>
      </c>
      <c r="Q348">
        <v>30</v>
      </c>
      <c r="R348">
        <v>15</v>
      </c>
      <c r="S348">
        <v>12</v>
      </c>
    </row>
    <row r="349" spans="1:19" x14ac:dyDescent="0.25">
      <c r="A349">
        <v>379</v>
      </c>
      <c r="B349" s="1" t="s">
        <v>19</v>
      </c>
      <c r="C349" s="2">
        <v>45716</v>
      </c>
      <c r="D349">
        <v>1190237</v>
      </c>
      <c r="E349" s="1" t="s">
        <v>20</v>
      </c>
      <c r="F349" s="1" t="s">
        <v>21</v>
      </c>
      <c r="G349">
        <v>356062</v>
      </c>
      <c r="H349" s="1" t="s">
        <v>123</v>
      </c>
      <c r="I349" s="1" t="s">
        <v>32</v>
      </c>
      <c r="J349">
        <v>283.33333333333297</v>
      </c>
      <c r="K349">
        <v>80.409110088313199</v>
      </c>
      <c r="L349">
        <v>172.23835553846101</v>
      </c>
      <c r="M349">
        <v>17</v>
      </c>
      <c r="N349">
        <v>36</v>
      </c>
      <c r="O349">
        <v>22.390986219999998</v>
      </c>
      <c r="P349" s="1" t="s">
        <v>24</v>
      </c>
      <c r="Q349">
        <v>6</v>
      </c>
      <c r="R349">
        <v>44</v>
      </c>
      <c r="S349">
        <v>13</v>
      </c>
    </row>
    <row r="350" spans="1:19" x14ac:dyDescent="0.25">
      <c r="A350">
        <v>380</v>
      </c>
      <c r="B350" s="1" t="s">
        <v>19</v>
      </c>
      <c r="C350" s="2">
        <v>45716</v>
      </c>
      <c r="D350">
        <v>1303886</v>
      </c>
      <c r="E350" s="1" t="s">
        <v>33</v>
      </c>
      <c r="F350" s="1" t="s">
        <v>34</v>
      </c>
      <c r="G350">
        <v>305004</v>
      </c>
      <c r="H350" s="1" t="s">
        <v>74</v>
      </c>
      <c r="I350" s="1" t="s">
        <v>42</v>
      </c>
      <c r="J350">
        <v>88.372093023255815</v>
      </c>
      <c r="K350">
        <v>43.75</v>
      </c>
      <c r="L350">
        <v>113.40149</v>
      </c>
      <c r="M350">
        <v>38</v>
      </c>
      <c r="N350">
        <v>7</v>
      </c>
      <c r="O350">
        <v>15.8762086</v>
      </c>
      <c r="P350" s="1" t="s">
        <v>36</v>
      </c>
      <c r="Q350">
        <v>43</v>
      </c>
      <c r="R350">
        <v>16</v>
      </c>
      <c r="S350">
        <v>14</v>
      </c>
    </row>
    <row r="351" spans="1:19" x14ac:dyDescent="0.25">
      <c r="A351">
        <v>381</v>
      </c>
      <c r="B351" s="1" t="s">
        <v>19</v>
      </c>
      <c r="C351" s="2">
        <v>45716</v>
      </c>
      <c r="D351">
        <v>1096920</v>
      </c>
      <c r="E351" s="1" t="s">
        <v>25</v>
      </c>
      <c r="F351" s="1" t="s">
        <v>34</v>
      </c>
      <c r="G351">
        <v>400121</v>
      </c>
      <c r="H351" s="1" t="s">
        <v>127</v>
      </c>
      <c r="I351" s="1" t="s">
        <v>42</v>
      </c>
      <c r="J351">
        <v>93.3333333333333</v>
      </c>
      <c r="K351">
        <v>158.077593537414</v>
      </c>
      <c r="L351">
        <v>165.31905985</v>
      </c>
      <c r="M351">
        <v>56</v>
      </c>
      <c r="N351">
        <v>28</v>
      </c>
      <c r="O351">
        <v>33.063811970000003</v>
      </c>
      <c r="P351" s="1" t="s">
        <v>28</v>
      </c>
      <c r="Q351">
        <v>60</v>
      </c>
      <c r="R351">
        <v>17</v>
      </c>
      <c r="S351">
        <v>20</v>
      </c>
    </row>
    <row r="352" spans="1:19" x14ac:dyDescent="0.25">
      <c r="A352">
        <v>382</v>
      </c>
      <c r="B352" s="1" t="s">
        <v>19</v>
      </c>
      <c r="C352" s="2">
        <v>45716</v>
      </c>
      <c r="D352">
        <v>1094583</v>
      </c>
      <c r="E352" s="1" t="s">
        <v>20</v>
      </c>
      <c r="F352" s="1" t="s">
        <v>21</v>
      </c>
      <c r="G352">
        <v>305025</v>
      </c>
      <c r="H352" s="1" t="s">
        <v>115</v>
      </c>
      <c r="I352" s="1" t="s">
        <v>42</v>
      </c>
      <c r="J352">
        <v>136.363636363636</v>
      </c>
      <c r="K352">
        <v>112.213471983986</v>
      </c>
      <c r="L352">
        <v>57.343065632183901</v>
      </c>
      <c r="M352">
        <v>15</v>
      </c>
      <c r="N352">
        <v>61</v>
      </c>
      <c r="O352">
        <v>9.9776934199999996</v>
      </c>
      <c r="P352" s="1" t="s">
        <v>24</v>
      </c>
      <c r="Q352">
        <v>11</v>
      </c>
      <c r="R352">
        <v>54</v>
      </c>
      <c r="S352">
        <v>17</v>
      </c>
    </row>
    <row r="353" spans="1:19" x14ac:dyDescent="0.25">
      <c r="A353">
        <v>383</v>
      </c>
      <c r="B353" s="1" t="s">
        <v>19</v>
      </c>
      <c r="C353" s="2">
        <v>45716</v>
      </c>
      <c r="D353">
        <v>1078884</v>
      </c>
      <c r="E353" s="1" t="s">
        <v>25</v>
      </c>
      <c r="F353" s="1" t="s">
        <v>34</v>
      </c>
      <c r="G353">
        <v>305074</v>
      </c>
      <c r="H353" s="1" t="s">
        <v>93</v>
      </c>
      <c r="I353" s="1" t="s">
        <v>23</v>
      </c>
      <c r="J353">
        <v>100</v>
      </c>
      <c r="K353">
        <v>144.33912280701699</v>
      </c>
      <c r="L353">
        <v>63.517606239999999</v>
      </c>
      <c r="M353">
        <v>23</v>
      </c>
      <c r="N353">
        <v>51</v>
      </c>
      <c r="O353">
        <v>7.9397007799999999</v>
      </c>
      <c r="P353" s="1" t="s">
        <v>28</v>
      </c>
      <c r="Q353">
        <v>23</v>
      </c>
      <c r="R353">
        <v>35</v>
      </c>
      <c r="S353">
        <v>12</v>
      </c>
    </row>
    <row r="354" spans="1:19" x14ac:dyDescent="0.25">
      <c r="A354">
        <v>384</v>
      </c>
      <c r="B354" s="1" t="s">
        <v>19</v>
      </c>
      <c r="C354" s="2">
        <v>45716</v>
      </c>
      <c r="D354">
        <v>1628589</v>
      </c>
      <c r="E354" s="1" t="s">
        <v>33</v>
      </c>
      <c r="F354" s="1" t="s">
        <v>34</v>
      </c>
      <c r="G354">
        <v>356060</v>
      </c>
      <c r="H354" s="1" t="s">
        <v>80</v>
      </c>
      <c r="I354" s="1" t="s">
        <v>32</v>
      </c>
      <c r="J354">
        <v>27.777777777777779</v>
      </c>
      <c r="K354">
        <v>0</v>
      </c>
      <c r="L354">
        <v>57.540434636363635</v>
      </c>
      <c r="M354">
        <v>5</v>
      </c>
      <c r="N354">
        <v>0</v>
      </c>
      <c r="O354">
        <v>6.3294478099999996</v>
      </c>
      <c r="P354" s="1" t="s">
        <v>36</v>
      </c>
      <c r="Q354">
        <v>18</v>
      </c>
      <c r="R354">
        <v>0</v>
      </c>
      <c r="S354">
        <v>11</v>
      </c>
    </row>
    <row r="355" spans="1:19" x14ac:dyDescent="0.25">
      <c r="A355">
        <v>385</v>
      </c>
      <c r="B355" s="1" t="s">
        <v>19</v>
      </c>
      <c r="C355" s="2">
        <v>45716</v>
      </c>
      <c r="D355">
        <v>1535601</v>
      </c>
      <c r="E355" s="1" t="s">
        <v>43</v>
      </c>
      <c r="F355" s="1" t="s">
        <v>34</v>
      </c>
      <c r="G355">
        <v>305028</v>
      </c>
      <c r="H355" s="1" t="s">
        <v>98</v>
      </c>
      <c r="I355" s="1" t="s">
        <v>42</v>
      </c>
      <c r="J355">
        <v>91.549295774647803</v>
      </c>
      <c r="K355">
        <v>104.87428571428501</v>
      </c>
      <c r="L355">
        <v>29.206738062499998</v>
      </c>
      <c r="M355">
        <v>65</v>
      </c>
      <c r="N355">
        <v>14</v>
      </c>
      <c r="O355">
        <v>4.6730780899999997</v>
      </c>
      <c r="P355" s="1" t="s">
        <v>45</v>
      </c>
      <c r="Q355">
        <v>71</v>
      </c>
      <c r="R355">
        <v>13</v>
      </c>
      <c r="S355">
        <v>16</v>
      </c>
    </row>
    <row r="356" spans="1:19" x14ac:dyDescent="0.25">
      <c r="A356">
        <v>386</v>
      </c>
      <c r="B356" s="1" t="s">
        <v>19</v>
      </c>
      <c r="C356" s="2">
        <v>45716</v>
      </c>
      <c r="D356">
        <v>1096233</v>
      </c>
      <c r="E356" s="1" t="s">
        <v>20</v>
      </c>
      <c r="F356" s="1" t="s">
        <v>21</v>
      </c>
      <c r="G356">
        <v>305024</v>
      </c>
      <c r="H356" s="1" t="s">
        <v>82</v>
      </c>
      <c r="I356" s="1" t="s">
        <v>27</v>
      </c>
      <c r="J356">
        <v>136.363636363636</v>
      </c>
      <c r="K356">
        <v>114.407990258067</v>
      </c>
      <c r="L356">
        <v>146.63293779816499</v>
      </c>
      <c r="M356">
        <v>15</v>
      </c>
      <c r="N356">
        <v>55</v>
      </c>
      <c r="O356">
        <v>15.98299022</v>
      </c>
      <c r="P356" s="1" t="s">
        <v>24</v>
      </c>
      <c r="Q356">
        <v>11</v>
      </c>
      <c r="R356">
        <v>48</v>
      </c>
      <c r="S356">
        <v>10</v>
      </c>
    </row>
    <row r="357" spans="1:19" x14ac:dyDescent="0.25">
      <c r="A357">
        <v>387</v>
      </c>
      <c r="B357" s="1" t="s">
        <v>19</v>
      </c>
      <c r="C357" s="2">
        <v>45716</v>
      </c>
      <c r="D357">
        <v>1307527</v>
      </c>
      <c r="E357" s="1" t="s">
        <v>25</v>
      </c>
      <c r="F357" s="1" t="s">
        <v>34</v>
      </c>
      <c r="G357">
        <v>356070</v>
      </c>
      <c r="H357" s="1" t="s">
        <v>133</v>
      </c>
      <c r="I357" s="1" t="s">
        <v>42</v>
      </c>
      <c r="J357">
        <v>95.348837209302289</v>
      </c>
      <c r="K357">
        <v>153.53333622345301</v>
      </c>
      <c r="L357">
        <v>63.001880195599</v>
      </c>
      <c r="M357">
        <v>41</v>
      </c>
      <c r="N357">
        <v>25</v>
      </c>
      <c r="O357">
        <v>6.4419422500000003</v>
      </c>
      <c r="P357" s="1" t="s">
        <v>28</v>
      </c>
      <c r="Q357">
        <v>43</v>
      </c>
      <c r="R357">
        <v>16</v>
      </c>
      <c r="S357">
        <v>10</v>
      </c>
    </row>
    <row r="358" spans="1:19" x14ac:dyDescent="0.25">
      <c r="A358">
        <v>388</v>
      </c>
      <c r="B358" s="1" t="s">
        <v>19</v>
      </c>
      <c r="C358" s="2">
        <v>45716</v>
      </c>
      <c r="D358">
        <v>1416156</v>
      </c>
      <c r="E358" s="1" t="s">
        <v>20</v>
      </c>
      <c r="F358" s="1" t="s">
        <v>21</v>
      </c>
      <c r="G358">
        <v>305008</v>
      </c>
      <c r="H358" s="1" t="s">
        <v>79</v>
      </c>
      <c r="I358" s="1" t="s">
        <v>42</v>
      </c>
      <c r="J358">
        <v>154.54545454545402</v>
      </c>
      <c r="K358">
        <v>100.21957732634299</v>
      </c>
      <c r="L358">
        <v>124.440152</v>
      </c>
      <c r="M358">
        <v>17</v>
      </c>
      <c r="N358">
        <v>62</v>
      </c>
      <c r="O358">
        <v>18.6660228</v>
      </c>
      <c r="P358" s="1" t="s">
        <v>24</v>
      </c>
      <c r="Q358">
        <v>11</v>
      </c>
      <c r="R358">
        <v>61</v>
      </c>
      <c r="S358">
        <v>15</v>
      </c>
    </row>
    <row r="359" spans="1:19" x14ac:dyDescent="0.25">
      <c r="A359">
        <v>389</v>
      </c>
      <c r="B359" s="1" t="s">
        <v>19</v>
      </c>
      <c r="C359" s="2">
        <v>45716</v>
      </c>
      <c r="D359">
        <v>1855978</v>
      </c>
      <c r="E359" s="1" t="s">
        <v>25</v>
      </c>
      <c r="F359" s="1" t="s">
        <v>34</v>
      </c>
      <c r="G359">
        <v>305022</v>
      </c>
      <c r="H359" s="1" t="s">
        <v>48</v>
      </c>
      <c r="I359" s="1" t="s">
        <v>42</v>
      </c>
      <c r="J359">
        <v>101.61290322580601</v>
      </c>
      <c r="K359">
        <v>107.24132034631999</v>
      </c>
      <c r="L359">
        <v>138.156974263157</v>
      </c>
      <c r="M359">
        <v>63</v>
      </c>
      <c r="N359">
        <v>19</v>
      </c>
      <c r="O359">
        <v>26.24982511</v>
      </c>
      <c r="P359" s="1" t="s">
        <v>28</v>
      </c>
      <c r="Q359">
        <v>62</v>
      </c>
      <c r="R359">
        <v>17</v>
      </c>
      <c r="S359">
        <v>19</v>
      </c>
    </row>
    <row r="360" spans="1:19" x14ac:dyDescent="0.25">
      <c r="A360">
        <v>390</v>
      </c>
      <c r="B360" s="1" t="s">
        <v>19</v>
      </c>
      <c r="C360" s="2">
        <v>45716</v>
      </c>
      <c r="D360">
        <v>1717883</v>
      </c>
      <c r="E360" s="1" t="s">
        <v>20</v>
      </c>
      <c r="F360" s="1" t="s">
        <v>21</v>
      </c>
      <c r="G360">
        <v>305057</v>
      </c>
      <c r="H360" s="1" t="s">
        <v>59</v>
      </c>
      <c r="I360" s="1" t="s">
        <v>23</v>
      </c>
      <c r="J360">
        <v>225</v>
      </c>
      <c r="K360">
        <v>140.11170468422699</v>
      </c>
      <c r="L360">
        <v>79.929288776698996</v>
      </c>
      <c r="M360">
        <v>18</v>
      </c>
      <c r="N360">
        <v>81</v>
      </c>
      <c r="O360">
        <v>10.29089593</v>
      </c>
      <c r="P360" s="1" t="s">
        <v>24</v>
      </c>
      <c r="Q360">
        <v>8</v>
      </c>
      <c r="R360">
        <v>57</v>
      </c>
      <c r="S360">
        <v>12</v>
      </c>
    </row>
    <row r="361" spans="1:19" x14ac:dyDescent="0.25">
      <c r="A361">
        <v>392</v>
      </c>
      <c r="B361" s="1" t="s">
        <v>19</v>
      </c>
      <c r="C361" s="2">
        <v>45716</v>
      </c>
      <c r="D361">
        <v>1739862</v>
      </c>
      <c r="E361" s="1" t="s">
        <v>20</v>
      </c>
      <c r="F361" s="1" t="s">
        <v>21</v>
      </c>
      <c r="G361">
        <v>305055</v>
      </c>
      <c r="H361" s="1" t="s">
        <v>51</v>
      </c>
      <c r="I361" s="1" t="s">
        <v>32</v>
      </c>
      <c r="J361">
        <v>172.72727272727201</v>
      </c>
      <c r="K361">
        <v>91.578896138461701</v>
      </c>
      <c r="L361">
        <v>92.186541826086895</v>
      </c>
      <c r="M361">
        <v>19</v>
      </c>
      <c r="N361">
        <v>61</v>
      </c>
      <c r="O361">
        <v>10.6014523099999</v>
      </c>
      <c r="P361" s="1" t="s">
        <v>24</v>
      </c>
      <c r="Q361">
        <v>11</v>
      </c>
      <c r="R361">
        <v>66</v>
      </c>
      <c r="S361">
        <v>11</v>
      </c>
    </row>
    <row r="362" spans="1:19" x14ac:dyDescent="0.25">
      <c r="A362">
        <v>393</v>
      </c>
      <c r="B362" s="1" t="s">
        <v>19</v>
      </c>
      <c r="C362" s="2">
        <v>45716</v>
      </c>
      <c r="D362">
        <v>1015128</v>
      </c>
      <c r="E362" s="1" t="s">
        <v>33</v>
      </c>
      <c r="F362" s="1" t="s">
        <v>34</v>
      </c>
      <c r="G362">
        <v>305036</v>
      </c>
      <c r="H362" s="1" t="s">
        <v>104</v>
      </c>
      <c r="I362" s="1" t="s">
        <v>42</v>
      </c>
      <c r="J362">
        <v>13.333333333333334</v>
      </c>
      <c r="K362">
        <v>0</v>
      </c>
      <c r="L362">
        <v>0</v>
      </c>
      <c r="M362">
        <v>2</v>
      </c>
      <c r="N362">
        <v>0</v>
      </c>
      <c r="O362">
        <v>0</v>
      </c>
      <c r="P362" s="1" t="s">
        <v>36</v>
      </c>
      <c r="Q362">
        <v>15</v>
      </c>
      <c r="R362">
        <v>0</v>
      </c>
      <c r="S362">
        <v>0</v>
      </c>
    </row>
    <row r="363" spans="1:19" x14ac:dyDescent="0.25">
      <c r="A363">
        <v>394</v>
      </c>
      <c r="B363" s="1" t="s">
        <v>19</v>
      </c>
      <c r="C363" s="2">
        <v>45716</v>
      </c>
      <c r="D363">
        <v>1430197</v>
      </c>
      <c r="E363" s="1" t="s">
        <v>20</v>
      </c>
      <c r="F363" s="1" t="s">
        <v>21</v>
      </c>
      <c r="G363">
        <v>305019</v>
      </c>
      <c r="H363" s="1" t="s">
        <v>29</v>
      </c>
      <c r="I363" s="1" t="s">
        <v>30</v>
      </c>
      <c r="J363">
        <v>181.81818181818099</v>
      </c>
      <c r="K363">
        <v>115.24921356393001</v>
      </c>
      <c r="L363">
        <v>100.94949738562001</v>
      </c>
      <c r="M363">
        <v>20</v>
      </c>
      <c r="N363">
        <v>37</v>
      </c>
      <c r="O363">
        <v>15.4452731</v>
      </c>
      <c r="P363" s="1" t="s">
        <v>24</v>
      </c>
      <c r="Q363">
        <v>11</v>
      </c>
      <c r="R363">
        <v>32</v>
      </c>
      <c r="S363">
        <v>15</v>
      </c>
    </row>
    <row r="364" spans="1:19" x14ac:dyDescent="0.25">
      <c r="A364">
        <v>395</v>
      </c>
      <c r="B364" s="1" t="s">
        <v>19</v>
      </c>
      <c r="C364" s="2">
        <v>45716</v>
      </c>
      <c r="D364">
        <v>1160652</v>
      </c>
      <c r="E364" s="1" t="s">
        <v>33</v>
      </c>
      <c r="F364" s="1" t="s">
        <v>34</v>
      </c>
      <c r="G364">
        <v>305083</v>
      </c>
      <c r="H364" s="1" t="s">
        <v>73</v>
      </c>
      <c r="I364" s="1" t="s">
        <v>27</v>
      </c>
      <c r="J364">
        <v>115.625</v>
      </c>
      <c r="K364">
        <v>55.905497405546498</v>
      </c>
      <c r="L364">
        <v>176.59779815005101</v>
      </c>
      <c r="M364">
        <v>37</v>
      </c>
      <c r="N364">
        <v>9</v>
      </c>
      <c r="O364">
        <v>17.182965759999998</v>
      </c>
      <c r="P364" s="1" t="s">
        <v>36</v>
      </c>
      <c r="Q364">
        <v>32</v>
      </c>
      <c r="R364">
        <v>16</v>
      </c>
      <c r="S364">
        <v>9</v>
      </c>
    </row>
    <row r="365" spans="1:19" x14ac:dyDescent="0.25">
      <c r="A365">
        <v>396</v>
      </c>
      <c r="B365" s="1" t="s">
        <v>19</v>
      </c>
      <c r="C365" s="2">
        <v>45716</v>
      </c>
      <c r="D365">
        <v>1596696</v>
      </c>
      <c r="E365" s="1" t="s">
        <v>20</v>
      </c>
      <c r="F365" s="1" t="s">
        <v>21</v>
      </c>
      <c r="G365">
        <v>305019</v>
      </c>
      <c r="H365" s="1" t="s">
        <v>29</v>
      </c>
      <c r="I365" s="1" t="s">
        <v>30</v>
      </c>
      <c r="J365">
        <v>181.81818181818099</v>
      </c>
      <c r="K365">
        <v>204.96985962246202</v>
      </c>
      <c r="L365">
        <v>53.999385490195998</v>
      </c>
      <c r="M365">
        <v>20</v>
      </c>
      <c r="N365">
        <v>58</v>
      </c>
      <c r="O365">
        <v>8.2619059799999999</v>
      </c>
      <c r="P365" s="1" t="s">
        <v>24</v>
      </c>
      <c r="Q365">
        <v>11</v>
      </c>
      <c r="R365">
        <v>28</v>
      </c>
      <c r="S365">
        <v>15</v>
      </c>
    </row>
    <row r="366" spans="1:19" x14ac:dyDescent="0.25">
      <c r="A366">
        <v>397</v>
      </c>
      <c r="B366" s="1" t="s">
        <v>19</v>
      </c>
      <c r="C366" s="2">
        <v>45716</v>
      </c>
      <c r="D366">
        <v>1119541</v>
      </c>
      <c r="E366" s="1" t="s">
        <v>20</v>
      </c>
      <c r="F366" s="1" t="s">
        <v>21</v>
      </c>
      <c r="G366">
        <v>356060</v>
      </c>
      <c r="H366" s="1" t="s">
        <v>80</v>
      </c>
      <c r="I366" s="1" t="s">
        <v>32</v>
      </c>
      <c r="J366">
        <v>133.333333333333</v>
      </c>
      <c r="K366">
        <v>112.92542604368101</v>
      </c>
      <c r="L366">
        <v>19.753889901960701</v>
      </c>
      <c r="M366">
        <v>8</v>
      </c>
      <c r="N366">
        <v>34</v>
      </c>
      <c r="O366">
        <v>2.01489677</v>
      </c>
      <c r="P366" s="1" t="s">
        <v>24</v>
      </c>
      <c r="Q366">
        <v>6</v>
      </c>
      <c r="R366">
        <v>30</v>
      </c>
      <c r="S366">
        <v>10</v>
      </c>
    </row>
    <row r="367" spans="1:19" x14ac:dyDescent="0.25">
      <c r="A367">
        <v>398</v>
      </c>
      <c r="B367" s="1" t="s">
        <v>19</v>
      </c>
      <c r="C367" s="2">
        <v>45716</v>
      </c>
      <c r="D367">
        <v>1089182</v>
      </c>
      <c r="E367" s="1" t="s">
        <v>20</v>
      </c>
      <c r="F367" s="1" t="s">
        <v>21</v>
      </c>
      <c r="G367">
        <v>305087</v>
      </c>
      <c r="H367" s="1" t="s">
        <v>52</v>
      </c>
      <c r="I367" s="1" t="s">
        <v>27</v>
      </c>
      <c r="J367">
        <v>266.666666666666</v>
      </c>
      <c r="K367">
        <v>88.858989010988992</v>
      </c>
      <c r="L367">
        <v>148.32607183486201</v>
      </c>
      <c r="M367">
        <v>16</v>
      </c>
      <c r="N367">
        <v>37</v>
      </c>
      <c r="O367">
        <v>16.167541830000001</v>
      </c>
      <c r="P367" s="1" t="s">
        <v>24</v>
      </c>
      <c r="Q367">
        <v>6</v>
      </c>
      <c r="R367">
        <v>41</v>
      </c>
      <c r="S367">
        <v>10</v>
      </c>
    </row>
    <row r="368" spans="1:19" x14ac:dyDescent="0.25">
      <c r="A368">
        <v>399</v>
      </c>
      <c r="B368" s="1" t="s">
        <v>19</v>
      </c>
      <c r="C368" s="2">
        <v>45716</v>
      </c>
      <c r="D368">
        <v>1479767</v>
      </c>
      <c r="E368" s="1" t="s">
        <v>33</v>
      </c>
      <c r="F368" s="1" t="s">
        <v>34</v>
      </c>
      <c r="G368">
        <v>305019</v>
      </c>
      <c r="H368" s="1" t="s">
        <v>29</v>
      </c>
      <c r="I368" s="1" t="s">
        <v>30</v>
      </c>
      <c r="J368">
        <v>20</v>
      </c>
      <c r="K368">
        <v>0</v>
      </c>
      <c r="L368">
        <v>0</v>
      </c>
      <c r="M368">
        <v>3</v>
      </c>
      <c r="N368">
        <v>0</v>
      </c>
      <c r="O368">
        <v>0</v>
      </c>
      <c r="P368" s="1" t="s">
        <v>36</v>
      </c>
      <c r="Q368">
        <v>15</v>
      </c>
      <c r="R368">
        <v>0</v>
      </c>
      <c r="S368">
        <v>0</v>
      </c>
    </row>
    <row r="369" spans="1:19" x14ac:dyDescent="0.25">
      <c r="A369">
        <v>400</v>
      </c>
      <c r="B369" s="1" t="s">
        <v>19</v>
      </c>
      <c r="C369" s="2">
        <v>45716</v>
      </c>
      <c r="D369">
        <v>1932137</v>
      </c>
      <c r="E369" s="1" t="s">
        <v>20</v>
      </c>
      <c r="F369" s="1" t="s">
        <v>34</v>
      </c>
      <c r="G369">
        <v>863224</v>
      </c>
      <c r="H369" s="1" t="s">
        <v>66</v>
      </c>
      <c r="I369" s="1" t="s">
        <v>32</v>
      </c>
      <c r="J369">
        <v>110.00000000000001</v>
      </c>
      <c r="K369">
        <v>106.62147529258502</v>
      </c>
      <c r="L369">
        <v>61.417657699999992</v>
      </c>
      <c r="M369">
        <v>33</v>
      </c>
      <c r="N369">
        <v>22</v>
      </c>
      <c r="O369">
        <v>6.1417657700000001</v>
      </c>
      <c r="P369" s="1" t="s">
        <v>24</v>
      </c>
      <c r="Q369">
        <v>29</v>
      </c>
      <c r="R369">
        <v>20</v>
      </c>
      <c r="S369">
        <v>10</v>
      </c>
    </row>
    <row r="370" spans="1:19" x14ac:dyDescent="0.25">
      <c r="A370">
        <v>401</v>
      </c>
      <c r="B370" s="1" t="s">
        <v>19</v>
      </c>
      <c r="C370" s="2">
        <v>45716</v>
      </c>
      <c r="D370">
        <v>1151607</v>
      </c>
      <c r="E370" s="1" t="s">
        <v>20</v>
      </c>
      <c r="F370" s="1" t="s">
        <v>21</v>
      </c>
      <c r="G370">
        <v>305068</v>
      </c>
      <c r="H370" s="1" t="s">
        <v>53</v>
      </c>
      <c r="I370" s="1" t="s">
        <v>23</v>
      </c>
      <c r="J370">
        <v>100</v>
      </c>
      <c r="K370">
        <v>95.290260696266401</v>
      </c>
      <c r="L370">
        <v>46.942050000000002</v>
      </c>
      <c r="M370">
        <v>8</v>
      </c>
      <c r="N370">
        <v>48</v>
      </c>
      <c r="O370">
        <v>5.1636255000000002</v>
      </c>
      <c r="P370" s="1" t="s">
        <v>24</v>
      </c>
      <c r="Q370">
        <v>8</v>
      </c>
      <c r="R370">
        <v>50</v>
      </c>
      <c r="S370">
        <v>11</v>
      </c>
    </row>
    <row r="371" spans="1:19" x14ac:dyDescent="0.25">
      <c r="A371">
        <v>402</v>
      </c>
      <c r="B371" s="1" t="s">
        <v>19</v>
      </c>
      <c r="C371" s="2">
        <v>45716</v>
      </c>
      <c r="D371">
        <v>1056647</v>
      </c>
      <c r="E371" s="1" t="s">
        <v>20</v>
      </c>
      <c r="F371" s="1" t="s">
        <v>34</v>
      </c>
      <c r="G371">
        <v>305059</v>
      </c>
      <c r="H371" s="1" t="s">
        <v>92</v>
      </c>
      <c r="I371" s="1" t="s">
        <v>27</v>
      </c>
      <c r="J371">
        <v>76.6666666666666</v>
      </c>
      <c r="K371">
        <v>157.527551020408</v>
      </c>
      <c r="L371">
        <v>83.736605099999991</v>
      </c>
      <c r="M371">
        <v>23</v>
      </c>
      <c r="N371">
        <v>24</v>
      </c>
      <c r="O371">
        <v>8.3736605100000006</v>
      </c>
      <c r="P371" s="1" t="s">
        <v>24</v>
      </c>
      <c r="Q371">
        <v>30</v>
      </c>
      <c r="R371">
        <v>15</v>
      </c>
      <c r="S371">
        <v>10</v>
      </c>
    </row>
    <row r="372" spans="1:19" x14ac:dyDescent="0.25">
      <c r="A372">
        <v>403</v>
      </c>
      <c r="B372" s="1" t="s">
        <v>19</v>
      </c>
      <c r="C372" s="2">
        <v>45716</v>
      </c>
      <c r="D372">
        <v>1096221</v>
      </c>
      <c r="E372" s="1" t="s">
        <v>33</v>
      </c>
      <c r="F372" s="1" t="s">
        <v>34</v>
      </c>
      <c r="G372">
        <v>305053</v>
      </c>
      <c r="H372" s="1" t="s">
        <v>61</v>
      </c>
      <c r="I372" s="1" t="s">
        <v>27</v>
      </c>
      <c r="J372">
        <v>29.268292682926798</v>
      </c>
      <c r="K372">
        <v>22.9508571428571</v>
      </c>
      <c r="L372">
        <v>0</v>
      </c>
      <c r="M372">
        <v>12</v>
      </c>
      <c r="N372">
        <v>3</v>
      </c>
      <c r="O372">
        <v>0</v>
      </c>
      <c r="P372" s="1" t="s">
        <v>36</v>
      </c>
      <c r="Q372">
        <v>41</v>
      </c>
      <c r="R372">
        <v>13</v>
      </c>
      <c r="S372">
        <v>0</v>
      </c>
    </row>
    <row r="373" spans="1:19" x14ac:dyDescent="0.25">
      <c r="A373">
        <v>405</v>
      </c>
      <c r="B373" s="1" t="s">
        <v>19</v>
      </c>
      <c r="C373" s="2">
        <v>45716</v>
      </c>
      <c r="D373">
        <v>1256403</v>
      </c>
      <c r="E373" s="1" t="s">
        <v>20</v>
      </c>
      <c r="F373" s="1" t="s">
        <v>21</v>
      </c>
      <c r="G373">
        <v>305056</v>
      </c>
      <c r="H373" s="1" t="s">
        <v>116</v>
      </c>
      <c r="I373" s="1" t="s">
        <v>32</v>
      </c>
      <c r="J373">
        <v>145.45454545454498</v>
      </c>
      <c r="K373">
        <v>119.72159954938199</v>
      </c>
      <c r="L373">
        <v>178.513038461538</v>
      </c>
      <c r="M373">
        <v>16</v>
      </c>
      <c r="N373">
        <v>54</v>
      </c>
      <c r="O373">
        <v>23.206695</v>
      </c>
      <c r="P373" s="1" t="s">
        <v>24</v>
      </c>
      <c r="Q373">
        <v>11</v>
      </c>
      <c r="R373">
        <v>45</v>
      </c>
      <c r="S373">
        <v>13</v>
      </c>
    </row>
    <row r="374" spans="1:19" x14ac:dyDescent="0.25">
      <c r="A374">
        <v>406</v>
      </c>
      <c r="B374" s="1" t="s">
        <v>19</v>
      </c>
      <c r="C374" s="2">
        <v>45716</v>
      </c>
      <c r="D374">
        <v>1673630</v>
      </c>
      <c r="E374" s="1" t="s">
        <v>20</v>
      </c>
      <c r="F374" s="1" t="s">
        <v>21</v>
      </c>
      <c r="G374">
        <v>879095</v>
      </c>
      <c r="H374" s="1" t="s">
        <v>57</v>
      </c>
      <c r="I374" s="1" t="s">
        <v>42</v>
      </c>
      <c r="J374">
        <v>185.71428571428501</v>
      </c>
      <c r="K374">
        <v>121.51159754224199</v>
      </c>
      <c r="L374">
        <v>137.249344066666</v>
      </c>
      <c r="M374">
        <v>13</v>
      </c>
      <c r="N374">
        <v>58</v>
      </c>
      <c r="O374">
        <v>20.587401610000001</v>
      </c>
      <c r="P374" s="1" t="s">
        <v>24</v>
      </c>
      <c r="Q374">
        <v>7</v>
      </c>
      <c r="R374">
        <v>47</v>
      </c>
      <c r="S374">
        <v>15</v>
      </c>
    </row>
    <row r="375" spans="1:19" x14ac:dyDescent="0.25">
      <c r="A375">
        <v>407</v>
      </c>
      <c r="B375" s="1" t="s">
        <v>19</v>
      </c>
      <c r="C375" s="2">
        <v>45716</v>
      </c>
      <c r="D375">
        <v>1497258</v>
      </c>
      <c r="E375" s="1" t="s">
        <v>33</v>
      </c>
      <c r="F375" s="1" t="s">
        <v>34</v>
      </c>
      <c r="G375">
        <v>305003</v>
      </c>
      <c r="H375" s="1" t="s">
        <v>58</v>
      </c>
      <c r="I375" s="1" t="s">
        <v>42</v>
      </c>
      <c r="J375">
        <v>5.5555555555555554</v>
      </c>
      <c r="K375">
        <v>0</v>
      </c>
      <c r="L375">
        <v>0</v>
      </c>
      <c r="M375">
        <v>1</v>
      </c>
      <c r="N375">
        <v>0</v>
      </c>
      <c r="O375">
        <v>0</v>
      </c>
      <c r="P375" s="1" t="s">
        <v>36</v>
      </c>
      <c r="Q375">
        <v>18</v>
      </c>
      <c r="R375">
        <v>0</v>
      </c>
      <c r="S375">
        <v>0</v>
      </c>
    </row>
    <row r="376" spans="1:19" x14ac:dyDescent="0.25">
      <c r="A376">
        <v>408</v>
      </c>
      <c r="B376" s="1" t="s">
        <v>19</v>
      </c>
      <c r="C376" s="2">
        <v>45716</v>
      </c>
      <c r="D376">
        <v>1767148</v>
      </c>
      <c r="E376" s="1" t="s">
        <v>43</v>
      </c>
      <c r="F376" s="1" t="s">
        <v>21</v>
      </c>
      <c r="G376">
        <v>881415</v>
      </c>
      <c r="H376" s="1" t="s">
        <v>122</v>
      </c>
      <c r="I376" s="1" t="s">
        <v>30</v>
      </c>
      <c r="J376">
        <v>157.142857142857</v>
      </c>
      <c r="K376">
        <v>93.529993795151299</v>
      </c>
      <c r="L376">
        <v>73.290007574468092</v>
      </c>
      <c r="M376">
        <v>11</v>
      </c>
      <c r="N376">
        <v>25</v>
      </c>
      <c r="O376">
        <v>8.6115758899999992</v>
      </c>
      <c r="P376" s="1" t="s">
        <v>45</v>
      </c>
      <c r="Q376">
        <v>7</v>
      </c>
      <c r="R376">
        <v>26</v>
      </c>
      <c r="S376">
        <v>11</v>
      </c>
    </row>
    <row r="377" spans="1:19" x14ac:dyDescent="0.25">
      <c r="A377">
        <v>409</v>
      </c>
      <c r="B377" s="1" t="s">
        <v>19</v>
      </c>
      <c r="C377" s="2">
        <v>45716</v>
      </c>
      <c r="D377">
        <v>1561629</v>
      </c>
      <c r="E377" s="1" t="s">
        <v>43</v>
      </c>
      <c r="F377" s="1" t="s">
        <v>21</v>
      </c>
      <c r="G377">
        <v>854226</v>
      </c>
      <c r="H377" s="1" t="s">
        <v>110</v>
      </c>
      <c r="I377" s="1" t="s">
        <v>42</v>
      </c>
      <c r="J377">
        <v>266.666666666666</v>
      </c>
      <c r="K377">
        <v>104.84304566429199</v>
      </c>
      <c r="L377">
        <v>182.50142066666598</v>
      </c>
      <c r="M377">
        <v>32</v>
      </c>
      <c r="N377">
        <v>69</v>
      </c>
      <c r="O377">
        <v>16.42512786</v>
      </c>
      <c r="P377" s="1" t="s">
        <v>45</v>
      </c>
      <c r="Q377">
        <v>12</v>
      </c>
      <c r="R377">
        <v>65</v>
      </c>
      <c r="S377">
        <v>9</v>
      </c>
    </row>
    <row r="378" spans="1:19" x14ac:dyDescent="0.25">
      <c r="A378">
        <v>410</v>
      </c>
      <c r="B378" s="1" t="s">
        <v>19</v>
      </c>
      <c r="C378" s="2">
        <v>45716</v>
      </c>
      <c r="D378">
        <v>1811593</v>
      </c>
      <c r="E378" s="1" t="s">
        <v>33</v>
      </c>
      <c r="F378" s="1" t="s">
        <v>34</v>
      </c>
      <c r="G378">
        <v>305878</v>
      </c>
      <c r="H378" s="1" t="s">
        <v>114</v>
      </c>
      <c r="I378" s="1" t="s">
        <v>30</v>
      </c>
      <c r="J378">
        <v>0</v>
      </c>
      <c r="K378">
        <v>0</v>
      </c>
      <c r="L378">
        <v>6.0426000000000002</v>
      </c>
      <c r="M378">
        <v>0</v>
      </c>
      <c r="N378">
        <v>0</v>
      </c>
      <c r="O378">
        <v>0.60426000000000002</v>
      </c>
      <c r="P378" s="1" t="s">
        <v>36</v>
      </c>
      <c r="Q378">
        <v>0</v>
      </c>
      <c r="R378">
        <v>0</v>
      </c>
      <c r="S378">
        <v>10</v>
      </c>
    </row>
    <row r="379" spans="1:19" x14ac:dyDescent="0.25">
      <c r="A379">
        <v>411</v>
      </c>
      <c r="B379" s="1" t="s">
        <v>19</v>
      </c>
      <c r="C379" s="2">
        <v>45716</v>
      </c>
      <c r="D379">
        <v>1013416</v>
      </c>
      <c r="E379" s="1" t="s">
        <v>20</v>
      </c>
      <c r="F379" s="1" t="s">
        <v>34</v>
      </c>
      <c r="G379">
        <v>305061</v>
      </c>
      <c r="H379" s="1" t="s">
        <v>44</v>
      </c>
      <c r="I379" s="1" t="s">
        <v>23</v>
      </c>
      <c r="J379">
        <v>100</v>
      </c>
      <c r="K379">
        <v>21.906499826207799</v>
      </c>
      <c r="L379">
        <v>0</v>
      </c>
      <c r="M379">
        <v>1</v>
      </c>
      <c r="N379">
        <v>2</v>
      </c>
      <c r="O379">
        <v>0</v>
      </c>
      <c r="P379" s="1" t="s">
        <v>24</v>
      </c>
      <c r="Q379">
        <v>1</v>
      </c>
      <c r="R379">
        <v>9</v>
      </c>
      <c r="S379">
        <v>0</v>
      </c>
    </row>
    <row r="380" spans="1:19" x14ac:dyDescent="0.25">
      <c r="A380">
        <v>412</v>
      </c>
      <c r="B380" s="1" t="s">
        <v>19</v>
      </c>
      <c r="C380" s="2">
        <v>45716</v>
      </c>
      <c r="D380">
        <v>1948346</v>
      </c>
      <c r="E380" s="1" t="s">
        <v>20</v>
      </c>
      <c r="F380" s="1" t="s">
        <v>34</v>
      </c>
      <c r="G380">
        <v>305032</v>
      </c>
      <c r="H380" s="1" t="s">
        <v>102</v>
      </c>
      <c r="I380" s="1" t="s">
        <v>23</v>
      </c>
      <c r="J380">
        <v>145.833333333333</v>
      </c>
      <c r="K380">
        <v>131.74801850448401</v>
      </c>
      <c r="L380">
        <v>174.716297156862</v>
      </c>
      <c r="M380">
        <v>35</v>
      </c>
      <c r="N380">
        <v>24</v>
      </c>
      <c r="O380">
        <v>17.821062309999999</v>
      </c>
      <c r="P380" s="1" t="s">
        <v>24</v>
      </c>
      <c r="Q380">
        <v>24</v>
      </c>
      <c r="R380">
        <v>18</v>
      </c>
      <c r="S380">
        <v>10</v>
      </c>
    </row>
    <row r="381" spans="1:19" x14ac:dyDescent="0.25">
      <c r="A381">
        <v>413</v>
      </c>
      <c r="B381" s="1" t="s">
        <v>19</v>
      </c>
      <c r="C381" s="2">
        <v>45716</v>
      </c>
      <c r="D381">
        <v>1255562</v>
      </c>
      <c r="E381" s="1" t="s">
        <v>20</v>
      </c>
      <c r="F381" s="1" t="s">
        <v>21</v>
      </c>
      <c r="G381">
        <v>305005</v>
      </c>
      <c r="H381" s="1" t="s">
        <v>35</v>
      </c>
      <c r="I381" s="1" t="s">
        <v>27</v>
      </c>
      <c r="J381">
        <v>163.636363636363</v>
      </c>
      <c r="K381">
        <v>131.70882268100701</v>
      </c>
      <c r="L381">
        <v>46.066945156249901</v>
      </c>
      <c r="M381">
        <v>18</v>
      </c>
      <c r="N381">
        <v>39</v>
      </c>
      <c r="O381">
        <v>5.8965689799999996</v>
      </c>
      <c r="P381" s="1" t="s">
        <v>24</v>
      </c>
      <c r="Q381">
        <v>11</v>
      </c>
      <c r="R381">
        <v>29</v>
      </c>
      <c r="S381">
        <v>12</v>
      </c>
    </row>
    <row r="382" spans="1:19" x14ac:dyDescent="0.25">
      <c r="A382">
        <v>414</v>
      </c>
      <c r="B382" s="1" t="s">
        <v>19</v>
      </c>
      <c r="C382" s="2">
        <v>45716</v>
      </c>
      <c r="D382">
        <v>1491542</v>
      </c>
      <c r="E382" s="1" t="s">
        <v>20</v>
      </c>
      <c r="F382" s="1" t="s">
        <v>21</v>
      </c>
      <c r="G382">
        <v>305061</v>
      </c>
      <c r="H382" s="1" t="s">
        <v>44</v>
      </c>
      <c r="I382" s="1" t="s">
        <v>23</v>
      </c>
      <c r="J382">
        <v>100</v>
      </c>
      <c r="K382">
        <v>183.06255917571701</v>
      </c>
      <c r="L382">
        <v>137.47526371764701</v>
      </c>
      <c r="M382">
        <v>8</v>
      </c>
      <c r="N382">
        <v>81</v>
      </c>
      <c r="O382">
        <v>14.606746770000001</v>
      </c>
      <c r="P382" s="1" t="s">
        <v>24</v>
      </c>
      <c r="Q382">
        <v>8</v>
      </c>
      <c r="R382">
        <v>44</v>
      </c>
      <c r="S382">
        <v>10</v>
      </c>
    </row>
    <row r="383" spans="1:19" x14ac:dyDescent="0.25">
      <c r="A383">
        <v>415</v>
      </c>
      <c r="B383" s="1" t="s">
        <v>19</v>
      </c>
      <c r="C383" s="2">
        <v>45716</v>
      </c>
      <c r="D383">
        <v>1239417</v>
      </c>
      <c r="E383" s="1" t="s">
        <v>20</v>
      </c>
      <c r="F383" s="1" t="s">
        <v>21</v>
      </c>
      <c r="G383">
        <v>305057</v>
      </c>
      <c r="H383" s="1" t="s">
        <v>59</v>
      </c>
      <c r="I383" s="1" t="s">
        <v>23</v>
      </c>
      <c r="J383">
        <v>0</v>
      </c>
      <c r="K383">
        <v>71.406291380984598</v>
      </c>
      <c r="L383">
        <v>0</v>
      </c>
      <c r="M383">
        <v>0</v>
      </c>
      <c r="N383">
        <v>2</v>
      </c>
      <c r="O383">
        <v>0</v>
      </c>
      <c r="P383" s="1" t="s">
        <v>24</v>
      </c>
      <c r="Q383">
        <v>0</v>
      </c>
      <c r="R383">
        <v>2</v>
      </c>
      <c r="S383">
        <v>0</v>
      </c>
    </row>
    <row r="384" spans="1:19" x14ac:dyDescent="0.25">
      <c r="A384">
        <v>417</v>
      </c>
      <c r="B384" s="1" t="s">
        <v>19</v>
      </c>
      <c r="C384" s="2">
        <v>45716</v>
      </c>
      <c r="D384">
        <v>1575594</v>
      </c>
      <c r="E384" s="1" t="s">
        <v>43</v>
      </c>
      <c r="F384" s="1" t="s">
        <v>34</v>
      </c>
      <c r="G384">
        <v>305023</v>
      </c>
      <c r="H384" s="1" t="s">
        <v>76</v>
      </c>
      <c r="I384" s="1" t="s">
        <v>23</v>
      </c>
      <c r="J384">
        <v>72.727272727272691</v>
      </c>
      <c r="K384">
        <v>44.699208333333303</v>
      </c>
      <c r="L384">
        <v>81.71214904</v>
      </c>
      <c r="M384">
        <v>24</v>
      </c>
      <c r="N384">
        <v>7</v>
      </c>
      <c r="O384">
        <v>10.21401863</v>
      </c>
      <c r="P384" s="1" t="s">
        <v>45</v>
      </c>
      <c r="Q384">
        <v>33</v>
      </c>
      <c r="R384">
        <v>15</v>
      </c>
      <c r="S384">
        <v>12</v>
      </c>
    </row>
    <row r="385" spans="1:19" x14ac:dyDescent="0.25">
      <c r="A385">
        <v>418</v>
      </c>
      <c r="B385" s="1" t="s">
        <v>19</v>
      </c>
      <c r="C385" s="2">
        <v>45716</v>
      </c>
      <c r="D385">
        <v>1876836</v>
      </c>
      <c r="E385" s="1" t="s">
        <v>20</v>
      </c>
      <c r="F385" s="1" t="s">
        <v>34</v>
      </c>
      <c r="G385">
        <v>305023</v>
      </c>
      <c r="H385" s="1" t="s">
        <v>76</v>
      </c>
      <c r="I385" s="1" t="s">
        <v>23</v>
      </c>
      <c r="J385">
        <v>96.969696969696898</v>
      </c>
      <c r="K385">
        <v>109.70549999999999</v>
      </c>
      <c r="L385">
        <v>0</v>
      </c>
      <c r="M385">
        <v>32</v>
      </c>
      <c r="N385">
        <v>17</v>
      </c>
      <c r="O385">
        <v>0</v>
      </c>
      <c r="P385" s="1" t="s">
        <v>24</v>
      </c>
      <c r="Q385">
        <v>33</v>
      </c>
      <c r="R385">
        <v>15</v>
      </c>
      <c r="S385">
        <v>0</v>
      </c>
    </row>
    <row r="386" spans="1:19" x14ac:dyDescent="0.25">
      <c r="A386">
        <v>419</v>
      </c>
      <c r="B386" s="1" t="s">
        <v>19</v>
      </c>
      <c r="C386" s="2">
        <v>45716</v>
      </c>
      <c r="D386">
        <v>1754208</v>
      </c>
      <c r="E386" s="1" t="s">
        <v>20</v>
      </c>
      <c r="F386" s="1" t="s">
        <v>34</v>
      </c>
      <c r="G386">
        <v>305067</v>
      </c>
      <c r="H386" s="1" t="s">
        <v>107</v>
      </c>
      <c r="I386" s="1" t="s">
        <v>30</v>
      </c>
      <c r="J386">
        <v>111.904761904761</v>
      </c>
      <c r="K386">
        <v>100.72454545454499</v>
      </c>
      <c r="L386">
        <v>105.39961224171499</v>
      </c>
      <c r="M386">
        <v>47</v>
      </c>
      <c r="N386">
        <v>22</v>
      </c>
      <c r="O386">
        <v>13.517500269999999</v>
      </c>
      <c r="P386" s="1" t="s">
        <v>24</v>
      </c>
      <c r="Q386">
        <v>42</v>
      </c>
      <c r="R386">
        <v>21</v>
      </c>
      <c r="S386">
        <v>12</v>
      </c>
    </row>
    <row r="387" spans="1:19" x14ac:dyDescent="0.25">
      <c r="A387">
        <v>420</v>
      </c>
      <c r="B387" s="1" t="s">
        <v>19</v>
      </c>
      <c r="C387" s="2">
        <v>45716</v>
      </c>
      <c r="D387">
        <v>1753707</v>
      </c>
      <c r="E387" s="1" t="s">
        <v>33</v>
      </c>
      <c r="F387" s="1" t="s">
        <v>34</v>
      </c>
      <c r="G387">
        <v>305017</v>
      </c>
      <c r="H387" s="1" t="s">
        <v>41</v>
      </c>
      <c r="I387" s="1" t="s">
        <v>42</v>
      </c>
      <c r="J387">
        <v>45.454545454545453</v>
      </c>
      <c r="K387">
        <v>0</v>
      </c>
      <c r="L387">
        <v>0</v>
      </c>
      <c r="M387">
        <v>10</v>
      </c>
      <c r="N387">
        <v>0</v>
      </c>
      <c r="O387">
        <v>0</v>
      </c>
      <c r="P387" s="1" t="s">
        <v>36</v>
      </c>
      <c r="Q387">
        <v>22</v>
      </c>
      <c r="R387">
        <v>0</v>
      </c>
      <c r="S387">
        <v>0</v>
      </c>
    </row>
    <row r="388" spans="1:19" x14ac:dyDescent="0.25">
      <c r="A388">
        <v>421</v>
      </c>
      <c r="B388" s="1" t="s">
        <v>19</v>
      </c>
      <c r="C388" s="2">
        <v>45716</v>
      </c>
      <c r="D388">
        <v>1226230</v>
      </c>
      <c r="E388" s="1" t="s">
        <v>25</v>
      </c>
      <c r="F388" s="1" t="s">
        <v>21</v>
      </c>
      <c r="G388">
        <v>305017</v>
      </c>
      <c r="H388" s="1" t="s">
        <v>41</v>
      </c>
      <c r="I388" s="1" t="s">
        <v>42</v>
      </c>
      <c r="J388">
        <v>209.09090909090901</v>
      </c>
      <c r="K388">
        <v>93.616217732884394</v>
      </c>
      <c r="L388">
        <v>101.67020766666599</v>
      </c>
      <c r="M388">
        <v>23</v>
      </c>
      <c r="N388">
        <v>58</v>
      </c>
      <c r="O388">
        <v>15.250531149999899</v>
      </c>
      <c r="P388" s="1" t="s">
        <v>28</v>
      </c>
      <c r="Q388">
        <v>11</v>
      </c>
      <c r="R388">
        <v>61</v>
      </c>
      <c r="S388">
        <v>15</v>
      </c>
    </row>
    <row r="389" spans="1:19" x14ac:dyDescent="0.25">
      <c r="A389">
        <v>422</v>
      </c>
      <c r="B389" s="1" t="s">
        <v>19</v>
      </c>
      <c r="C389" s="2">
        <v>45716</v>
      </c>
      <c r="D389">
        <v>1235797</v>
      </c>
      <c r="E389" s="1" t="s">
        <v>33</v>
      </c>
      <c r="F389" s="1" t="s">
        <v>34</v>
      </c>
      <c r="G389">
        <v>305028</v>
      </c>
      <c r="H389" s="1" t="s">
        <v>98</v>
      </c>
      <c r="I389" s="1" t="s">
        <v>42</v>
      </c>
      <c r="J389">
        <v>83.333333333333343</v>
      </c>
      <c r="K389">
        <v>0</v>
      </c>
      <c r="L389">
        <v>6.8852930769230696</v>
      </c>
      <c r="M389">
        <v>25</v>
      </c>
      <c r="N389">
        <v>0</v>
      </c>
      <c r="O389">
        <v>0.89508809999999905</v>
      </c>
      <c r="P389" s="1" t="s">
        <v>36</v>
      </c>
      <c r="Q389">
        <v>30</v>
      </c>
      <c r="R389">
        <v>0</v>
      </c>
      <c r="S389">
        <v>13</v>
      </c>
    </row>
    <row r="390" spans="1:19" x14ac:dyDescent="0.25">
      <c r="A390">
        <v>423</v>
      </c>
      <c r="B390" s="1" t="s">
        <v>19</v>
      </c>
      <c r="C390" s="2">
        <v>45716</v>
      </c>
      <c r="D390">
        <v>1837351</v>
      </c>
      <c r="E390" s="1" t="s">
        <v>20</v>
      </c>
      <c r="F390" s="1" t="s">
        <v>34</v>
      </c>
      <c r="G390">
        <v>305022</v>
      </c>
      <c r="H390" s="1" t="s">
        <v>48</v>
      </c>
      <c r="I390" s="1" t="s">
        <v>42</v>
      </c>
      <c r="J390">
        <v>100</v>
      </c>
      <c r="K390">
        <v>236.61874999999998</v>
      </c>
      <c r="L390">
        <v>62.753622263157908</v>
      </c>
      <c r="M390">
        <v>62</v>
      </c>
      <c r="N390">
        <v>66</v>
      </c>
      <c r="O390">
        <v>11.923188229999999</v>
      </c>
      <c r="P390" s="1" t="s">
        <v>24</v>
      </c>
      <c r="Q390">
        <v>62</v>
      </c>
      <c r="R390">
        <v>23</v>
      </c>
      <c r="S390">
        <v>18</v>
      </c>
    </row>
    <row r="391" spans="1:19" x14ac:dyDescent="0.25">
      <c r="A391">
        <v>424</v>
      </c>
      <c r="B391" s="1" t="s">
        <v>19</v>
      </c>
      <c r="C391" s="2">
        <v>45716</v>
      </c>
      <c r="D391">
        <v>1877553</v>
      </c>
      <c r="E391" s="1" t="s">
        <v>20</v>
      </c>
      <c r="F391" s="1" t="s">
        <v>34</v>
      </c>
      <c r="G391">
        <v>305033</v>
      </c>
      <c r="H391" s="1" t="s">
        <v>124</v>
      </c>
      <c r="I391" s="1" t="s">
        <v>42</v>
      </c>
      <c r="J391">
        <v>79.104477611940212</v>
      </c>
      <c r="K391">
        <v>223.97274122806999</v>
      </c>
      <c r="L391">
        <v>88.0278899999999</v>
      </c>
      <c r="M391">
        <v>53</v>
      </c>
      <c r="N391">
        <v>22</v>
      </c>
      <c r="O391">
        <v>10.475318909999899</v>
      </c>
      <c r="P391" s="1" t="s">
        <v>24</v>
      </c>
      <c r="Q391">
        <v>67</v>
      </c>
      <c r="R391">
        <v>9</v>
      </c>
      <c r="S391">
        <v>11</v>
      </c>
    </row>
    <row r="392" spans="1:19" x14ac:dyDescent="0.25">
      <c r="A392">
        <v>425</v>
      </c>
      <c r="B392" s="1" t="s">
        <v>19</v>
      </c>
      <c r="C392" s="2">
        <v>45716</v>
      </c>
      <c r="D392">
        <v>1998865</v>
      </c>
      <c r="E392" s="1" t="s">
        <v>20</v>
      </c>
      <c r="F392" s="1" t="s">
        <v>34</v>
      </c>
      <c r="G392">
        <v>305007</v>
      </c>
      <c r="H392" s="1" t="s">
        <v>101</v>
      </c>
      <c r="I392" s="1" t="s">
        <v>30</v>
      </c>
      <c r="J392">
        <v>67.213114754098299</v>
      </c>
      <c r="K392">
        <v>37.158051948051899</v>
      </c>
      <c r="L392">
        <v>0</v>
      </c>
      <c r="M392">
        <v>41</v>
      </c>
      <c r="N392">
        <v>8</v>
      </c>
      <c r="O392">
        <v>0</v>
      </c>
      <c r="P392" s="1" t="s">
        <v>24</v>
      </c>
      <c r="Q392">
        <v>61</v>
      </c>
      <c r="R392">
        <v>21</v>
      </c>
      <c r="S392">
        <v>0</v>
      </c>
    </row>
    <row r="393" spans="1:19" x14ac:dyDescent="0.25">
      <c r="A393">
        <v>426</v>
      </c>
      <c r="B393" s="1" t="s">
        <v>19</v>
      </c>
      <c r="C393" s="2">
        <v>45716</v>
      </c>
      <c r="D393">
        <v>1625177</v>
      </c>
      <c r="E393" s="1" t="s">
        <v>33</v>
      </c>
      <c r="F393" s="1" t="s">
        <v>34</v>
      </c>
      <c r="G393">
        <v>305043</v>
      </c>
      <c r="H393" s="1" t="s">
        <v>68</v>
      </c>
      <c r="I393" s="1" t="s">
        <v>30</v>
      </c>
      <c r="J393">
        <v>124</v>
      </c>
      <c r="K393">
        <v>142.41031037414899</v>
      </c>
      <c r="L393">
        <v>53.143586637744001</v>
      </c>
      <c r="M393">
        <v>31</v>
      </c>
      <c r="N393">
        <v>30</v>
      </c>
      <c r="O393">
        <v>6.1247983599999998</v>
      </c>
      <c r="P393" s="1" t="s">
        <v>36</v>
      </c>
      <c r="Q393">
        <v>25</v>
      </c>
      <c r="R393">
        <v>21</v>
      </c>
      <c r="S393">
        <v>11</v>
      </c>
    </row>
    <row r="394" spans="1:19" x14ac:dyDescent="0.25">
      <c r="A394">
        <v>427</v>
      </c>
      <c r="B394" s="1" t="s">
        <v>19</v>
      </c>
      <c r="C394" s="2">
        <v>45716</v>
      </c>
      <c r="D394">
        <v>1937199</v>
      </c>
      <c r="E394" s="1" t="s">
        <v>33</v>
      </c>
      <c r="F394" s="1" t="s">
        <v>34</v>
      </c>
      <c r="G394">
        <v>309631</v>
      </c>
      <c r="H394" s="1" t="s">
        <v>134</v>
      </c>
      <c r="I394" s="1" t="s">
        <v>42</v>
      </c>
      <c r="J394">
        <v>100</v>
      </c>
      <c r="K394">
        <v>0</v>
      </c>
      <c r="L394">
        <v>0</v>
      </c>
      <c r="M394">
        <v>35</v>
      </c>
      <c r="N394">
        <v>0</v>
      </c>
      <c r="O394">
        <v>0</v>
      </c>
      <c r="P394" s="1" t="s">
        <v>36</v>
      </c>
      <c r="Q394">
        <v>35</v>
      </c>
      <c r="R394">
        <v>0</v>
      </c>
      <c r="S394">
        <v>0</v>
      </c>
    </row>
    <row r="395" spans="1:19" x14ac:dyDescent="0.25">
      <c r="A395">
        <v>428</v>
      </c>
      <c r="B395" s="1" t="s">
        <v>19</v>
      </c>
      <c r="C395" s="2">
        <v>45716</v>
      </c>
      <c r="D395">
        <v>1259264</v>
      </c>
      <c r="E395" s="1" t="s">
        <v>20</v>
      </c>
      <c r="F395" s="1" t="s">
        <v>21</v>
      </c>
      <c r="G395">
        <v>305019</v>
      </c>
      <c r="H395" s="1" t="s">
        <v>29</v>
      </c>
      <c r="I395" s="1" t="s">
        <v>30</v>
      </c>
      <c r="J395">
        <v>218.18181818181799</v>
      </c>
      <c r="K395">
        <v>122.96313258163201</v>
      </c>
      <c r="L395">
        <v>86.608708235294102</v>
      </c>
      <c r="M395">
        <v>24</v>
      </c>
      <c r="N395">
        <v>45</v>
      </c>
      <c r="O395">
        <v>13.25113236</v>
      </c>
      <c r="P395" s="1" t="s">
        <v>24</v>
      </c>
      <c r="Q395">
        <v>11</v>
      </c>
      <c r="R395">
        <v>36</v>
      </c>
      <c r="S395">
        <v>15</v>
      </c>
    </row>
    <row r="396" spans="1:19" x14ac:dyDescent="0.25">
      <c r="A396">
        <v>429</v>
      </c>
      <c r="B396" s="1" t="s">
        <v>19</v>
      </c>
      <c r="C396" s="2">
        <v>45716</v>
      </c>
      <c r="D396">
        <v>1075070</v>
      </c>
      <c r="E396" s="1" t="s">
        <v>25</v>
      </c>
      <c r="F396" s="1" t="s">
        <v>34</v>
      </c>
      <c r="G396">
        <v>305078</v>
      </c>
      <c r="H396" s="1" t="s">
        <v>69</v>
      </c>
      <c r="I396" s="1" t="s">
        <v>23</v>
      </c>
      <c r="J396">
        <v>102.380952380952</v>
      </c>
      <c r="K396">
        <v>141.01696813904601</v>
      </c>
      <c r="L396">
        <v>105.86638425855499</v>
      </c>
      <c r="M396">
        <v>43</v>
      </c>
      <c r="N396">
        <v>53</v>
      </c>
      <c r="O396">
        <v>13.921429529999999</v>
      </c>
      <c r="P396" s="1" t="s">
        <v>28</v>
      </c>
      <c r="Q396">
        <v>42</v>
      </c>
      <c r="R396">
        <v>37</v>
      </c>
      <c r="S396">
        <v>13</v>
      </c>
    </row>
    <row r="397" spans="1:19" x14ac:dyDescent="0.25">
      <c r="A397">
        <v>430</v>
      </c>
      <c r="B397" s="1" t="s">
        <v>19</v>
      </c>
      <c r="C397" s="2">
        <v>45716</v>
      </c>
      <c r="D397">
        <v>1178160</v>
      </c>
      <c r="E397" s="1" t="s">
        <v>20</v>
      </c>
      <c r="F397" s="1" t="s">
        <v>21</v>
      </c>
      <c r="G397">
        <v>305020</v>
      </c>
      <c r="H397" s="1" t="s">
        <v>26</v>
      </c>
      <c r="I397" s="1" t="s">
        <v>27</v>
      </c>
      <c r="J397">
        <v>100</v>
      </c>
      <c r="K397">
        <v>186.60595088597699</v>
      </c>
      <c r="L397">
        <v>0</v>
      </c>
      <c r="M397">
        <v>2</v>
      </c>
      <c r="N397">
        <v>12</v>
      </c>
      <c r="O397">
        <v>0</v>
      </c>
      <c r="P397" s="1" t="s">
        <v>24</v>
      </c>
      <c r="Q397">
        <v>2</v>
      </c>
      <c r="R397">
        <v>6</v>
      </c>
      <c r="S397">
        <v>0</v>
      </c>
    </row>
    <row r="398" spans="1:19" x14ac:dyDescent="0.25">
      <c r="A398">
        <v>431</v>
      </c>
      <c r="B398" s="1" t="s">
        <v>19</v>
      </c>
      <c r="C398" s="2">
        <v>45716</v>
      </c>
      <c r="D398">
        <v>1714869</v>
      </c>
      <c r="E398" s="1" t="s">
        <v>33</v>
      </c>
      <c r="F398" s="1" t="s">
        <v>34</v>
      </c>
      <c r="G398">
        <v>305020</v>
      </c>
      <c r="H398" s="1" t="s">
        <v>26</v>
      </c>
      <c r="I398" s="1" t="s">
        <v>27</v>
      </c>
      <c r="J398">
        <v>35</v>
      </c>
      <c r="K398">
        <v>0</v>
      </c>
      <c r="L398">
        <v>28.048312916666667</v>
      </c>
      <c r="M398">
        <v>7</v>
      </c>
      <c r="N398">
        <v>0</v>
      </c>
      <c r="O398">
        <v>3.3657975499999999</v>
      </c>
      <c r="P398" s="1" t="s">
        <v>36</v>
      </c>
      <c r="Q398">
        <v>20</v>
      </c>
      <c r="R398">
        <v>0</v>
      </c>
      <c r="S398">
        <v>12</v>
      </c>
    </row>
    <row r="399" spans="1:19" x14ac:dyDescent="0.25">
      <c r="A399">
        <v>432</v>
      </c>
      <c r="B399" s="1" t="s">
        <v>19</v>
      </c>
      <c r="C399" s="2">
        <v>45716</v>
      </c>
      <c r="D399">
        <v>1401478</v>
      </c>
      <c r="E399" s="1" t="s">
        <v>20</v>
      </c>
      <c r="F399" s="1" t="s">
        <v>34</v>
      </c>
      <c r="G399">
        <v>305027</v>
      </c>
      <c r="H399" s="1" t="s">
        <v>50</v>
      </c>
      <c r="I399" s="1" t="s">
        <v>27</v>
      </c>
      <c r="J399">
        <v>104</v>
      </c>
      <c r="K399">
        <v>149.44415584415501</v>
      </c>
      <c r="L399">
        <v>108.904361328124</v>
      </c>
      <c r="M399">
        <v>52</v>
      </c>
      <c r="N399">
        <v>19</v>
      </c>
      <c r="O399">
        <v>13.939758249999899</v>
      </c>
      <c r="P399" s="1" t="s">
        <v>24</v>
      </c>
      <c r="Q399">
        <v>50</v>
      </c>
      <c r="R399">
        <v>12</v>
      </c>
      <c r="S399">
        <v>12</v>
      </c>
    </row>
    <row r="400" spans="1:19" x14ac:dyDescent="0.25">
      <c r="A400">
        <v>434</v>
      </c>
      <c r="B400" s="1" t="s">
        <v>19</v>
      </c>
      <c r="C400" s="2">
        <v>45716</v>
      </c>
      <c r="D400">
        <v>1813550</v>
      </c>
      <c r="E400" s="1" t="s">
        <v>20</v>
      </c>
      <c r="F400" s="1" t="s">
        <v>34</v>
      </c>
      <c r="G400">
        <v>305021</v>
      </c>
      <c r="H400" s="1" t="s">
        <v>38</v>
      </c>
      <c r="I400" s="1" t="s">
        <v>27</v>
      </c>
      <c r="J400">
        <v>131.42857142857102</v>
      </c>
      <c r="K400">
        <v>0.60023809523809502</v>
      </c>
      <c r="L400">
        <v>107.49942180929</v>
      </c>
      <c r="M400">
        <v>46</v>
      </c>
      <c r="N400">
        <v>1</v>
      </c>
      <c r="O400">
        <v>10.991815880000001</v>
      </c>
      <c r="P400" s="1" t="s">
        <v>24</v>
      </c>
      <c r="Q400">
        <v>35</v>
      </c>
      <c r="R400">
        <v>166</v>
      </c>
      <c r="S400">
        <v>10</v>
      </c>
    </row>
    <row r="401" spans="1:19" x14ac:dyDescent="0.25">
      <c r="A401">
        <v>435</v>
      </c>
      <c r="B401" s="1" t="s">
        <v>19</v>
      </c>
      <c r="C401" s="2">
        <v>45716</v>
      </c>
      <c r="D401">
        <v>1894633</v>
      </c>
      <c r="E401" s="1" t="s">
        <v>20</v>
      </c>
      <c r="F401" s="1" t="s">
        <v>21</v>
      </c>
      <c r="G401">
        <v>305055</v>
      </c>
      <c r="H401" s="1" t="s">
        <v>51</v>
      </c>
      <c r="I401" s="1" t="s">
        <v>32</v>
      </c>
      <c r="J401">
        <v>200</v>
      </c>
      <c r="K401">
        <v>122.012349622058</v>
      </c>
      <c r="L401">
        <v>303.073171304347</v>
      </c>
      <c r="M401">
        <v>22</v>
      </c>
      <c r="N401">
        <v>80</v>
      </c>
      <c r="O401">
        <v>34.853414700000002</v>
      </c>
      <c r="P401" s="1" t="s">
        <v>24</v>
      </c>
      <c r="Q401">
        <v>11</v>
      </c>
      <c r="R401">
        <v>65</v>
      </c>
      <c r="S401">
        <v>11</v>
      </c>
    </row>
    <row r="402" spans="1:19" x14ac:dyDescent="0.25">
      <c r="A402">
        <v>436</v>
      </c>
      <c r="B402" s="1" t="s">
        <v>19</v>
      </c>
      <c r="C402" s="2">
        <v>45716</v>
      </c>
      <c r="D402">
        <v>1711437</v>
      </c>
      <c r="E402" s="1" t="s">
        <v>20</v>
      </c>
      <c r="F402" s="1" t="s">
        <v>34</v>
      </c>
      <c r="G402">
        <v>881414</v>
      </c>
      <c r="H402" s="1" t="s">
        <v>64</v>
      </c>
      <c r="I402" s="1" t="s">
        <v>27</v>
      </c>
      <c r="J402">
        <v>125</v>
      </c>
      <c r="K402">
        <v>53.648324514991096</v>
      </c>
      <c r="L402">
        <v>54.9448686</v>
      </c>
      <c r="M402">
        <v>25</v>
      </c>
      <c r="N402">
        <v>10</v>
      </c>
      <c r="O402">
        <v>5.4944868600000003</v>
      </c>
      <c r="P402" s="1" t="s">
        <v>24</v>
      </c>
      <c r="Q402">
        <v>20</v>
      </c>
      <c r="R402">
        <v>18</v>
      </c>
      <c r="S402">
        <v>10</v>
      </c>
    </row>
    <row r="403" spans="1:19" x14ac:dyDescent="0.25">
      <c r="A403">
        <v>437</v>
      </c>
      <c r="B403" s="1" t="s">
        <v>19</v>
      </c>
      <c r="C403" s="2">
        <v>45716</v>
      </c>
      <c r="D403">
        <v>1682872</v>
      </c>
      <c r="E403" s="1" t="s">
        <v>33</v>
      </c>
      <c r="F403" s="1" t="s">
        <v>21</v>
      </c>
      <c r="G403">
        <v>305055</v>
      </c>
      <c r="H403" s="1" t="s">
        <v>51</v>
      </c>
      <c r="I403" s="1" t="s">
        <v>32</v>
      </c>
      <c r="J403">
        <v>116.66666666666667</v>
      </c>
      <c r="K403">
        <v>5.7692307692307692</v>
      </c>
      <c r="L403">
        <v>0</v>
      </c>
      <c r="M403">
        <v>7</v>
      </c>
      <c r="N403">
        <v>3</v>
      </c>
      <c r="O403">
        <v>0</v>
      </c>
      <c r="P403" s="1" t="s">
        <v>36</v>
      </c>
      <c r="Q403">
        <v>6</v>
      </c>
      <c r="R403">
        <v>52</v>
      </c>
      <c r="S403">
        <v>0</v>
      </c>
    </row>
    <row r="404" spans="1:19" x14ac:dyDescent="0.25">
      <c r="A404">
        <v>438</v>
      </c>
      <c r="B404" s="1" t="s">
        <v>19</v>
      </c>
      <c r="C404" s="2">
        <v>45716</v>
      </c>
      <c r="D404">
        <v>1943756</v>
      </c>
      <c r="E404" s="1" t="s">
        <v>33</v>
      </c>
      <c r="F404" s="1" t="s">
        <v>21</v>
      </c>
      <c r="G404">
        <v>305004</v>
      </c>
      <c r="H404" s="1" t="s">
        <v>74</v>
      </c>
      <c r="I404" s="1" t="s">
        <v>42</v>
      </c>
      <c r="J404">
        <v>209.09090909090901</v>
      </c>
      <c r="K404">
        <v>53.644876548576001</v>
      </c>
      <c r="L404">
        <v>168.772877133333</v>
      </c>
      <c r="M404">
        <v>23</v>
      </c>
      <c r="N404">
        <v>28</v>
      </c>
      <c r="O404">
        <v>25.315931569999901</v>
      </c>
      <c r="P404" s="1" t="s">
        <v>36</v>
      </c>
      <c r="Q404">
        <v>11</v>
      </c>
      <c r="R404">
        <v>52</v>
      </c>
      <c r="S404">
        <v>14</v>
      </c>
    </row>
    <row r="405" spans="1:19" x14ac:dyDescent="0.25">
      <c r="A405">
        <v>439</v>
      </c>
      <c r="B405" s="1" t="s">
        <v>19</v>
      </c>
      <c r="C405" s="2">
        <v>45716</v>
      </c>
      <c r="D405">
        <v>1950520</v>
      </c>
      <c r="E405" s="1" t="s">
        <v>20</v>
      </c>
      <c r="F405" s="1" t="s">
        <v>34</v>
      </c>
      <c r="G405">
        <v>305013</v>
      </c>
      <c r="H405" s="1" t="s">
        <v>60</v>
      </c>
      <c r="I405" s="1" t="s">
        <v>30</v>
      </c>
      <c r="J405">
        <v>86.021505376343995</v>
      </c>
      <c r="K405">
        <v>115.577532467532</v>
      </c>
      <c r="L405">
        <v>137.08019249999901</v>
      </c>
      <c r="M405">
        <v>80</v>
      </c>
      <c r="N405">
        <v>26</v>
      </c>
      <c r="O405">
        <v>21.932830799999898</v>
      </c>
      <c r="P405" s="1" t="s">
        <v>24</v>
      </c>
      <c r="Q405">
        <v>93</v>
      </c>
      <c r="R405">
        <v>22</v>
      </c>
      <c r="S405">
        <v>16</v>
      </c>
    </row>
    <row r="406" spans="1:19" x14ac:dyDescent="0.25">
      <c r="A406">
        <v>440</v>
      </c>
      <c r="B406" s="1" t="s">
        <v>19</v>
      </c>
      <c r="C406" s="2">
        <v>45716</v>
      </c>
      <c r="D406">
        <v>1487070</v>
      </c>
      <c r="E406" s="1" t="s">
        <v>20</v>
      </c>
      <c r="F406" s="1" t="s">
        <v>34</v>
      </c>
      <c r="G406">
        <v>854226</v>
      </c>
      <c r="H406" s="1" t="s">
        <v>110</v>
      </c>
      <c r="I406" s="1" t="s">
        <v>42</v>
      </c>
      <c r="J406">
        <v>156</v>
      </c>
      <c r="K406">
        <v>100.403331798233</v>
      </c>
      <c r="L406">
        <v>121.052581199999</v>
      </c>
      <c r="M406">
        <v>78</v>
      </c>
      <c r="N406">
        <v>13</v>
      </c>
      <c r="O406">
        <v>12.105258119999901</v>
      </c>
      <c r="P406" s="1" t="s">
        <v>24</v>
      </c>
      <c r="Q406">
        <v>50</v>
      </c>
      <c r="R406">
        <v>12</v>
      </c>
      <c r="S406">
        <v>10</v>
      </c>
    </row>
    <row r="407" spans="1:19" x14ac:dyDescent="0.25">
      <c r="A407">
        <v>441</v>
      </c>
      <c r="B407" s="1" t="s">
        <v>19</v>
      </c>
      <c r="C407" s="2">
        <v>45716</v>
      </c>
      <c r="D407">
        <v>1417716</v>
      </c>
      <c r="E407" s="1" t="s">
        <v>33</v>
      </c>
      <c r="F407" s="1" t="s">
        <v>34</v>
      </c>
      <c r="G407">
        <v>305078</v>
      </c>
      <c r="H407" s="1" t="s">
        <v>69</v>
      </c>
      <c r="I407" s="1" t="s">
        <v>23</v>
      </c>
      <c r="J407">
        <v>109.52380952380901</v>
      </c>
      <c r="K407">
        <v>124.94619091416399</v>
      </c>
      <c r="L407">
        <v>156.88407315589299</v>
      </c>
      <c r="M407">
        <v>46</v>
      </c>
      <c r="N407">
        <v>54</v>
      </c>
      <c r="O407">
        <v>20.63025562</v>
      </c>
      <c r="P407" s="1" t="s">
        <v>36</v>
      </c>
      <c r="Q407">
        <v>42</v>
      </c>
      <c r="R407">
        <v>43</v>
      </c>
      <c r="S407">
        <v>13</v>
      </c>
    </row>
    <row r="408" spans="1:19" x14ac:dyDescent="0.25">
      <c r="A408">
        <v>442</v>
      </c>
      <c r="B408" s="1" t="s">
        <v>19</v>
      </c>
      <c r="C408" s="2">
        <v>45716</v>
      </c>
      <c r="D408">
        <v>1774225</v>
      </c>
      <c r="E408" s="1" t="s">
        <v>33</v>
      </c>
      <c r="F408" s="1" t="s">
        <v>34</v>
      </c>
      <c r="G408">
        <v>305004</v>
      </c>
      <c r="H408" s="1" t="s">
        <v>74</v>
      </c>
      <c r="I408" s="1" t="s">
        <v>42</v>
      </c>
      <c r="J408">
        <v>23.52941176470588</v>
      </c>
      <c r="K408">
        <v>0</v>
      </c>
      <c r="L408">
        <v>0</v>
      </c>
      <c r="M408">
        <v>4</v>
      </c>
      <c r="N408">
        <v>0</v>
      </c>
      <c r="O408">
        <v>0</v>
      </c>
      <c r="P408" s="1" t="s">
        <v>36</v>
      </c>
      <c r="Q408">
        <v>17</v>
      </c>
      <c r="R408">
        <v>0</v>
      </c>
      <c r="S408">
        <v>0</v>
      </c>
    </row>
    <row r="409" spans="1:19" x14ac:dyDescent="0.25">
      <c r="A409">
        <v>443</v>
      </c>
      <c r="B409" s="1" t="s">
        <v>19</v>
      </c>
      <c r="C409" s="2">
        <v>45716</v>
      </c>
      <c r="D409">
        <v>1481599</v>
      </c>
      <c r="E409" s="1" t="s">
        <v>33</v>
      </c>
      <c r="F409" s="1" t="s">
        <v>34</v>
      </c>
      <c r="G409">
        <v>305044</v>
      </c>
      <c r="H409" s="1" t="s">
        <v>91</v>
      </c>
      <c r="I409" s="1" t="s">
        <v>27</v>
      </c>
      <c r="J409">
        <v>5.5555555555555554</v>
      </c>
      <c r="K409">
        <v>0</v>
      </c>
      <c r="L409">
        <v>0</v>
      </c>
      <c r="M409">
        <v>1</v>
      </c>
      <c r="N409">
        <v>0</v>
      </c>
      <c r="O409">
        <v>0</v>
      </c>
      <c r="P409" s="1" t="s">
        <v>36</v>
      </c>
      <c r="Q409">
        <v>18</v>
      </c>
      <c r="R409">
        <v>0</v>
      </c>
      <c r="S409">
        <v>0</v>
      </c>
    </row>
    <row r="410" spans="1:19" x14ac:dyDescent="0.25">
      <c r="A410">
        <v>444</v>
      </c>
      <c r="B410" s="1" t="s">
        <v>19</v>
      </c>
      <c r="C410" s="2">
        <v>45716</v>
      </c>
      <c r="D410">
        <v>1609304</v>
      </c>
      <c r="E410" s="1" t="s">
        <v>25</v>
      </c>
      <c r="F410" s="1" t="s">
        <v>34</v>
      </c>
      <c r="G410">
        <v>881728</v>
      </c>
      <c r="H410" s="1" t="s">
        <v>130</v>
      </c>
      <c r="I410" s="1" t="s">
        <v>42</v>
      </c>
      <c r="J410">
        <v>68.292682926829201</v>
      </c>
      <c r="K410">
        <v>94.8902857360289</v>
      </c>
      <c r="L410">
        <v>138.10151639999998</v>
      </c>
      <c r="M410">
        <v>28</v>
      </c>
      <c r="N410">
        <v>13</v>
      </c>
      <c r="O410">
        <v>13.810151640000001</v>
      </c>
      <c r="P410" s="1" t="s">
        <v>28</v>
      </c>
      <c r="Q410">
        <v>41</v>
      </c>
      <c r="R410">
        <v>13</v>
      </c>
      <c r="S410">
        <v>10</v>
      </c>
    </row>
    <row r="411" spans="1:19" x14ac:dyDescent="0.25">
      <c r="A411">
        <v>445</v>
      </c>
      <c r="B411" s="1" t="s">
        <v>19</v>
      </c>
      <c r="C411" s="2">
        <v>45716</v>
      </c>
      <c r="D411">
        <v>1173258</v>
      </c>
      <c r="E411" s="1" t="s">
        <v>20</v>
      </c>
      <c r="F411" s="1" t="s">
        <v>21</v>
      </c>
      <c r="G411">
        <v>305068</v>
      </c>
      <c r="H411" s="1" t="s">
        <v>53</v>
      </c>
      <c r="I411" s="1" t="s">
        <v>23</v>
      </c>
      <c r="J411">
        <v>100</v>
      </c>
      <c r="K411">
        <v>91.946351236317597</v>
      </c>
      <c r="L411">
        <v>57.582727272727197</v>
      </c>
      <c r="M411">
        <v>8</v>
      </c>
      <c r="N411">
        <v>56</v>
      </c>
      <c r="O411">
        <v>6.3341000000000003</v>
      </c>
      <c r="P411" s="1" t="s">
        <v>24</v>
      </c>
      <c r="Q411">
        <v>8</v>
      </c>
      <c r="R411">
        <v>60</v>
      </c>
      <c r="S411">
        <v>11</v>
      </c>
    </row>
    <row r="412" spans="1:19" x14ac:dyDescent="0.25">
      <c r="A412">
        <v>446</v>
      </c>
      <c r="B412" s="1" t="s">
        <v>19</v>
      </c>
      <c r="C412" s="2">
        <v>45716</v>
      </c>
      <c r="D412">
        <v>1326618</v>
      </c>
      <c r="E412" s="1" t="s">
        <v>25</v>
      </c>
      <c r="F412" s="1" t="s">
        <v>34</v>
      </c>
      <c r="G412">
        <v>305029</v>
      </c>
      <c r="H412" s="1" t="s">
        <v>135</v>
      </c>
      <c r="I412" s="1" t="s">
        <v>42</v>
      </c>
      <c r="J412">
        <v>100</v>
      </c>
      <c r="K412">
        <v>47.986576811689901</v>
      </c>
      <c r="L412">
        <v>140.73547034482701</v>
      </c>
      <c r="M412">
        <v>23</v>
      </c>
      <c r="N412">
        <v>16</v>
      </c>
      <c r="O412">
        <v>8.9279063999999995</v>
      </c>
      <c r="P412" s="1" t="s">
        <v>28</v>
      </c>
      <c r="Q412">
        <v>23</v>
      </c>
      <c r="R412">
        <v>33</v>
      </c>
      <c r="S412">
        <v>6</v>
      </c>
    </row>
    <row r="413" spans="1:19" x14ac:dyDescent="0.25">
      <c r="A413">
        <v>447</v>
      </c>
      <c r="B413" s="1" t="s">
        <v>19</v>
      </c>
      <c r="C413" s="2">
        <v>45716</v>
      </c>
      <c r="D413">
        <v>1151660</v>
      </c>
      <c r="E413" s="1" t="s">
        <v>33</v>
      </c>
      <c r="F413" s="1" t="s">
        <v>34</v>
      </c>
      <c r="G413">
        <v>305038</v>
      </c>
      <c r="H413" s="1" t="s">
        <v>40</v>
      </c>
      <c r="I413" s="1" t="s">
        <v>23</v>
      </c>
      <c r="J413">
        <v>15.384615384615385</v>
      </c>
      <c r="K413">
        <v>0</v>
      </c>
      <c r="L413">
        <v>0</v>
      </c>
      <c r="M413">
        <v>2</v>
      </c>
      <c r="N413">
        <v>0</v>
      </c>
      <c r="O413">
        <v>0</v>
      </c>
      <c r="P413" s="1" t="s">
        <v>36</v>
      </c>
      <c r="Q413">
        <v>13</v>
      </c>
      <c r="R413">
        <v>0</v>
      </c>
      <c r="S413">
        <v>0</v>
      </c>
    </row>
    <row r="414" spans="1:19" x14ac:dyDescent="0.25">
      <c r="A414">
        <v>448</v>
      </c>
      <c r="B414" s="1" t="s">
        <v>19</v>
      </c>
      <c r="C414" s="2">
        <v>45716</v>
      </c>
      <c r="D414">
        <v>1735609</v>
      </c>
      <c r="E414" s="1" t="s">
        <v>20</v>
      </c>
      <c r="F414" s="1" t="s">
        <v>34</v>
      </c>
      <c r="G414">
        <v>888586</v>
      </c>
      <c r="H414" s="1" t="s">
        <v>22</v>
      </c>
      <c r="I414" s="1" t="s">
        <v>23</v>
      </c>
      <c r="J414">
        <v>109.52380952380901</v>
      </c>
      <c r="K414">
        <v>115.520792603516</v>
      </c>
      <c r="L414">
        <v>9.4472930666666599</v>
      </c>
      <c r="M414">
        <v>23</v>
      </c>
      <c r="N414">
        <v>33</v>
      </c>
      <c r="O414">
        <v>1.4170939599999901</v>
      </c>
      <c r="P414" s="1" t="s">
        <v>24</v>
      </c>
      <c r="Q414">
        <v>21</v>
      </c>
      <c r="R414">
        <v>28</v>
      </c>
      <c r="S414">
        <v>14</v>
      </c>
    </row>
    <row r="415" spans="1:19" x14ac:dyDescent="0.25">
      <c r="A415">
        <v>449</v>
      </c>
      <c r="B415" s="1" t="s">
        <v>19</v>
      </c>
      <c r="C415" s="2">
        <v>45716</v>
      </c>
      <c r="D415">
        <v>1261313</v>
      </c>
      <c r="E415" s="1" t="s">
        <v>20</v>
      </c>
      <c r="F415" s="1" t="s">
        <v>34</v>
      </c>
      <c r="G415">
        <v>305008</v>
      </c>
      <c r="H415" s="1" t="s">
        <v>79</v>
      </c>
      <c r="I415" s="1" t="s">
        <v>42</v>
      </c>
      <c r="J415">
        <v>125.757575757575</v>
      </c>
      <c r="K415">
        <v>132.34049783549699</v>
      </c>
      <c r="L415">
        <v>100.39907415384599</v>
      </c>
      <c r="M415">
        <v>83</v>
      </c>
      <c r="N415">
        <v>18</v>
      </c>
      <c r="O415">
        <v>19.577819460000001</v>
      </c>
      <c r="P415" s="1" t="s">
        <v>24</v>
      </c>
      <c r="Q415">
        <v>66</v>
      </c>
      <c r="R415">
        <v>13</v>
      </c>
      <c r="S415">
        <v>19</v>
      </c>
    </row>
    <row r="416" spans="1:19" x14ac:dyDescent="0.25">
      <c r="A416">
        <v>450</v>
      </c>
      <c r="B416" s="1" t="s">
        <v>19</v>
      </c>
      <c r="C416" s="2">
        <v>45716</v>
      </c>
      <c r="D416">
        <v>1618213</v>
      </c>
      <c r="E416" s="1" t="s">
        <v>25</v>
      </c>
      <c r="F416" s="1" t="s">
        <v>34</v>
      </c>
      <c r="G416">
        <v>305004</v>
      </c>
      <c r="H416" s="1" t="s">
        <v>74</v>
      </c>
      <c r="I416" s="1" t="s">
        <v>42</v>
      </c>
      <c r="J416">
        <v>138</v>
      </c>
      <c r="K416">
        <v>168.89270273674899</v>
      </c>
      <c r="L416">
        <v>189.68332327053602</v>
      </c>
      <c r="M416">
        <v>69</v>
      </c>
      <c r="N416">
        <v>15</v>
      </c>
      <c r="O416">
        <v>24.5323764699999</v>
      </c>
      <c r="P416" s="1" t="s">
        <v>28</v>
      </c>
      <c r="Q416">
        <v>50</v>
      </c>
      <c r="R416">
        <v>8</v>
      </c>
      <c r="S416">
        <v>12</v>
      </c>
    </row>
    <row r="417" spans="1:19" x14ac:dyDescent="0.25">
      <c r="A417">
        <v>451</v>
      </c>
      <c r="B417" s="1" t="s">
        <v>19</v>
      </c>
      <c r="C417" s="2">
        <v>45716</v>
      </c>
      <c r="D417">
        <v>1777166</v>
      </c>
      <c r="E417" s="1" t="s">
        <v>25</v>
      </c>
      <c r="F417" s="1" t="s">
        <v>34</v>
      </c>
      <c r="G417">
        <v>305052</v>
      </c>
      <c r="H417" s="1" t="s">
        <v>46</v>
      </c>
      <c r="I417" s="1" t="s">
        <v>42</v>
      </c>
      <c r="J417">
        <v>113.333333333333</v>
      </c>
      <c r="K417">
        <v>60.776307692307697</v>
      </c>
      <c r="L417">
        <v>242.74596937499999</v>
      </c>
      <c r="M417">
        <v>34</v>
      </c>
      <c r="N417">
        <v>8</v>
      </c>
      <c r="O417">
        <v>19.419677549999999</v>
      </c>
      <c r="P417" s="1" t="s">
        <v>28</v>
      </c>
      <c r="Q417">
        <v>30</v>
      </c>
      <c r="R417">
        <v>13</v>
      </c>
      <c r="S417">
        <v>8</v>
      </c>
    </row>
    <row r="418" spans="1:19" x14ac:dyDescent="0.25">
      <c r="A418">
        <v>452</v>
      </c>
      <c r="B418" s="1" t="s">
        <v>19</v>
      </c>
      <c r="C418" s="2">
        <v>45716</v>
      </c>
      <c r="D418">
        <v>1653539</v>
      </c>
      <c r="E418" s="1" t="s">
        <v>20</v>
      </c>
      <c r="F418" s="1" t="s">
        <v>34</v>
      </c>
      <c r="G418">
        <v>888586</v>
      </c>
      <c r="H418" s="1" t="s">
        <v>22</v>
      </c>
      <c r="I418" s="1" t="s">
        <v>23</v>
      </c>
      <c r="J418">
        <v>109.52380952380901</v>
      </c>
      <c r="K418">
        <v>130.42474977139901</v>
      </c>
      <c r="L418">
        <v>65.26348266666659</v>
      </c>
      <c r="M418">
        <v>23</v>
      </c>
      <c r="N418">
        <v>38</v>
      </c>
      <c r="O418">
        <v>9.7895223999999992</v>
      </c>
      <c r="P418" s="1" t="s">
        <v>24</v>
      </c>
      <c r="Q418">
        <v>21</v>
      </c>
      <c r="R418">
        <v>29</v>
      </c>
      <c r="S418">
        <v>15</v>
      </c>
    </row>
    <row r="419" spans="1:19" x14ac:dyDescent="0.25">
      <c r="A419">
        <v>454</v>
      </c>
      <c r="B419" s="1" t="s">
        <v>19</v>
      </c>
      <c r="C419" s="2">
        <v>45716</v>
      </c>
      <c r="D419">
        <v>1002189</v>
      </c>
      <c r="E419" s="1" t="s">
        <v>20</v>
      </c>
      <c r="F419" s="1" t="s">
        <v>34</v>
      </c>
      <c r="G419">
        <v>305032</v>
      </c>
      <c r="H419" s="1" t="s">
        <v>102</v>
      </c>
      <c r="I419" s="1" t="s">
        <v>23</v>
      </c>
      <c r="J419">
        <v>125</v>
      </c>
      <c r="K419">
        <v>66.729348237968907</v>
      </c>
      <c r="L419">
        <v>65.826568235294104</v>
      </c>
      <c r="M419">
        <v>30</v>
      </c>
      <c r="N419">
        <v>11</v>
      </c>
      <c r="O419">
        <v>6.7143099599999996</v>
      </c>
      <c r="P419" s="1" t="s">
        <v>24</v>
      </c>
      <c r="Q419">
        <v>24</v>
      </c>
      <c r="R419">
        <v>16</v>
      </c>
      <c r="S419">
        <v>10</v>
      </c>
    </row>
    <row r="420" spans="1:19" x14ac:dyDescent="0.25">
      <c r="A420">
        <v>455</v>
      </c>
      <c r="B420" s="1" t="s">
        <v>19</v>
      </c>
      <c r="C420" s="2">
        <v>45716</v>
      </c>
      <c r="D420">
        <v>1324308</v>
      </c>
      <c r="E420" s="1" t="s">
        <v>33</v>
      </c>
      <c r="F420" s="1" t="s">
        <v>34</v>
      </c>
      <c r="G420">
        <v>305006</v>
      </c>
      <c r="H420" s="1" t="s">
        <v>95</v>
      </c>
      <c r="I420" s="1" t="s">
        <v>30</v>
      </c>
      <c r="J420">
        <v>47.826086956521742</v>
      </c>
      <c r="K420">
        <v>0</v>
      </c>
      <c r="L420">
        <v>44.76</v>
      </c>
      <c r="M420">
        <v>11</v>
      </c>
      <c r="N420">
        <v>0</v>
      </c>
      <c r="O420">
        <v>4.476</v>
      </c>
      <c r="P420" s="1" t="s">
        <v>36</v>
      </c>
      <c r="Q420">
        <v>23</v>
      </c>
      <c r="R420">
        <v>0</v>
      </c>
      <c r="S420">
        <v>10</v>
      </c>
    </row>
    <row r="421" spans="1:19" x14ac:dyDescent="0.25">
      <c r="A421">
        <v>456</v>
      </c>
      <c r="B421" s="1" t="s">
        <v>19</v>
      </c>
      <c r="C421" s="2">
        <v>45716</v>
      </c>
      <c r="D421">
        <v>1689249</v>
      </c>
      <c r="E421" s="1" t="s">
        <v>20</v>
      </c>
      <c r="F421" s="1" t="s">
        <v>34</v>
      </c>
      <c r="G421">
        <v>305074</v>
      </c>
      <c r="H421" s="1" t="s">
        <v>93</v>
      </c>
      <c r="I421" s="1" t="s">
        <v>23</v>
      </c>
      <c r="J421">
        <v>95.652173913043399</v>
      </c>
      <c r="K421">
        <v>161.209276315789</v>
      </c>
      <c r="L421">
        <v>91.548705679999998</v>
      </c>
      <c r="M421">
        <v>22</v>
      </c>
      <c r="N421">
        <v>61</v>
      </c>
      <c r="O421">
        <v>11.44358821</v>
      </c>
      <c r="P421" s="1" t="s">
        <v>24</v>
      </c>
      <c r="Q421">
        <v>23</v>
      </c>
      <c r="R421">
        <v>37</v>
      </c>
      <c r="S421">
        <v>12</v>
      </c>
    </row>
    <row r="422" spans="1:19" x14ac:dyDescent="0.25">
      <c r="A422">
        <v>457</v>
      </c>
      <c r="B422" s="1" t="s">
        <v>19</v>
      </c>
      <c r="C422" s="2">
        <v>45716</v>
      </c>
      <c r="D422">
        <v>1661968</v>
      </c>
      <c r="E422" s="1" t="s">
        <v>33</v>
      </c>
      <c r="F422" s="1" t="s">
        <v>34</v>
      </c>
      <c r="G422">
        <v>886175</v>
      </c>
      <c r="H422" s="1" t="s">
        <v>103</v>
      </c>
      <c r="I422" s="1" t="s">
        <v>27</v>
      </c>
      <c r="J422">
        <v>91.428571428571431</v>
      </c>
      <c r="K422">
        <v>0</v>
      </c>
      <c r="L422">
        <v>16.785</v>
      </c>
      <c r="M422">
        <v>32</v>
      </c>
      <c r="N422">
        <v>0</v>
      </c>
      <c r="O422">
        <v>1.6785000000000001</v>
      </c>
      <c r="P422" s="1" t="s">
        <v>36</v>
      </c>
      <c r="Q422">
        <v>35</v>
      </c>
      <c r="R422">
        <v>0</v>
      </c>
      <c r="S422">
        <v>10</v>
      </c>
    </row>
    <row r="423" spans="1:19" x14ac:dyDescent="0.25">
      <c r="A423">
        <v>459</v>
      </c>
      <c r="B423" s="1" t="s">
        <v>19</v>
      </c>
      <c r="C423" s="2">
        <v>45716</v>
      </c>
      <c r="D423">
        <v>1459613</v>
      </c>
      <c r="E423" s="1" t="s">
        <v>33</v>
      </c>
      <c r="F423" s="1" t="s">
        <v>34</v>
      </c>
      <c r="G423">
        <v>305055</v>
      </c>
      <c r="H423" s="1" t="s">
        <v>51</v>
      </c>
      <c r="I423" s="1" t="s">
        <v>32</v>
      </c>
      <c r="J423">
        <v>6.666666666666667</v>
      </c>
      <c r="K423">
        <v>0</v>
      </c>
      <c r="L423">
        <v>0</v>
      </c>
      <c r="M423">
        <v>1</v>
      </c>
      <c r="N423">
        <v>0</v>
      </c>
      <c r="O423">
        <v>0</v>
      </c>
      <c r="P423" s="1" t="s">
        <v>36</v>
      </c>
      <c r="Q423">
        <v>15</v>
      </c>
      <c r="R423">
        <v>0</v>
      </c>
      <c r="S423">
        <v>0</v>
      </c>
    </row>
    <row r="424" spans="1:19" x14ac:dyDescent="0.25">
      <c r="A424">
        <v>460</v>
      </c>
      <c r="B424" s="1" t="s">
        <v>19</v>
      </c>
      <c r="C424" s="2">
        <v>45716</v>
      </c>
      <c r="D424">
        <v>1120738</v>
      </c>
      <c r="E424" s="1" t="s">
        <v>33</v>
      </c>
      <c r="F424" s="1" t="s">
        <v>34</v>
      </c>
      <c r="G424">
        <v>305045</v>
      </c>
      <c r="H424" s="1" t="s">
        <v>105</v>
      </c>
      <c r="I424" s="1" t="s">
        <v>30</v>
      </c>
      <c r="J424">
        <v>20</v>
      </c>
      <c r="K424">
        <v>0</v>
      </c>
      <c r="L424">
        <v>0</v>
      </c>
      <c r="M424">
        <v>3</v>
      </c>
      <c r="N424">
        <v>0</v>
      </c>
      <c r="O424">
        <v>0</v>
      </c>
      <c r="P424" s="1" t="s">
        <v>36</v>
      </c>
      <c r="Q424">
        <v>15</v>
      </c>
      <c r="R424">
        <v>0</v>
      </c>
      <c r="S424">
        <v>0</v>
      </c>
    </row>
    <row r="425" spans="1:19" x14ac:dyDescent="0.25">
      <c r="A425">
        <v>461</v>
      </c>
      <c r="B425" s="1" t="s">
        <v>19</v>
      </c>
      <c r="C425" s="2">
        <v>45716</v>
      </c>
      <c r="D425">
        <v>1674398</v>
      </c>
      <c r="E425" s="1" t="s">
        <v>33</v>
      </c>
      <c r="F425" s="1" t="s">
        <v>34</v>
      </c>
      <c r="G425">
        <v>305030</v>
      </c>
      <c r="H425" s="1" t="s">
        <v>70</v>
      </c>
      <c r="I425" s="1" t="s">
        <v>42</v>
      </c>
      <c r="J425">
        <v>91.428571428571431</v>
      </c>
      <c r="K425">
        <v>0</v>
      </c>
      <c r="L425">
        <v>47.703000700000004</v>
      </c>
      <c r="M425">
        <v>32</v>
      </c>
      <c r="N425">
        <v>0</v>
      </c>
      <c r="O425">
        <v>4.7703000700000002</v>
      </c>
      <c r="P425" s="1" t="s">
        <v>36</v>
      </c>
      <c r="Q425">
        <v>35</v>
      </c>
      <c r="R425">
        <v>0</v>
      </c>
      <c r="S425">
        <v>10</v>
      </c>
    </row>
    <row r="426" spans="1:19" x14ac:dyDescent="0.25">
      <c r="A426">
        <v>462</v>
      </c>
      <c r="B426" s="1" t="s">
        <v>19</v>
      </c>
      <c r="C426" s="2">
        <v>45716</v>
      </c>
      <c r="D426">
        <v>1272635</v>
      </c>
      <c r="E426" s="1" t="s">
        <v>43</v>
      </c>
      <c r="F426" s="1" t="s">
        <v>34</v>
      </c>
      <c r="G426">
        <v>881637</v>
      </c>
      <c r="H426" s="1" t="s">
        <v>126</v>
      </c>
      <c r="I426" s="1" t="s">
        <v>42</v>
      </c>
      <c r="J426">
        <v>88.095238095238003</v>
      </c>
      <c r="K426">
        <v>105.34338624338599</v>
      </c>
      <c r="L426">
        <v>36.876171800000002</v>
      </c>
      <c r="M426">
        <v>37</v>
      </c>
      <c r="N426">
        <v>13</v>
      </c>
      <c r="O426">
        <v>3.6876171800000002</v>
      </c>
      <c r="P426" s="1" t="s">
        <v>45</v>
      </c>
      <c r="Q426">
        <v>42</v>
      </c>
      <c r="R426">
        <v>12</v>
      </c>
      <c r="S426">
        <v>10</v>
      </c>
    </row>
    <row r="427" spans="1:19" x14ac:dyDescent="0.25">
      <c r="A427">
        <v>463</v>
      </c>
      <c r="B427" s="1" t="s">
        <v>19</v>
      </c>
      <c r="C427" s="2">
        <v>45716</v>
      </c>
      <c r="D427">
        <v>1438420</v>
      </c>
      <c r="E427" s="1" t="s">
        <v>43</v>
      </c>
      <c r="F427" s="1" t="s">
        <v>21</v>
      </c>
      <c r="G427">
        <v>305044</v>
      </c>
      <c r="H427" s="1" t="s">
        <v>91</v>
      </c>
      <c r="I427" s="1" t="s">
        <v>27</v>
      </c>
      <c r="J427">
        <v>214.28571428571402</v>
      </c>
      <c r="K427">
        <v>121.56252857795999</v>
      </c>
      <c r="L427">
        <v>16.898442199999998</v>
      </c>
      <c r="M427">
        <v>15</v>
      </c>
      <c r="N427">
        <v>28</v>
      </c>
      <c r="O427">
        <v>1.6898442199999999</v>
      </c>
      <c r="P427" s="1" t="s">
        <v>45</v>
      </c>
      <c r="Q427">
        <v>7</v>
      </c>
      <c r="R427">
        <v>23</v>
      </c>
      <c r="S427">
        <v>10</v>
      </c>
    </row>
    <row r="428" spans="1:19" x14ac:dyDescent="0.25">
      <c r="A428">
        <v>464</v>
      </c>
      <c r="B428" s="1" t="s">
        <v>19</v>
      </c>
      <c r="C428" s="2">
        <v>45716</v>
      </c>
      <c r="D428">
        <v>1610072</v>
      </c>
      <c r="E428" s="1" t="s">
        <v>33</v>
      </c>
      <c r="F428" s="1" t="s">
        <v>34</v>
      </c>
      <c r="G428">
        <v>305047</v>
      </c>
      <c r="H428" s="1" t="s">
        <v>37</v>
      </c>
      <c r="I428" s="1" t="s">
        <v>32</v>
      </c>
      <c r="J428">
        <v>60.869565217391312</v>
      </c>
      <c r="K428">
        <v>31.25</v>
      </c>
      <c r="L428">
        <v>35.435115600000003</v>
      </c>
      <c r="M428">
        <v>14</v>
      </c>
      <c r="N428">
        <v>5</v>
      </c>
      <c r="O428">
        <v>3.5435115599999998</v>
      </c>
      <c r="P428" s="1" t="s">
        <v>36</v>
      </c>
      <c r="Q428">
        <v>23</v>
      </c>
      <c r="R428">
        <v>16</v>
      </c>
      <c r="S428">
        <v>10</v>
      </c>
    </row>
    <row r="429" spans="1:19" x14ac:dyDescent="0.25">
      <c r="A429">
        <v>465</v>
      </c>
      <c r="B429" s="1" t="s">
        <v>19</v>
      </c>
      <c r="C429" s="2">
        <v>45716</v>
      </c>
      <c r="D429">
        <v>1270342</v>
      </c>
      <c r="E429" s="1" t="s">
        <v>43</v>
      </c>
      <c r="F429" s="1" t="s">
        <v>34</v>
      </c>
      <c r="G429">
        <v>305058</v>
      </c>
      <c r="H429" s="1" t="s">
        <v>121</v>
      </c>
      <c r="I429" s="1" t="s">
        <v>23</v>
      </c>
      <c r="J429">
        <v>110.71428571428501</v>
      </c>
      <c r="K429">
        <v>100.53142210263599</v>
      </c>
      <c r="L429">
        <v>106.85297930069899</v>
      </c>
      <c r="M429">
        <v>31</v>
      </c>
      <c r="N429">
        <v>27</v>
      </c>
      <c r="O429">
        <v>15.279976039999999</v>
      </c>
      <c r="P429" s="1" t="s">
        <v>45</v>
      </c>
      <c r="Q429">
        <v>28</v>
      </c>
      <c r="R429">
        <v>26</v>
      </c>
      <c r="S429">
        <v>14</v>
      </c>
    </row>
    <row r="430" spans="1:19" x14ac:dyDescent="0.25">
      <c r="A430">
        <v>466</v>
      </c>
      <c r="B430" s="1" t="s">
        <v>19</v>
      </c>
      <c r="C430" s="2">
        <v>45716</v>
      </c>
      <c r="D430">
        <v>1778400</v>
      </c>
      <c r="E430" s="1" t="s">
        <v>43</v>
      </c>
      <c r="F430" s="1" t="s">
        <v>34</v>
      </c>
      <c r="G430">
        <v>881415</v>
      </c>
      <c r="H430" s="1" t="s">
        <v>122</v>
      </c>
      <c r="I430" s="1" t="s">
        <v>30</v>
      </c>
      <c r="J430">
        <v>50</v>
      </c>
      <c r="K430">
        <v>78.098832528180296</v>
      </c>
      <c r="L430">
        <v>61.287540983606505</v>
      </c>
      <c r="M430">
        <v>7</v>
      </c>
      <c r="N430">
        <v>11</v>
      </c>
      <c r="O430">
        <v>3.4394567999999999</v>
      </c>
      <c r="P430" s="1" t="s">
        <v>45</v>
      </c>
      <c r="Q430">
        <v>14</v>
      </c>
      <c r="R430">
        <v>14</v>
      </c>
      <c r="S430">
        <v>5</v>
      </c>
    </row>
    <row r="431" spans="1:19" x14ac:dyDescent="0.25">
      <c r="A431">
        <v>467</v>
      </c>
      <c r="B431" s="1" t="s">
        <v>19</v>
      </c>
      <c r="C431" s="2">
        <v>45716</v>
      </c>
      <c r="D431">
        <v>1764862</v>
      </c>
      <c r="E431" s="1" t="s">
        <v>20</v>
      </c>
      <c r="F431" s="1" t="s">
        <v>34</v>
      </c>
      <c r="G431">
        <v>305068</v>
      </c>
      <c r="H431" s="1" t="s">
        <v>53</v>
      </c>
      <c r="I431" s="1" t="s">
        <v>23</v>
      </c>
      <c r="J431">
        <v>106.89655172413698</v>
      </c>
      <c r="K431">
        <v>88.429230769230699</v>
      </c>
      <c r="L431">
        <v>161.09415733333302</v>
      </c>
      <c r="M431">
        <v>31</v>
      </c>
      <c r="N431">
        <v>16</v>
      </c>
      <c r="O431">
        <v>19.331298879999999</v>
      </c>
      <c r="P431" s="1" t="s">
        <v>24</v>
      </c>
      <c r="Q431">
        <v>29</v>
      </c>
      <c r="R431">
        <v>18</v>
      </c>
      <c r="S431">
        <v>12</v>
      </c>
    </row>
    <row r="432" spans="1:19" x14ac:dyDescent="0.25">
      <c r="A432">
        <v>468</v>
      </c>
      <c r="B432" s="1" t="s">
        <v>19</v>
      </c>
      <c r="C432" s="2">
        <v>45716</v>
      </c>
      <c r="D432">
        <v>1066283</v>
      </c>
      <c r="E432" s="1" t="s">
        <v>20</v>
      </c>
      <c r="F432" s="1" t="s">
        <v>21</v>
      </c>
      <c r="G432">
        <v>305041</v>
      </c>
      <c r="H432" s="1" t="s">
        <v>86</v>
      </c>
      <c r="I432" s="1" t="s">
        <v>30</v>
      </c>
      <c r="J432">
        <v>163.636363636363</v>
      </c>
      <c r="K432">
        <v>118.849740154968</v>
      </c>
      <c r="L432">
        <v>76.734852787524304</v>
      </c>
      <c r="M432">
        <v>18</v>
      </c>
      <c r="N432">
        <v>41</v>
      </c>
      <c r="O432">
        <v>9.8412448699999899</v>
      </c>
      <c r="P432" s="1" t="s">
        <v>24</v>
      </c>
      <c r="Q432">
        <v>11</v>
      </c>
      <c r="R432">
        <v>34</v>
      </c>
      <c r="S432">
        <v>12</v>
      </c>
    </row>
    <row r="433" spans="1:19" x14ac:dyDescent="0.25">
      <c r="A433">
        <v>469</v>
      </c>
      <c r="B433" s="1" t="s">
        <v>19</v>
      </c>
      <c r="C433" s="2">
        <v>45716</v>
      </c>
      <c r="D433">
        <v>1688877</v>
      </c>
      <c r="E433" s="1" t="s">
        <v>43</v>
      </c>
      <c r="F433" s="1" t="s">
        <v>34</v>
      </c>
      <c r="G433">
        <v>305988</v>
      </c>
      <c r="H433" s="1" t="s">
        <v>54</v>
      </c>
      <c r="I433" s="1" t="s">
        <v>30</v>
      </c>
      <c r="J433">
        <v>41.6666666666666</v>
      </c>
      <c r="K433">
        <v>0</v>
      </c>
      <c r="L433">
        <v>0</v>
      </c>
      <c r="M433">
        <v>5</v>
      </c>
      <c r="N433">
        <v>0</v>
      </c>
      <c r="O433">
        <v>0</v>
      </c>
      <c r="P433" s="1" t="s">
        <v>45</v>
      </c>
      <c r="Q433">
        <v>12</v>
      </c>
      <c r="R433">
        <v>0</v>
      </c>
      <c r="S433">
        <v>0</v>
      </c>
    </row>
    <row r="434" spans="1:19" x14ac:dyDescent="0.25">
      <c r="A434">
        <v>470</v>
      </c>
      <c r="B434" s="1" t="s">
        <v>19</v>
      </c>
      <c r="C434" s="2">
        <v>45716</v>
      </c>
      <c r="D434">
        <v>1425887</v>
      </c>
      <c r="E434" s="1" t="s">
        <v>25</v>
      </c>
      <c r="F434" s="1" t="s">
        <v>34</v>
      </c>
      <c r="G434">
        <v>305082</v>
      </c>
      <c r="H434" s="1" t="s">
        <v>97</v>
      </c>
      <c r="I434" s="1" t="s">
        <v>30</v>
      </c>
      <c r="J434">
        <v>63.829787234042499</v>
      </c>
      <c r="K434">
        <v>189.12275132275101</v>
      </c>
      <c r="L434">
        <v>117.646144725738</v>
      </c>
      <c r="M434">
        <v>30</v>
      </c>
      <c r="N434">
        <v>24</v>
      </c>
      <c r="O434">
        <v>13.94106815</v>
      </c>
      <c r="P434" s="1" t="s">
        <v>28</v>
      </c>
      <c r="Q434">
        <v>47</v>
      </c>
      <c r="R434">
        <v>12</v>
      </c>
      <c r="S434">
        <v>11</v>
      </c>
    </row>
    <row r="435" spans="1:19" x14ac:dyDescent="0.25">
      <c r="A435">
        <v>471</v>
      </c>
      <c r="B435" s="1" t="s">
        <v>19</v>
      </c>
      <c r="C435" s="2">
        <v>45716</v>
      </c>
      <c r="D435">
        <v>1583265</v>
      </c>
      <c r="E435" s="1" t="s">
        <v>33</v>
      </c>
      <c r="F435" s="1" t="s">
        <v>34</v>
      </c>
      <c r="G435">
        <v>305035</v>
      </c>
      <c r="H435" s="1" t="s">
        <v>75</v>
      </c>
      <c r="I435" s="1" t="s">
        <v>42</v>
      </c>
      <c r="J435">
        <v>45.0980392156862</v>
      </c>
      <c r="K435">
        <v>68.3363636363636</v>
      </c>
      <c r="L435">
        <v>18.886075949367001</v>
      </c>
      <c r="M435">
        <v>23</v>
      </c>
      <c r="N435">
        <v>10</v>
      </c>
      <c r="O435">
        <v>2.238</v>
      </c>
      <c r="P435" s="1" t="s">
        <v>36</v>
      </c>
      <c r="Q435">
        <v>51</v>
      </c>
      <c r="R435">
        <v>14</v>
      </c>
      <c r="S435">
        <v>11</v>
      </c>
    </row>
    <row r="436" spans="1:19" x14ac:dyDescent="0.25">
      <c r="A436">
        <v>472</v>
      </c>
      <c r="B436" s="1" t="s">
        <v>19</v>
      </c>
      <c r="C436" s="2">
        <v>45716</v>
      </c>
      <c r="D436">
        <v>1464520</v>
      </c>
      <c r="E436" s="1" t="s">
        <v>20</v>
      </c>
      <c r="F436" s="1" t="s">
        <v>34</v>
      </c>
      <c r="G436">
        <v>305041</v>
      </c>
      <c r="H436" s="1" t="s">
        <v>86</v>
      </c>
      <c r="I436" s="1" t="s">
        <v>30</v>
      </c>
      <c r="J436">
        <v>75</v>
      </c>
      <c r="K436">
        <v>45.709523809523802</v>
      </c>
      <c r="L436">
        <v>71.469511622176498</v>
      </c>
      <c r="M436">
        <v>51</v>
      </c>
      <c r="N436">
        <v>11</v>
      </c>
      <c r="O436">
        <v>8.7014130400000003</v>
      </c>
      <c r="P436" s="1" t="s">
        <v>24</v>
      </c>
      <c r="Q436">
        <v>68</v>
      </c>
      <c r="R436">
        <v>24</v>
      </c>
      <c r="S436">
        <v>12</v>
      </c>
    </row>
    <row r="437" spans="1:19" x14ac:dyDescent="0.25">
      <c r="A437">
        <v>473</v>
      </c>
      <c r="B437" s="1" t="s">
        <v>19</v>
      </c>
      <c r="C437" s="2">
        <v>45716</v>
      </c>
      <c r="D437">
        <v>1222938</v>
      </c>
      <c r="E437" s="1" t="s">
        <v>20</v>
      </c>
      <c r="F437" s="1" t="s">
        <v>21</v>
      </c>
      <c r="G437">
        <v>305025</v>
      </c>
      <c r="H437" s="1" t="s">
        <v>115</v>
      </c>
      <c r="I437" s="1" t="s">
        <v>42</v>
      </c>
      <c r="J437">
        <v>172.72727272727201</v>
      </c>
      <c r="K437">
        <v>105.095067545059</v>
      </c>
      <c r="L437">
        <v>66.672571781609207</v>
      </c>
      <c r="M437">
        <v>19</v>
      </c>
      <c r="N437">
        <v>60</v>
      </c>
      <c r="O437">
        <v>11.60102749</v>
      </c>
      <c r="P437" s="1" t="s">
        <v>24</v>
      </c>
      <c r="Q437">
        <v>11</v>
      </c>
      <c r="R437">
        <v>57</v>
      </c>
      <c r="S437">
        <v>17</v>
      </c>
    </row>
    <row r="438" spans="1:19" x14ac:dyDescent="0.25">
      <c r="A438">
        <v>474</v>
      </c>
      <c r="B438" s="1" t="s">
        <v>19</v>
      </c>
      <c r="C438" s="2">
        <v>45716</v>
      </c>
      <c r="D438">
        <v>1545792</v>
      </c>
      <c r="E438" s="1" t="s">
        <v>33</v>
      </c>
      <c r="F438" s="1" t="s">
        <v>34</v>
      </c>
      <c r="G438">
        <v>305058</v>
      </c>
      <c r="H438" s="1" t="s">
        <v>121</v>
      </c>
      <c r="I438" s="1" t="s">
        <v>23</v>
      </c>
      <c r="J438">
        <v>50</v>
      </c>
      <c r="K438">
        <v>0</v>
      </c>
      <c r="L438">
        <v>0</v>
      </c>
      <c r="M438">
        <v>11</v>
      </c>
      <c r="N438">
        <v>0</v>
      </c>
      <c r="O438">
        <v>0</v>
      </c>
      <c r="P438" s="1" t="s">
        <v>36</v>
      </c>
      <c r="Q438">
        <v>22</v>
      </c>
      <c r="R438">
        <v>0</v>
      </c>
      <c r="S438">
        <v>0</v>
      </c>
    </row>
    <row r="439" spans="1:19" x14ac:dyDescent="0.25">
      <c r="A439">
        <v>475</v>
      </c>
      <c r="B439" s="1" t="s">
        <v>19</v>
      </c>
      <c r="C439" s="2">
        <v>45716</v>
      </c>
      <c r="D439">
        <v>1780521</v>
      </c>
      <c r="E439" s="1" t="s">
        <v>43</v>
      </c>
      <c r="F439" s="1" t="s">
        <v>34</v>
      </c>
      <c r="G439">
        <v>305004</v>
      </c>
      <c r="H439" s="1" t="s">
        <v>74</v>
      </c>
      <c r="I439" s="1" t="s">
        <v>42</v>
      </c>
      <c r="J439">
        <v>110.666666666666</v>
      </c>
      <c r="K439">
        <v>128.15090909090901</v>
      </c>
      <c r="L439">
        <v>130.04230386597899</v>
      </c>
      <c r="M439">
        <v>83</v>
      </c>
      <c r="N439">
        <v>18</v>
      </c>
      <c r="O439">
        <v>25.228206950000001</v>
      </c>
      <c r="P439" s="1" t="s">
        <v>45</v>
      </c>
      <c r="Q439">
        <v>75</v>
      </c>
      <c r="R439">
        <v>14</v>
      </c>
      <c r="S439">
        <v>19</v>
      </c>
    </row>
    <row r="440" spans="1:19" x14ac:dyDescent="0.25">
      <c r="A440">
        <v>476</v>
      </c>
      <c r="B440" s="1" t="s">
        <v>19</v>
      </c>
      <c r="C440" s="2">
        <v>45716</v>
      </c>
      <c r="D440">
        <v>1431231</v>
      </c>
      <c r="E440" s="1" t="s">
        <v>20</v>
      </c>
      <c r="F440" s="1" t="s">
        <v>34</v>
      </c>
      <c r="G440">
        <v>863217</v>
      </c>
      <c r="H440" s="1" t="s">
        <v>111</v>
      </c>
      <c r="I440" s="1" t="s">
        <v>30</v>
      </c>
      <c r="J440">
        <v>120.68965517241298</v>
      </c>
      <c r="K440">
        <v>100.741181657848</v>
      </c>
      <c r="L440">
        <v>76.355029840656599</v>
      </c>
      <c r="M440">
        <v>35</v>
      </c>
      <c r="N440">
        <v>16</v>
      </c>
      <c r="O440">
        <v>7.9065633399999999</v>
      </c>
      <c r="P440" s="1" t="s">
        <v>24</v>
      </c>
      <c r="Q440">
        <v>29</v>
      </c>
      <c r="R440">
        <v>15</v>
      </c>
      <c r="S440">
        <v>10</v>
      </c>
    </row>
    <row r="441" spans="1:19" x14ac:dyDescent="0.25">
      <c r="A441">
        <v>477</v>
      </c>
      <c r="B441" s="1" t="s">
        <v>19</v>
      </c>
      <c r="C441" s="2">
        <v>45716</v>
      </c>
      <c r="D441">
        <v>1695853</v>
      </c>
      <c r="E441" s="1" t="s">
        <v>25</v>
      </c>
      <c r="F441" s="1" t="s">
        <v>34</v>
      </c>
      <c r="G441">
        <v>882775</v>
      </c>
      <c r="H441" s="1" t="s">
        <v>31</v>
      </c>
      <c r="I441" s="1" t="s">
        <v>32</v>
      </c>
      <c r="J441">
        <v>115.625</v>
      </c>
      <c r="K441">
        <v>236.61874999999998</v>
      </c>
      <c r="L441">
        <v>110.65659383333299</v>
      </c>
      <c r="M441">
        <v>37</v>
      </c>
      <c r="N441">
        <v>20</v>
      </c>
      <c r="O441">
        <v>13.278791259999901</v>
      </c>
      <c r="P441" s="1" t="s">
        <v>28</v>
      </c>
      <c r="Q441">
        <v>32</v>
      </c>
      <c r="R441">
        <v>8</v>
      </c>
      <c r="S441">
        <v>11</v>
      </c>
    </row>
    <row r="442" spans="1:19" x14ac:dyDescent="0.25">
      <c r="A442">
        <v>478</v>
      </c>
      <c r="B442" s="1" t="s">
        <v>19</v>
      </c>
      <c r="C442" s="2">
        <v>45716</v>
      </c>
      <c r="D442">
        <v>1943157</v>
      </c>
      <c r="E442" s="1" t="s">
        <v>20</v>
      </c>
      <c r="F442" s="1" t="s">
        <v>21</v>
      </c>
      <c r="G442">
        <v>305040</v>
      </c>
      <c r="H442" s="1" t="s">
        <v>99</v>
      </c>
      <c r="I442" s="1" t="s">
        <v>27</v>
      </c>
      <c r="J442">
        <v>150</v>
      </c>
      <c r="K442">
        <v>155.55027046189301</v>
      </c>
      <c r="L442">
        <v>26.3799505882352</v>
      </c>
      <c r="M442">
        <v>9</v>
      </c>
      <c r="N442">
        <v>39</v>
      </c>
      <c r="O442">
        <v>2.2422958</v>
      </c>
      <c r="P442" s="1" t="s">
        <v>24</v>
      </c>
      <c r="Q442">
        <v>6</v>
      </c>
      <c r="R442">
        <v>25</v>
      </c>
      <c r="S442">
        <v>8</v>
      </c>
    </row>
    <row r="443" spans="1:19" x14ac:dyDescent="0.25">
      <c r="A443">
        <v>479</v>
      </c>
      <c r="B443" s="1" t="s">
        <v>19</v>
      </c>
      <c r="C443" s="2">
        <v>45716</v>
      </c>
      <c r="D443">
        <v>1498687</v>
      </c>
      <c r="E443" s="1" t="s">
        <v>43</v>
      </c>
      <c r="F443" s="1" t="s">
        <v>34</v>
      </c>
      <c r="G443">
        <v>305008</v>
      </c>
      <c r="H443" s="1" t="s">
        <v>79</v>
      </c>
      <c r="I443" s="1" t="s">
        <v>42</v>
      </c>
      <c r="J443">
        <v>98.484848484848399</v>
      </c>
      <c r="K443">
        <v>98.231623376623304</v>
      </c>
      <c r="L443">
        <v>174.10703461538398</v>
      </c>
      <c r="M443">
        <v>65</v>
      </c>
      <c r="N443">
        <v>18</v>
      </c>
      <c r="O443">
        <v>33.950871749999997</v>
      </c>
      <c r="P443" s="1" t="s">
        <v>45</v>
      </c>
      <c r="Q443">
        <v>66</v>
      </c>
      <c r="R443">
        <v>18</v>
      </c>
      <c r="S443">
        <v>19</v>
      </c>
    </row>
    <row r="444" spans="1:19" x14ac:dyDescent="0.25">
      <c r="A444">
        <v>480</v>
      </c>
      <c r="B444" s="1" t="s">
        <v>19</v>
      </c>
      <c r="C444" s="2">
        <v>45716</v>
      </c>
      <c r="D444">
        <v>1111128</v>
      </c>
      <c r="E444" s="1" t="s">
        <v>43</v>
      </c>
      <c r="F444" s="1" t="s">
        <v>34</v>
      </c>
      <c r="G444">
        <v>305057</v>
      </c>
      <c r="H444" s="1" t="s">
        <v>59</v>
      </c>
      <c r="I444" s="1" t="s">
        <v>23</v>
      </c>
      <c r="J444">
        <v>107.894736842105</v>
      </c>
      <c r="K444">
        <v>102.065354000837</v>
      </c>
      <c r="L444">
        <v>113.070916045627</v>
      </c>
      <c r="M444">
        <v>41</v>
      </c>
      <c r="N444">
        <v>25</v>
      </c>
      <c r="O444">
        <v>14.86882546</v>
      </c>
      <c r="P444" s="1" t="s">
        <v>45</v>
      </c>
      <c r="Q444">
        <v>38</v>
      </c>
      <c r="R444">
        <v>24</v>
      </c>
      <c r="S444">
        <v>13</v>
      </c>
    </row>
    <row r="445" spans="1:19" x14ac:dyDescent="0.25">
      <c r="A445">
        <v>481</v>
      </c>
      <c r="B445" s="1" t="s">
        <v>19</v>
      </c>
      <c r="C445" s="2">
        <v>45716</v>
      </c>
      <c r="D445">
        <v>1434446</v>
      </c>
      <c r="E445" s="1" t="s">
        <v>25</v>
      </c>
      <c r="F445" s="1" t="s">
        <v>34</v>
      </c>
      <c r="G445">
        <v>305019</v>
      </c>
      <c r="H445" s="1" t="s">
        <v>29</v>
      </c>
      <c r="I445" s="1" t="s">
        <v>30</v>
      </c>
      <c r="J445">
        <v>167.1875</v>
      </c>
      <c r="K445">
        <v>108.377424242424</v>
      </c>
      <c r="L445">
        <v>86.211809437499994</v>
      </c>
      <c r="M445">
        <v>107</v>
      </c>
      <c r="N445">
        <v>16</v>
      </c>
      <c r="O445">
        <v>13.79388951</v>
      </c>
      <c r="P445" s="1" t="s">
        <v>28</v>
      </c>
      <c r="Q445">
        <v>64</v>
      </c>
      <c r="R445">
        <v>14</v>
      </c>
      <c r="S445">
        <v>16</v>
      </c>
    </row>
    <row r="446" spans="1:19" x14ac:dyDescent="0.25">
      <c r="A446">
        <v>482</v>
      </c>
      <c r="B446" s="1" t="s">
        <v>19</v>
      </c>
      <c r="C446" s="2">
        <v>45716</v>
      </c>
      <c r="D446">
        <v>1164645</v>
      </c>
      <c r="E446" s="1" t="s">
        <v>20</v>
      </c>
      <c r="F446" s="1" t="s">
        <v>34</v>
      </c>
      <c r="G446">
        <v>305988</v>
      </c>
      <c r="H446" s="1" t="s">
        <v>54</v>
      </c>
      <c r="I446" s="1" t="s">
        <v>30</v>
      </c>
      <c r="J446">
        <v>93.548387096774093</v>
      </c>
      <c r="K446">
        <v>173.09467133053801</v>
      </c>
      <c r="L446">
        <v>195.8416465</v>
      </c>
      <c r="M446">
        <v>29</v>
      </c>
      <c r="N446">
        <v>29</v>
      </c>
      <c r="O446">
        <v>19.584164650000002</v>
      </c>
      <c r="P446" s="1" t="s">
        <v>24</v>
      </c>
      <c r="Q446">
        <v>31</v>
      </c>
      <c r="R446">
        <v>16</v>
      </c>
      <c r="S446">
        <v>10</v>
      </c>
    </row>
    <row r="447" spans="1:19" x14ac:dyDescent="0.25">
      <c r="A447">
        <v>483</v>
      </c>
      <c r="B447" s="1" t="s">
        <v>19</v>
      </c>
      <c r="C447" s="2">
        <v>45716</v>
      </c>
      <c r="D447">
        <v>1705316</v>
      </c>
      <c r="E447" s="1" t="s">
        <v>33</v>
      </c>
      <c r="F447" s="1" t="s">
        <v>34</v>
      </c>
      <c r="G447">
        <v>305008</v>
      </c>
      <c r="H447" s="1" t="s">
        <v>79</v>
      </c>
      <c r="I447" s="1" t="s">
        <v>42</v>
      </c>
      <c r="J447">
        <v>74.285714285714292</v>
      </c>
      <c r="K447">
        <v>9.0909090909090917</v>
      </c>
      <c r="L447">
        <v>92.792356538461547</v>
      </c>
      <c r="M447">
        <v>26</v>
      </c>
      <c r="N447">
        <v>2</v>
      </c>
      <c r="O447">
        <v>12.06300635</v>
      </c>
      <c r="P447" s="1" t="s">
        <v>36</v>
      </c>
      <c r="Q447">
        <v>35</v>
      </c>
      <c r="R447">
        <v>22</v>
      </c>
      <c r="S447">
        <v>13</v>
      </c>
    </row>
    <row r="448" spans="1:19" x14ac:dyDescent="0.25">
      <c r="A448">
        <v>485</v>
      </c>
      <c r="B448" s="1" t="s">
        <v>19</v>
      </c>
      <c r="C448" s="2">
        <v>45716</v>
      </c>
      <c r="D448">
        <v>1133148</v>
      </c>
      <c r="E448" s="1" t="s">
        <v>43</v>
      </c>
      <c r="F448" s="1" t="s">
        <v>34</v>
      </c>
      <c r="G448">
        <v>305008</v>
      </c>
      <c r="H448" s="1" t="s">
        <v>79</v>
      </c>
      <c r="I448" s="1" t="s">
        <v>42</v>
      </c>
      <c r="J448">
        <v>92.424242424242394</v>
      </c>
      <c r="K448">
        <v>118.905670995671</v>
      </c>
      <c r="L448">
        <v>144.504382717948</v>
      </c>
      <c r="M448">
        <v>61</v>
      </c>
      <c r="N448">
        <v>19</v>
      </c>
      <c r="O448">
        <v>28.178354630000001</v>
      </c>
      <c r="P448" s="1" t="s">
        <v>45</v>
      </c>
      <c r="Q448">
        <v>66</v>
      </c>
      <c r="R448">
        <v>15</v>
      </c>
      <c r="S448">
        <v>19</v>
      </c>
    </row>
    <row r="449" spans="1:19" x14ac:dyDescent="0.25">
      <c r="A449">
        <v>486</v>
      </c>
      <c r="B449" s="1" t="s">
        <v>19</v>
      </c>
      <c r="C449" s="2">
        <v>45716</v>
      </c>
      <c r="D449">
        <v>1912179</v>
      </c>
      <c r="E449" s="1" t="s">
        <v>20</v>
      </c>
      <c r="F449" s="1" t="s">
        <v>21</v>
      </c>
      <c r="G449">
        <v>886175</v>
      </c>
      <c r="H449" s="1" t="s">
        <v>103</v>
      </c>
      <c r="I449" s="1" t="s">
        <v>27</v>
      </c>
      <c r="J449">
        <v>275</v>
      </c>
      <c r="K449">
        <v>54.726015878776003</v>
      </c>
      <c r="L449">
        <v>84.114271380471294</v>
      </c>
      <c r="M449">
        <v>11</v>
      </c>
      <c r="N449">
        <v>14</v>
      </c>
      <c r="O449">
        <v>4.9963877199999898</v>
      </c>
      <c r="P449" s="1" t="s">
        <v>24</v>
      </c>
      <c r="Q449">
        <v>4</v>
      </c>
      <c r="R449">
        <v>25</v>
      </c>
      <c r="S449">
        <v>5</v>
      </c>
    </row>
    <row r="450" spans="1:19" x14ac:dyDescent="0.25">
      <c r="A450">
        <v>487</v>
      </c>
      <c r="B450" s="1" t="s">
        <v>19</v>
      </c>
      <c r="C450" s="2">
        <v>45716</v>
      </c>
      <c r="D450">
        <v>1885332</v>
      </c>
      <c r="E450" s="1" t="s">
        <v>25</v>
      </c>
      <c r="F450" s="1" t="s">
        <v>34</v>
      </c>
      <c r="G450">
        <v>305022</v>
      </c>
      <c r="H450" s="1" t="s">
        <v>48</v>
      </c>
      <c r="I450" s="1" t="s">
        <v>42</v>
      </c>
      <c r="J450">
        <v>109.67741935483799</v>
      </c>
      <c r="K450">
        <v>191.074632034632</v>
      </c>
      <c r="L450">
        <v>57.666348105263097</v>
      </c>
      <c r="M450">
        <v>68</v>
      </c>
      <c r="N450">
        <v>34</v>
      </c>
      <c r="O450">
        <v>10.95660614</v>
      </c>
      <c r="P450" s="1" t="s">
        <v>28</v>
      </c>
      <c r="Q450">
        <v>62</v>
      </c>
      <c r="R450">
        <v>17</v>
      </c>
      <c r="S450">
        <v>19</v>
      </c>
    </row>
    <row r="451" spans="1:19" x14ac:dyDescent="0.25">
      <c r="A451">
        <v>488</v>
      </c>
      <c r="B451" s="1" t="s">
        <v>19</v>
      </c>
      <c r="C451" s="2">
        <v>45716</v>
      </c>
      <c r="D451">
        <v>1861046</v>
      </c>
      <c r="E451" s="1" t="s">
        <v>20</v>
      </c>
      <c r="F451" s="1" t="s">
        <v>34</v>
      </c>
      <c r="G451">
        <v>305041</v>
      </c>
      <c r="H451" s="1" t="s">
        <v>86</v>
      </c>
      <c r="I451" s="1" t="s">
        <v>30</v>
      </c>
      <c r="J451">
        <v>100</v>
      </c>
      <c r="K451">
        <v>153.86694805194801</v>
      </c>
      <c r="L451">
        <v>67.530733470225798</v>
      </c>
      <c r="M451">
        <v>68</v>
      </c>
      <c r="N451">
        <v>23</v>
      </c>
      <c r="O451">
        <v>8.2218668000000008</v>
      </c>
      <c r="P451" s="1" t="s">
        <v>24</v>
      </c>
      <c r="Q451">
        <v>68</v>
      </c>
      <c r="R451">
        <v>14</v>
      </c>
      <c r="S451">
        <v>12</v>
      </c>
    </row>
    <row r="452" spans="1:19" x14ac:dyDescent="0.25">
      <c r="A452">
        <v>489</v>
      </c>
      <c r="B452" s="1" t="s">
        <v>19</v>
      </c>
      <c r="C452" s="2">
        <v>45716</v>
      </c>
      <c r="D452">
        <v>1012681</v>
      </c>
      <c r="E452" s="1" t="s">
        <v>33</v>
      </c>
      <c r="F452" s="1" t="s">
        <v>34</v>
      </c>
      <c r="G452">
        <v>305047</v>
      </c>
      <c r="H452" s="1" t="s">
        <v>37</v>
      </c>
      <c r="I452" s="1" t="s">
        <v>32</v>
      </c>
      <c r="J452">
        <v>100</v>
      </c>
      <c r="K452">
        <v>98.948799689210304</v>
      </c>
      <c r="L452">
        <v>0</v>
      </c>
      <c r="M452">
        <v>6</v>
      </c>
      <c r="N452">
        <v>2</v>
      </c>
      <c r="O452">
        <v>0</v>
      </c>
      <c r="P452" s="1" t="s">
        <v>36</v>
      </c>
      <c r="Q452">
        <v>6</v>
      </c>
      <c r="R452">
        <v>2</v>
      </c>
      <c r="S452">
        <v>0</v>
      </c>
    </row>
    <row r="453" spans="1:19" x14ac:dyDescent="0.25">
      <c r="A453">
        <v>490</v>
      </c>
      <c r="B453" s="1" t="s">
        <v>19</v>
      </c>
      <c r="C453" s="2">
        <v>45716</v>
      </c>
      <c r="D453">
        <v>1333943</v>
      </c>
      <c r="E453" s="1" t="s">
        <v>33</v>
      </c>
      <c r="F453" s="1" t="s">
        <v>34</v>
      </c>
      <c r="G453">
        <v>305049</v>
      </c>
      <c r="H453" s="1" t="s">
        <v>90</v>
      </c>
      <c r="I453" s="1" t="s">
        <v>42</v>
      </c>
      <c r="J453">
        <v>62.5</v>
      </c>
      <c r="K453">
        <v>102.88226120857699</v>
      </c>
      <c r="L453">
        <v>26.726012420537899</v>
      </c>
      <c r="M453">
        <v>25</v>
      </c>
      <c r="N453">
        <v>15</v>
      </c>
      <c r="O453">
        <v>2.73273477</v>
      </c>
      <c r="P453" s="1" t="s">
        <v>36</v>
      </c>
      <c r="Q453">
        <v>40</v>
      </c>
      <c r="R453">
        <v>14</v>
      </c>
      <c r="S453">
        <v>10</v>
      </c>
    </row>
    <row r="454" spans="1:19" x14ac:dyDescent="0.25">
      <c r="A454">
        <v>491</v>
      </c>
      <c r="B454" s="1" t="s">
        <v>19</v>
      </c>
      <c r="C454" s="2">
        <v>45716</v>
      </c>
      <c r="D454">
        <v>1739216</v>
      </c>
      <c r="E454" s="1" t="s">
        <v>20</v>
      </c>
      <c r="F454" s="1" t="s">
        <v>21</v>
      </c>
      <c r="G454">
        <v>305039</v>
      </c>
      <c r="H454" s="1" t="s">
        <v>106</v>
      </c>
      <c r="I454" s="1" t="s">
        <v>23</v>
      </c>
      <c r="J454">
        <v>142.85714285714198</v>
      </c>
      <c r="K454">
        <v>120.504590865701</v>
      </c>
      <c r="L454">
        <v>120.610346933633</v>
      </c>
      <c r="M454">
        <v>10</v>
      </c>
      <c r="N454">
        <v>67</v>
      </c>
      <c r="O454">
        <v>14.804918879999899</v>
      </c>
      <c r="P454" s="1" t="s">
        <v>24</v>
      </c>
      <c r="Q454">
        <v>7</v>
      </c>
      <c r="R454">
        <v>55</v>
      </c>
      <c r="S454">
        <v>12</v>
      </c>
    </row>
    <row r="455" spans="1:19" x14ac:dyDescent="0.25">
      <c r="A455">
        <v>492</v>
      </c>
      <c r="B455" s="1" t="s">
        <v>19</v>
      </c>
      <c r="C455" s="2">
        <v>45716</v>
      </c>
      <c r="D455">
        <v>1302483</v>
      </c>
      <c r="E455" s="1" t="s">
        <v>20</v>
      </c>
      <c r="F455" s="1" t="s">
        <v>21</v>
      </c>
      <c r="G455">
        <v>305018</v>
      </c>
      <c r="H455" s="1" t="s">
        <v>49</v>
      </c>
      <c r="I455" s="1" t="s">
        <v>32</v>
      </c>
      <c r="J455">
        <v>172.72727272727201</v>
      </c>
      <c r="K455">
        <v>112.97886850152901</v>
      </c>
      <c r="L455">
        <v>8.3413471875000003</v>
      </c>
      <c r="M455">
        <v>19</v>
      </c>
      <c r="N455">
        <v>46</v>
      </c>
      <c r="O455">
        <v>1.3346155500000001</v>
      </c>
      <c r="P455" s="1" t="s">
        <v>24</v>
      </c>
      <c r="Q455">
        <v>11</v>
      </c>
      <c r="R455">
        <v>40</v>
      </c>
      <c r="S455">
        <v>16</v>
      </c>
    </row>
    <row r="456" spans="1:19" x14ac:dyDescent="0.25">
      <c r="A456">
        <v>493</v>
      </c>
      <c r="B456" s="1" t="s">
        <v>19</v>
      </c>
      <c r="C456" s="2">
        <v>45716</v>
      </c>
      <c r="D456">
        <v>1966768</v>
      </c>
      <c r="E456" s="1" t="s">
        <v>33</v>
      </c>
      <c r="F456" s="1" t="s">
        <v>34</v>
      </c>
      <c r="G456">
        <v>863217</v>
      </c>
      <c r="H456" s="1" t="s">
        <v>111</v>
      </c>
      <c r="I456" s="1" t="s">
        <v>30</v>
      </c>
      <c r="J456">
        <v>6.666666666666667</v>
      </c>
      <c r="K456">
        <v>0</v>
      </c>
      <c r="L456">
        <v>0</v>
      </c>
      <c r="M456">
        <v>1</v>
      </c>
      <c r="N456">
        <v>0</v>
      </c>
      <c r="O456">
        <v>0</v>
      </c>
      <c r="P456" s="1" t="s">
        <v>36</v>
      </c>
      <c r="Q456">
        <v>15</v>
      </c>
      <c r="R456">
        <v>0</v>
      </c>
      <c r="S456">
        <v>0</v>
      </c>
    </row>
    <row r="457" spans="1:19" x14ac:dyDescent="0.25">
      <c r="A457">
        <v>494</v>
      </c>
      <c r="B457" s="1" t="s">
        <v>19</v>
      </c>
      <c r="C457" s="2">
        <v>45716</v>
      </c>
      <c r="D457">
        <v>1349458</v>
      </c>
      <c r="E457" s="1" t="s">
        <v>25</v>
      </c>
      <c r="F457" s="1" t="s">
        <v>34</v>
      </c>
      <c r="G457">
        <v>356063</v>
      </c>
      <c r="H457" s="1" t="s">
        <v>131</v>
      </c>
      <c r="I457" s="1" t="s">
        <v>42</v>
      </c>
      <c r="J457">
        <v>100</v>
      </c>
      <c r="K457">
        <v>139.197017543859</v>
      </c>
      <c r="L457">
        <v>70.673906250000002</v>
      </c>
      <c r="M457">
        <v>57</v>
      </c>
      <c r="N457">
        <v>16</v>
      </c>
      <c r="O457">
        <v>9.0462600000000002</v>
      </c>
      <c r="P457" s="1" t="s">
        <v>28</v>
      </c>
      <c r="Q457">
        <v>57</v>
      </c>
      <c r="R457">
        <v>11</v>
      </c>
      <c r="S457">
        <v>12</v>
      </c>
    </row>
    <row r="458" spans="1:19" x14ac:dyDescent="0.25">
      <c r="A458">
        <v>495</v>
      </c>
      <c r="B458" s="1" t="s">
        <v>19</v>
      </c>
      <c r="C458" s="2">
        <v>45716</v>
      </c>
      <c r="D458">
        <v>1970640</v>
      </c>
      <c r="E458" s="1" t="s">
        <v>33</v>
      </c>
      <c r="F458" s="1" t="s">
        <v>34</v>
      </c>
      <c r="G458">
        <v>305045</v>
      </c>
      <c r="H458" s="1" t="s">
        <v>105</v>
      </c>
      <c r="I458" s="1" t="s">
        <v>30</v>
      </c>
      <c r="J458">
        <v>47.619047619047613</v>
      </c>
      <c r="K458">
        <v>0</v>
      </c>
      <c r="L458">
        <v>0</v>
      </c>
      <c r="M458">
        <v>10</v>
      </c>
      <c r="N458">
        <v>0</v>
      </c>
      <c r="O458">
        <v>0</v>
      </c>
      <c r="P458" s="1" t="s">
        <v>36</v>
      </c>
      <c r="Q458">
        <v>21</v>
      </c>
      <c r="R458">
        <v>0</v>
      </c>
      <c r="S458">
        <v>0</v>
      </c>
    </row>
    <row r="459" spans="1:19" x14ac:dyDescent="0.25">
      <c r="A459">
        <v>496</v>
      </c>
      <c r="B459" s="1" t="s">
        <v>19</v>
      </c>
      <c r="C459" s="2">
        <v>45716</v>
      </c>
      <c r="D459">
        <v>1509577</v>
      </c>
      <c r="E459" s="1" t="s">
        <v>20</v>
      </c>
      <c r="F459" s="1" t="s">
        <v>34</v>
      </c>
      <c r="G459">
        <v>322348</v>
      </c>
      <c r="H459" s="1" t="s">
        <v>85</v>
      </c>
      <c r="I459" s="1" t="s">
        <v>32</v>
      </c>
      <c r="J459">
        <v>131.81818181818099</v>
      </c>
      <c r="K459">
        <v>106.607728337236</v>
      </c>
      <c r="L459">
        <v>43.031144999999995</v>
      </c>
      <c r="M459">
        <v>58</v>
      </c>
      <c r="N459">
        <v>16</v>
      </c>
      <c r="O459">
        <v>5.5940488500000001</v>
      </c>
      <c r="P459" s="1" t="s">
        <v>24</v>
      </c>
      <c r="Q459">
        <v>44</v>
      </c>
      <c r="R459">
        <v>15</v>
      </c>
      <c r="S459">
        <v>13</v>
      </c>
    </row>
    <row r="460" spans="1:19" x14ac:dyDescent="0.25">
      <c r="A460">
        <v>497</v>
      </c>
      <c r="B460" s="1" t="s">
        <v>19</v>
      </c>
      <c r="C460" s="2">
        <v>45716</v>
      </c>
      <c r="D460">
        <v>1903012</v>
      </c>
      <c r="E460" s="1" t="s">
        <v>20</v>
      </c>
      <c r="F460" s="1" t="s">
        <v>34</v>
      </c>
      <c r="G460">
        <v>305087</v>
      </c>
      <c r="H460" s="1" t="s">
        <v>52</v>
      </c>
      <c r="I460" s="1" t="s">
        <v>27</v>
      </c>
      <c r="J460">
        <v>6.666666666666667</v>
      </c>
      <c r="K460">
        <v>0</v>
      </c>
      <c r="L460">
        <v>0</v>
      </c>
      <c r="M460">
        <v>1</v>
      </c>
      <c r="N460">
        <v>0</v>
      </c>
      <c r="O460">
        <v>0</v>
      </c>
      <c r="P460" s="1" t="s">
        <v>24</v>
      </c>
      <c r="Q460">
        <v>15</v>
      </c>
      <c r="R460">
        <v>0</v>
      </c>
      <c r="S460">
        <v>0</v>
      </c>
    </row>
    <row r="461" spans="1:19" x14ac:dyDescent="0.25">
      <c r="A461">
        <v>498</v>
      </c>
      <c r="B461" s="1" t="s">
        <v>19</v>
      </c>
      <c r="C461" s="2">
        <v>45716</v>
      </c>
      <c r="D461">
        <v>1996448</v>
      </c>
      <c r="E461" s="1" t="s">
        <v>25</v>
      </c>
      <c r="F461" s="1" t="s">
        <v>34</v>
      </c>
      <c r="G461">
        <v>305018</v>
      </c>
      <c r="H461" s="1" t="s">
        <v>49</v>
      </c>
      <c r="I461" s="1" t="s">
        <v>32</v>
      </c>
      <c r="J461">
        <v>96.153846153846104</v>
      </c>
      <c r="K461">
        <v>103.50363636363599</v>
      </c>
      <c r="L461">
        <v>75.412739933333299</v>
      </c>
      <c r="M461">
        <v>50</v>
      </c>
      <c r="N461">
        <v>16</v>
      </c>
      <c r="O461">
        <v>11.311910989999999</v>
      </c>
      <c r="P461" s="1" t="s">
        <v>28</v>
      </c>
      <c r="Q461">
        <v>52</v>
      </c>
      <c r="R461">
        <v>15</v>
      </c>
      <c r="S461">
        <v>15</v>
      </c>
    </row>
    <row r="462" spans="1:19" x14ac:dyDescent="0.25">
      <c r="A462">
        <v>499</v>
      </c>
      <c r="B462" s="1" t="s">
        <v>19</v>
      </c>
      <c r="C462" s="2">
        <v>45716</v>
      </c>
      <c r="D462">
        <v>1676856</v>
      </c>
      <c r="E462" s="1" t="s">
        <v>43</v>
      </c>
      <c r="F462" s="1" t="s">
        <v>34</v>
      </c>
      <c r="G462">
        <v>305014</v>
      </c>
      <c r="H462" s="1" t="s">
        <v>67</v>
      </c>
      <c r="I462" s="1" t="s">
        <v>30</v>
      </c>
      <c r="J462">
        <v>107.042253521126</v>
      </c>
      <c r="K462">
        <v>86.691082251082193</v>
      </c>
      <c r="L462">
        <v>115.85141073333301</v>
      </c>
      <c r="M462">
        <v>76</v>
      </c>
      <c r="N462">
        <v>13</v>
      </c>
      <c r="O462">
        <v>17.377711609999999</v>
      </c>
      <c r="P462" s="1" t="s">
        <v>45</v>
      </c>
      <c r="Q462">
        <v>71</v>
      </c>
      <c r="R462">
        <v>14</v>
      </c>
      <c r="S462">
        <v>15</v>
      </c>
    </row>
    <row r="463" spans="1:19" x14ac:dyDescent="0.25">
      <c r="A463">
        <v>500</v>
      </c>
      <c r="B463" s="1" t="s">
        <v>19</v>
      </c>
      <c r="C463" s="2">
        <v>45716</v>
      </c>
      <c r="D463">
        <v>1776631</v>
      </c>
      <c r="E463" s="1" t="s">
        <v>25</v>
      </c>
      <c r="F463" s="1" t="s">
        <v>21</v>
      </c>
      <c r="G463">
        <v>305061</v>
      </c>
      <c r="H463" s="1" t="s">
        <v>44</v>
      </c>
      <c r="I463" s="1" t="s">
        <v>23</v>
      </c>
      <c r="J463">
        <v>112.5</v>
      </c>
      <c r="K463">
        <v>190.39277360066799</v>
      </c>
      <c r="L463">
        <v>301.17466108235197</v>
      </c>
      <c r="M463">
        <v>9</v>
      </c>
      <c r="N463">
        <v>95</v>
      </c>
      <c r="O463">
        <v>31.999807740000001</v>
      </c>
      <c r="P463" s="1" t="s">
        <v>28</v>
      </c>
      <c r="Q463">
        <v>8</v>
      </c>
      <c r="R463">
        <v>49</v>
      </c>
      <c r="S463">
        <v>10</v>
      </c>
    </row>
    <row r="464" spans="1:19" x14ac:dyDescent="0.25">
      <c r="A464">
        <v>501</v>
      </c>
      <c r="B464" s="1" t="s">
        <v>19</v>
      </c>
      <c r="C464" s="2">
        <v>45716</v>
      </c>
      <c r="D464">
        <v>1706744</v>
      </c>
      <c r="E464" s="1" t="s">
        <v>20</v>
      </c>
      <c r="F464" s="1" t="s">
        <v>21</v>
      </c>
      <c r="G464">
        <v>305010</v>
      </c>
      <c r="H464" s="1" t="s">
        <v>84</v>
      </c>
      <c r="I464" s="1" t="s">
        <v>42</v>
      </c>
      <c r="J464">
        <v>163.636363636363</v>
      </c>
      <c r="K464">
        <v>106.775739041794</v>
      </c>
      <c r="L464">
        <v>83.879612142857098</v>
      </c>
      <c r="M464">
        <v>18</v>
      </c>
      <c r="N464">
        <v>67</v>
      </c>
      <c r="O464">
        <v>12.917460269999999</v>
      </c>
      <c r="P464" s="1" t="s">
        <v>24</v>
      </c>
      <c r="Q464">
        <v>11</v>
      </c>
      <c r="R464">
        <v>62</v>
      </c>
      <c r="S464">
        <v>15</v>
      </c>
    </row>
    <row r="465" spans="1:19" x14ac:dyDescent="0.25">
      <c r="A465">
        <v>502</v>
      </c>
      <c r="B465" s="1" t="s">
        <v>19</v>
      </c>
      <c r="C465" s="2">
        <v>45716</v>
      </c>
      <c r="D465">
        <v>1786979</v>
      </c>
      <c r="E465" s="1" t="s">
        <v>43</v>
      </c>
      <c r="F465" s="1" t="s">
        <v>34</v>
      </c>
      <c r="G465">
        <v>400132</v>
      </c>
      <c r="H465" s="1" t="s">
        <v>78</v>
      </c>
      <c r="I465" s="1" t="s">
        <v>42</v>
      </c>
      <c r="J465">
        <v>121.621621621621</v>
      </c>
      <c r="K465">
        <v>109.04929453262699</v>
      </c>
      <c r="L465">
        <v>95.112077046413404</v>
      </c>
      <c r="M465">
        <v>45</v>
      </c>
      <c r="N465">
        <v>24</v>
      </c>
      <c r="O465">
        <v>11.2707811299999</v>
      </c>
      <c r="P465" s="1" t="s">
        <v>45</v>
      </c>
      <c r="Q465">
        <v>37</v>
      </c>
      <c r="R465">
        <v>22</v>
      </c>
      <c r="S465">
        <v>11</v>
      </c>
    </row>
    <row r="466" spans="1:19" x14ac:dyDescent="0.25">
      <c r="A466">
        <v>503</v>
      </c>
      <c r="B466" s="1" t="s">
        <v>19</v>
      </c>
      <c r="C466" s="2">
        <v>45716</v>
      </c>
      <c r="D466">
        <v>1516395</v>
      </c>
      <c r="E466" s="1" t="s">
        <v>20</v>
      </c>
      <c r="F466" s="1" t="s">
        <v>21</v>
      </c>
      <c r="G466">
        <v>305024</v>
      </c>
      <c r="H466" s="1" t="s">
        <v>82</v>
      </c>
      <c r="I466" s="1" t="s">
        <v>27</v>
      </c>
      <c r="J466">
        <v>145.45454545454498</v>
      </c>
      <c r="K466">
        <v>102.700773010418</v>
      </c>
      <c r="L466">
        <v>152.01001266055002</v>
      </c>
      <c r="M466">
        <v>16</v>
      </c>
      <c r="N466">
        <v>44</v>
      </c>
      <c r="O466">
        <v>16.56909138</v>
      </c>
      <c r="P466" s="1" t="s">
        <v>24</v>
      </c>
      <c r="Q466">
        <v>11</v>
      </c>
      <c r="R466">
        <v>42</v>
      </c>
      <c r="S466">
        <v>10</v>
      </c>
    </row>
    <row r="467" spans="1:19" x14ac:dyDescent="0.25">
      <c r="A467">
        <v>504</v>
      </c>
      <c r="B467" s="1" t="s">
        <v>19</v>
      </c>
      <c r="C467" s="2">
        <v>45716</v>
      </c>
      <c r="D467">
        <v>1638016</v>
      </c>
      <c r="E467" s="1" t="s">
        <v>25</v>
      </c>
      <c r="F467" s="1" t="s">
        <v>21</v>
      </c>
      <c r="G467">
        <v>305020</v>
      </c>
      <c r="H467" s="1" t="s">
        <v>26</v>
      </c>
      <c r="I467" s="1" t="s">
        <v>27</v>
      </c>
      <c r="J467">
        <v>209.09090909090901</v>
      </c>
      <c r="K467">
        <v>118.35805383159399</v>
      </c>
      <c r="L467">
        <v>124.759654484848</v>
      </c>
      <c r="M467">
        <v>23</v>
      </c>
      <c r="N467">
        <v>62</v>
      </c>
      <c r="O467">
        <v>20.585342990000001</v>
      </c>
      <c r="P467" s="1" t="s">
        <v>28</v>
      </c>
      <c r="Q467">
        <v>11</v>
      </c>
      <c r="R467">
        <v>52</v>
      </c>
      <c r="S467">
        <v>16</v>
      </c>
    </row>
    <row r="468" spans="1:19" x14ac:dyDescent="0.25">
      <c r="A468">
        <v>505</v>
      </c>
      <c r="B468" s="1" t="s">
        <v>19</v>
      </c>
      <c r="C468" s="2">
        <v>45716</v>
      </c>
      <c r="D468">
        <v>1555895</v>
      </c>
      <c r="E468" s="1" t="s">
        <v>20</v>
      </c>
      <c r="F468" s="1" t="s">
        <v>21</v>
      </c>
      <c r="G468">
        <v>305028</v>
      </c>
      <c r="H468" s="1" t="s">
        <v>98</v>
      </c>
      <c r="I468" s="1" t="s">
        <v>42</v>
      </c>
      <c r="J468">
        <v>181.81818181818099</v>
      </c>
      <c r="K468">
        <v>161.284485407066</v>
      </c>
      <c r="L468">
        <v>125.99805449999999</v>
      </c>
      <c r="M468">
        <v>20</v>
      </c>
      <c r="N468">
        <v>37</v>
      </c>
      <c r="O468">
        <v>25.1996109</v>
      </c>
      <c r="P468" s="1" t="s">
        <v>24</v>
      </c>
      <c r="Q468">
        <v>11</v>
      </c>
      <c r="R468">
        <v>22</v>
      </c>
      <c r="S468">
        <v>20</v>
      </c>
    </row>
    <row r="469" spans="1:19" x14ac:dyDescent="0.25">
      <c r="A469">
        <v>506</v>
      </c>
      <c r="B469" s="1" t="s">
        <v>19</v>
      </c>
      <c r="C469" s="2">
        <v>45716</v>
      </c>
      <c r="D469">
        <v>1116066</v>
      </c>
      <c r="E469" s="1" t="s">
        <v>25</v>
      </c>
      <c r="F469" s="1" t="s">
        <v>34</v>
      </c>
      <c r="G469">
        <v>305024</v>
      </c>
      <c r="H469" s="1" t="s">
        <v>82</v>
      </c>
      <c r="I469" s="1" t="s">
        <v>27</v>
      </c>
      <c r="J469">
        <v>102.22222222222199</v>
      </c>
      <c r="K469">
        <v>92.137285348713206</v>
      </c>
      <c r="L469">
        <v>132.21963620689601</v>
      </c>
      <c r="M469">
        <v>46</v>
      </c>
      <c r="N469">
        <v>10</v>
      </c>
      <c r="O469">
        <v>11.50310835</v>
      </c>
      <c r="P469" s="1" t="s">
        <v>28</v>
      </c>
      <c r="Q469">
        <v>45</v>
      </c>
      <c r="R469">
        <v>10</v>
      </c>
      <c r="S469">
        <v>8</v>
      </c>
    </row>
    <row r="470" spans="1:19" x14ac:dyDescent="0.25">
      <c r="A470">
        <v>507</v>
      </c>
      <c r="B470" s="1" t="s">
        <v>19</v>
      </c>
      <c r="C470" s="2">
        <v>45716</v>
      </c>
      <c r="D470">
        <v>1286988</v>
      </c>
      <c r="E470" s="1" t="s">
        <v>33</v>
      </c>
      <c r="F470" s="1" t="s">
        <v>34</v>
      </c>
      <c r="G470">
        <v>305045</v>
      </c>
      <c r="H470" s="1" t="s">
        <v>105</v>
      </c>
      <c r="I470" s="1" t="s">
        <v>30</v>
      </c>
      <c r="J470">
        <v>138.70967741935399</v>
      </c>
      <c r="K470">
        <v>84.763160173160102</v>
      </c>
      <c r="L470">
        <v>0</v>
      </c>
      <c r="M470">
        <v>43</v>
      </c>
      <c r="N470">
        <v>7</v>
      </c>
      <c r="O470">
        <v>0</v>
      </c>
      <c r="P470" s="1" t="s">
        <v>36</v>
      </c>
      <c r="Q470">
        <v>31</v>
      </c>
      <c r="R470">
        <v>8</v>
      </c>
      <c r="S470">
        <v>0</v>
      </c>
    </row>
    <row r="471" spans="1:19" x14ac:dyDescent="0.25">
      <c r="A471">
        <v>508</v>
      </c>
      <c r="B471" s="1" t="s">
        <v>19</v>
      </c>
      <c r="C471" s="2">
        <v>45716</v>
      </c>
      <c r="D471">
        <v>1790869</v>
      </c>
      <c r="E471" s="1" t="s">
        <v>33</v>
      </c>
      <c r="F471" s="1" t="s">
        <v>34</v>
      </c>
      <c r="G471">
        <v>305066</v>
      </c>
      <c r="H471" s="1" t="s">
        <v>39</v>
      </c>
      <c r="I471" s="1" t="s">
        <v>23</v>
      </c>
      <c r="J471">
        <v>160</v>
      </c>
      <c r="K471">
        <v>100.831900001702</v>
      </c>
      <c r="L471">
        <v>45.3033882105263</v>
      </c>
      <c r="M471">
        <v>16</v>
      </c>
      <c r="N471">
        <v>14</v>
      </c>
      <c r="O471">
        <v>2.15191094</v>
      </c>
      <c r="P471" s="1" t="s">
        <v>36</v>
      </c>
      <c r="Q471">
        <v>10</v>
      </c>
      <c r="R471">
        <v>13</v>
      </c>
      <c r="S471">
        <v>4</v>
      </c>
    </row>
    <row r="472" spans="1:19" x14ac:dyDescent="0.25">
      <c r="A472">
        <v>509</v>
      </c>
      <c r="B472" s="1" t="s">
        <v>19</v>
      </c>
      <c r="C472" s="2">
        <v>45716</v>
      </c>
      <c r="D472">
        <v>1031785</v>
      </c>
      <c r="E472" s="1" t="s">
        <v>43</v>
      </c>
      <c r="F472" s="1" t="s">
        <v>34</v>
      </c>
      <c r="G472">
        <v>346621</v>
      </c>
      <c r="H472" s="1" t="s">
        <v>72</v>
      </c>
      <c r="I472" s="1" t="s">
        <v>23</v>
      </c>
      <c r="J472">
        <v>160</v>
      </c>
      <c r="K472">
        <v>204.37943566849799</v>
      </c>
      <c r="L472">
        <v>238.16705349999899</v>
      </c>
      <c r="M472">
        <v>48</v>
      </c>
      <c r="N472">
        <v>51</v>
      </c>
      <c r="O472">
        <v>38.106728559999901</v>
      </c>
      <c r="P472" s="1" t="s">
        <v>45</v>
      </c>
      <c r="Q472">
        <v>30</v>
      </c>
      <c r="R472">
        <v>24</v>
      </c>
      <c r="S472">
        <v>16</v>
      </c>
    </row>
    <row r="473" spans="1:19" x14ac:dyDescent="0.25">
      <c r="A473">
        <v>510</v>
      </c>
      <c r="B473" s="1" t="s">
        <v>19</v>
      </c>
      <c r="C473" s="2">
        <v>45716</v>
      </c>
      <c r="D473">
        <v>1067121</v>
      </c>
      <c r="E473" s="1" t="s">
        <v>33</v>
      </c>
      <c r="F473" s="1" t="s">
        <v>34</v>
      </c>
      <c r="G473">
        <v>878915</v>
      </c>
      <c r="H473" s="1" t="s">
        <v>65</v>
      </c>
      <c r="I473" s="1" t="s">
        <v>42</v>
      </c>
      <c r="J473">
        <v>82</v>
      </c>
      <c r="K473">
        <v>13.6862463238843</v>
      </c>
      <c r="L473">
        <v>140.92725125475201</v>
      </c>
      <c r="M473">
        <v>41</v>
      </c>
      <c r="N473">
        <v>3</v>
      </c>
      <c r="O473">
        <v>18.531933540000001</v>
      </c>
      <c r="P473" s="1" t="s">
        <v>36</v>
      </c>
      <c r="Q473">
        <v>50</v>
      </c>
      <c r="R473">
        <v>21</v>
      </c>
      <c r="S473">
        <v>13</v>
      </c>
    </row>
    <row r="474" spans="1:19" x14ac:dyDescent="0.25">
      <c r="A474">
        <v>511</v>
      </c>
      <c r="B474" s="1" t="s">
        <v>19</v>
      </c>
      <c r="C474" s="2">
        <v>45716</v>
      </c>
      <c r="D474">
        <v>1263382</v>
      </c>
      <c r="E474" s="1" t="s">
        <v>25</v>
      </c>
      <c r="F474" s="1" t="s">
        <v>34</v>
      </c>
      <c r="G474">
        <v>305035</v>
      </c>
      <c r="H474" s="1" t="s">
        <v>75</v>
      </c>
      <c r="I474" s="1" t="s">
        <v>42</v>
      </c>
      <c r="J474">
        <v>56.862745098039206</v>
      </c>
      <c r="K474">
        <v>45.068311688311603</v>
      </c>
      <c r="L474">
        <v>31.070762869198298</v>
      </c>
      <c r="M474">
        <v>29</v>
      </c>
      <c r="N474">
        <v>7</v>
      </c>
      <c r="O474">
        <v>3.6818854000000001</v>
      </c>
      <c r="P474" s="1" t="s">
        <v>28</v>
      </c>
      <c r="Q474">
        <v>51</v>
      </c>
      <c r="R474">
        <v>15</v>
      </c>
      <c r="S474">
        <v>11</v>
      </c>
    </row>
    <row r="475" spans="1:19" x14ac:dyDescent="0.25">
      <c r="A475">
        <v>512</v>
      </c>
      <c r="B475" s="1" t="s">
        <v>19</v>
      </c>
      <c r="C475" s="2">
        <v>45716</v>
      </c>
      <c r="D475">
        <v>1978089</v>
      </c>
      <c r="E475" s="1" t="s">
        <v>33</v>
      </c>
      <c r="F475" s="1" t="s">
        <v>34</v>
      </c>
      <c r="G475">
        <v>305053</v>
      </c>
      <c r="H475" s="1" t="s">
        <v>61</v>
      </c>
      <c r="I475" s="1" t="s">
        <v>27</v>
      </c>
      <c r="J475">
        <v>75.609756097560904</v>
      </c>
      <c r="K475">
        <v>44.516285714285701</v>
      </c>
      <c r="L475">
        <v>81.354468849557506</v>
      </c>
      <c r="M475">
        <v>31</v>
      </c>
      <c r="N475">
        <v>6</v>
      </c>
      <c r="O475">
        <v>9.1930549799999994</v>
      </c>
      <c r="P475" s="1" t="s">
        <v>36</v>
      </c>
      <c r="Q475">
        <v>41</v>
      </c>
      <c r="R475">
        <v>13</v>
      </c>
      <c r="S475">
        <v>11</v>
      </c>
    </row>
    <row r="476" spans="1:19" x14ac:dyDescent="0.25">
      <c r="A476">
        <v>513</v>
      </c>
      <c r="B476" s="1" t="s">
        <v>19</v>
      </c>
      <c r="C476" s="2">
        <v>45716</v>
      </c>
      <c r="D476">
        <v>1681594</v>
      </c>
      <c r="E476" s="1" t="s">
        <v>33</v>
      </c>
      <c r="F476" s="1" t="s">
        <v>21</v>
      </c>
      <c r="G476">
        <v>305017</v>
      </c>
      <c r="H476" s="1" t="s">
        <v>41</v>
      </c>
      <c r="I476" s="1" t="s">
        <v>42</v>
      </c>
      <c r="J476">
        <v>145.45454545454498</v>
      </c>
      <c r="K476">
        <v>36.311934156378598</v>
      </c>
      <c r="L476">
        <v>52.944438999999996</v>
      </c>
      <c r="M476">
        <v>16</v>
      </c>
      <c r="N476">
        <v>28</v>
      </c>
      <c r="O476">
        <v>7.9416658499999997</v>
      </c>
      <c r="P476" s="1" t="s">
        <v>36</v>
      </c>
      <c r="Q476">
        <v>11</v>
      </c>
      <c r="R476">
        <v>77</v>
      </c>
      <c r="S476">
        <v>15</v>
      </c>
    </row>
    <row r="477" spans="1:19" x14ac:dyDescent="0.25">
      <c r="A477">
        <v>514</v>
      </c>
      <c r="B477" s="1" t="s">
        <v>19</v>
      </c>
      <c r="C477" s="2">
        <v>45716</v>
      </c>
      <c r="D477">
        <v>1733870</v>
      </c>
      <c r="E477" s="1" t="s">
        <v>33</v>
      </c>
      <c r="F477" s="1" t="s">
        <v>34</v>
      </c>
      <c r="G477">
        <v>881414</v>
      </c>
      <c r="H477" s="1" t="s">
        <v>64</v>
      </c>
      <c r="I477" s="1" t="s">
        <v>27</v>
      </c>
      <c r="J477">
        <v>80</v>
      </c>
      <c r="K477">
        <v>0</v>
      </c>
      <c r="L477">
        <v>0</v>
      </c>
      <c r="M477">
        <v>24</v>
      </c>
      <c r="N477">
        <v>0</v>
      </c>
      <c r="O477">
        <v>0</v>
      </c>
      <c r="P477" s="1" t="s">
        <v>36</v>
      </c>
      <c r="Q477">
        <v>30</v>
      </c>
      <c r="R477">
        <v>0</v>
      </c>
      <c r="S477">
        <v>0</v>
      </c>
    </row>
    <row r="478" spans="1:19" x14ac:dyDescent="0.25">
      <c r="A478">
        <v>515</v>
      </c>
      <c r="B478" s="1" t="s">
        <v>19</v>
      </c>
      <c r="C478" s="2">
        <v>45716</v>
      </c>
      <c r="D478">
        <v>1641949</v>
      </c>
      <c r="E478" s="1" t="s">
        <v>20</v>
      </c>
      <c r="F478" s="1" t="s">
        <v>21</v>
      </c>
      <c r="G478">
        <v>305035</v>
      </c>
      <c r="H478" s="1" t="s">
        <v>75</v>
      </c>
      <c r="I478" s="1" t="s">
        <v>42</v>
      </c>
      <c r="J478">
        <v>154.54545454545402</v>
      </c>
      <c r="K478">
        <v>112.26210610291101</v>
      </c>
      <c r="L478">
        <v>70.441821043841301</v>
      </c>
      <c r="M478">
        <v>17</v>
      </c>
      <c r="N478">
        <v>55</v>
      </c>
      <c r="O478">
        <v>8.4354080699999994</v>
      </c>
      <c r="P478" s="1" t="s">
        <v>24</v>
      </c>
      <c r="Q478">
        <v>11</v>
      </c>
      <c r="R478">
        <v>48</v>
      </c>
      <c r="S478">
        <v>11</v>
      </c>
    </row>
    <row r="479" spans="1:19" x14ac:dyDescent="0.25">
      <c r="A479">
        <v>516</v>
      </c>
      <c r="B479" s="1" t="s">
        <v>19</v>
      </c>
      <c r="C479" s="2">
        <v>45716</v>
      </c>
      <c r="D479">
        <v>1363397</v>
      </c>
      <c r="E479" s="1" t="s">
        <v>25</v>
      </c>
      <c r="F479" s="1" t="s">
        <v>34</v>
      </c>
      <c r="G479">
        <v>305061</v>
      </c>
      <c r="H479" s="1" t="s">
        <v>44</v>
      </c>
      <c r="I479" s="1" t="s">
        <v>23</v>
      </c>
      <c r="J479">
        <v>109.67741935483799</v>
      </c>
      <c r="K479">
        <v>117.35345021108901</v>
      </c>
      <c r="L479">
        <v>140.58733999999998</v>
      </c>
      <c r="M479">
        <v>34</v>
      </c>
      <c r="N479">
        <v>25</v>
      </c>
      <c r="O479">
        <v>17.573417500000001</v>
      </c>
      <c r="P479" s="1" t="s">
        <v>28</v>
      </c>
      <c r="Q479">
        <v>31</v>
      </c>
      <c r="R479">
        <v>21</v>
      </c>
      <c r="S479">
        <v>12</v>
      </c>
    </row>
    <row r="480" spans="1:19" x14ac:dyDescent="0.25">
      <c r="A480">
        <v>517</v>
      </c>
      <c r="B480" s="1" t="s">
        <v>19</v>
      </c>
      <c r="C480" s="2">
        <v>45716</v>
      </c>
      <c r="D480">
        <v>1022449</v>
      </c>
      <c r="E480" s="1" t="s">
        <v>33</v>
      </c>
      <c r="F480" s="1" t="s">
        <v>34</v>
      </c>
      <c r="G480">
        <v>305030</v>
      </c>
      <c r="H480" s="1" t="s">
        <v>70</v>
      </c>
      <c r="I480" s="1" t="s">
        <v>42</v>
      </c>
      <c r="J480">
        <v>47.058823529411697</v>
      </c>
      <c r="K480">
        <v>75.042578691730199</v>
      </c>
      <c r="L480">
        <v>257.50131623252003</v>
      </c>
      <c r="M480">
        <v>8</v>
      </c>
      <c r="N480">
        <v>3</v>
      </c>
      <c r="O480">
        <v>7.74548813</v>
      </c>
      <c r="P480" s="1" t="s">
        <v>36</v>
      </c>
      <c r="Q480">
        <v>17</v>
      </c>
      <c r="R480">
        <v>3</v>
      </c>
      <c r="S480">
        <v>3</v>
      </c>
    </row>
    <row r="481" spans="1:19" x14ac:dyDescent="0.25">
      <c r="A481">
        <v>518</v>
      </c>
      <c r="B481" s="1" t="s">
        <v>19</v>
      </c>
      <c r="C481" s="2">
        <v>45716</v>
      </c>
      <c r="D481">
        <v>1716641</v>
      </c>
      <c r="E481" s="1" t="s">
        <v>20</v>
      </c>
      <c r="F481" s="1" t="s">
        <v>21</v>
      </c>
      <c r="G481">
        <v>305008</v>
      </c>
      <c r="H481" s="1" t="s">
        <v>79</v>
      </c>
      <c r="I481" s="1" t="s">
        <v>42</v>
      </c>
      <c r="J481">
        <v>127.27272727272701</v>
      </c>
      <c r="K481">
        <v>104.728768020969</v>
      </c>
      <c r="L481">
        <v>167.89934273333301</v>
      </c>
      <c r="M481">
        <v>14</v>
      </c>
      <c r="N481">
        <v>56</v>
      </c>
      <c r="O481">
        <v>25.184901409999998</v>
      </c>
      <c r="P481" s="1" t="s">
        <v>24</v>
      </c>
      <c r="Q481">
        <v>11</v>
      </c>
      <c r="R481">
        <v>53</v>
      </c>
      <c r="S481">
        <v>15</v>
      </c>
    </row>
    <row r="482" spans="1:19" x14ac:dyDescent="0.25">
      <c r="A482">
        <v>519</v>
      </c>
      <c r="B482" s="1" t="s">
        <v>19</v>
      </c>
      <c r="C482" s="2">
        <v>45716</v>
      </c>
      <c r="D482">
        <v>1238682</v>
      </c>
      <c r="E482" s="1" t="s">
        <v>33</v>
      </c>
      <c r="F482" s="1" t="s">
        <v>34</v>
      </c>
      <c r="G482">
        <v>309631</v>
      </c>
      <c r="H482" s="1" t="s">
        <v>134</v>
      </c>
      <c r="I482" s="1" t="s">
        <v>42</v>
      </c>
      <c r="J482">
        <v>33.333333333333329</v>
      </c>
      <c r="K482">
        <v>0</v>
      </c>
      <c r="L482">
        <v>0</v>
      </c>
      <c r="M482">
        <v>6</v>
      </c>
      <c r="N482">
        <v>0</v>
      </c>
      <c r="O482">
        <v>0</v>
      </c>
      <c r="P482" s="1" t="s">
        <v>36</v>
      </c>
      <c r="Q482">
        <v>18</v>
      </c>
      <c r="R482">
        <v>0</v>
      </c>
      <c r="S482">
        <v>0</v>
      </c>
    </row>
    <row r="483" spans="1:19" x14ac:dyDescent="0.25">
      <c r="A483">
        <v>521</v>
      </c>
      <c r="B483" s="1" t="s">
        <v>19</v>
      </c>
      <c r="C483" s="2">
        <v>45716</v>
      </c>
      <c r="D483">
        <v>1789265</v>
      </c>
      <c r="E483" s="1" t="s">
        <v>20</v>
      </c>
      <c r="F483" s="1" t="s">
        <v>34</v>
      </c>
      <c r="G483">
        <v>886722</v>
      </c>
      <c r="H483" s="1" t="s">
        <v>87</v>
      </c>
      <c r="I483" s="1" t="s">
        <v>23</v>
      </c>
      <c r="J483">
        <v>95</v>
      </c>
      <c r="K483">
        <v>119.01990308065</v>
      </c>
      <c r="L483">
        <v>18.7534357005758</v>
      </c>
      <c r="M483">
        <v>19</v>
      </c>
      <c r="N483">
        <v>28</v>
      </c>
      <c r="O483">
        <v>1.954108</v>
      </c>
      <c r="P483" s="1" t="s">
        <v>24</v>
      </c>
      <c r="Q483">
        <v>20</v>
      </c>
      <c r="R483">
        <v>23</v>
      </c>
      <c r="S483">
        <v>10</v>
      </c>
    </row>
    <row r="484" spans="1:19" x14ac:dyDescent="0.25">
      <c r="A484">
        <v>522</v>
      </c>
      <c r="B484" s="1" t="s">
        <v>19</v>
      </c>
      <c r="C484" s="2">
        <v>45716</v>
      </c>
      <c r="D484">
        <v>1598233</v>
      </c>
      <c r="E484" s="1" t="s">
        <v>25</v>
      </c>
      <c r="F484" s="1" t="s">
        <v>34</v>
      </c>
      <c r="G484">
        <v>305029</v>
      </c>
      <c r="H484" s="1" t="s">
        <v>135</v>
      </c>
      <c r="I484" s="1" t="s">
        <v>42</v>
      </c>
      <c r="J484">
        <v>75</v>
      </c>
      <c r="K484">
        <v>87.205260034069894</v>
      </c>
      <c r="L484">
        <v>91.114078804597696</v>
      </c>
      <c r="M484">
        <v>30</v>
      </c>
      <c r="N484">
        <v>17</v>
      </c>
      <c r="O484">
        <v>9.9086560699999993</v>
      </c>
      <c r="P484" s="1" t="s">
        <v>28</v>
      </c>
      <c r="Q484">
        <v>40</v>
      </c>
      <c r="R484">
        <v>19</v>
      </c>
      <c r="S484">
        <v>10</v>
      </c>
    </row>
    <row r="485" spans="1:19" x14ac:dyDescent="0.25">
      <c r="A485">
        <v>523</v>
      </c>
      <c r="B485" s="1" t="s">
        <v>19</v>
      </c>
      <c r="C485" s="2">
        <v>45716</v>
      </c>
      <c r="D485">
        <v>1072589</v>
      </c>
      <c r="E485" s="1" t="s">
        <v>20</v>
      </c>
      <c r="F485" s="1" t="s">
        <v>21</v>
      </c>
      <c r="G485">
        <v>305988</v>
      </c>
      <c r="H485" s="1" t="s">
        <v>54</v>
      </c>
      <c r="I485" s="1" t="s">
        <v>30</v>
      </c>
      <c r="J485">
        <v>142.85714285714198</v>
      </c>
      <c r="K485">
        <v>18.4345564700502</v>
      </c>
      <c r="L485">
        <v>48.496440444444403</v>
      </c>
      <c r="M485">
        <v>10</v>
      </c>
      <c r="N485">
        <v>8</v>
      </c>
      <c r="O485">
        <v>4.3646796400000003</v>
      </c>
      <c r="P485" s="1" t="s">
        <v>24</v>
      </c>
      <c r="Q485">
        <v>7</v>
      </c>
      <c r="R485">
        <v>43</v>
      </c>
      <c r="S485">
        <v>9</v>
      </c>
    </row>
    <row r="486" spans="1:19" x14ac:dyDescent="0.25">
      <c r="A486">
        <v>524</v>
      </c>
      <c r="B486" s="1" t="s">
        <v>19</v>
      </c>
      <c r="C486" s="2">
        <v>45716</v>
      </c>
      <c r="D486">
        <v>1617354</v>
      </c>
      <c r="E486" s="1" t="s">
        <v>43</v>
      </c>
      <c r="F486" s="1" t="s">
        <v>34</v>
      </c>
      <c r="G486">
        <v>305002</v>
      </c>
      <c r="H486" s="1" t="s">
        <v>88</v>
      </c>
      <c r="I486" s="1" t="s">
        <v>42</v>
      </c>
      <c r="J486">
        <v>101.515151515151</v>
      </c>
      <c r="K486">
        <v>113.19016983057499</v>
      </c>
      <c r="L486">
        <v>114.90269230000001</v>
      </c>
      <c r="M486">
        <v>67</v>
      </c>
      <c r="N486">
        <v>23</v>
      </c>
      <c r="O486">
        <v>11.490269229999999</v>
      </c>
      <c r="P486" s="1" t="s">
        <v>45</v>
      </c>
      <c r="Q486">
        <v>66</v>
      </c>
      <c r="R486">
        <v>20</v>
      </c>
      <c r="S486">
        <v>9</v>
      </c>
    </row>
    <row r="487" spans="1:19" x14ac:dyDescent="0.25">
      <c r="A487">
        <v>525</v>
      </c>
      <c r="B487" s="1" t="s">
        <v>19</v>
      </c>
      <c r="C487" s="2">
        <v>45716</v>
      </c>
      <c r="D487">
        <v>1624381</v>
      </c>
      <c r="E487" s="1" t="s">
        <v>20</v>
      </c>
      <c r="F487" s="1" t="s">
        <v>21</v>
      </c>
      <c r="G487">
        <v>305047</v>
      </c>
      <c r="H487" s="1" t="s">
        <v>37</v>
      </c>
      <c r="I487" s="1" t="s">
        <v>32</v>
      </c>
      <c r="J487">
        <v>200</v>
      </c>
      <c r="K487">
        <v>150.92500000000001</v>
      </c>
      <c r="L487">
        <v>140.82879763636299</v>
      </c>
      <c r="M487">
        <v>12</v>
      </c>
      <c r="N487">
        <v>64</v>
      </c>
      <c r="O487">
        <v>15.49116774</v>
      </c>
      <c r="P487" s="1" t="s">
        <v>24</v>
      </c>
      <c r="Q487">
        <v>6</v>
      </c>
      <c r="R487">
        <v>42</v>
      </c>
      <c r="S487">
        <v>11</v>
      </c>
    </row>
    <row r="488" spans="1:19" x14ac:dyDescent="0.25">
      <c r="A488">
        <v>526</v>
      </c>
      <c r="B488" s="1" t="s">
        <v>19</v>
      </c>
      <c r="C488" s="2">
        <v>45716</v>
      </c>
      <c r="D488">
        <v>1840424</v>
      </c>
      <c r="E488" s="1" t="s">
        <v>43</v>
      </c>
      <c r="F488" s="1" t="s">
        <v>34</v>
      </c>
      <c r="G488">
        <v>863224</v>
      </c>
      <c r="H488" s="1" t="s">
        <v>66</v>
      </c>
      <c r="I488" s="1" t="s">
        <v>32</v>
      </c>
      <c r="J488">
        <v>73.3333333333333</v>
      </c>
      <c r="K488">
        <v>99.244812581662103</v>
      </c>
      <c r="L488">
        <v>61.104613999999998</v>
      </c>
      <c r="M488">
        <v>22</v>
      </c>
      <c r="N488">
        <v>15</v>
      </c>
      <c r="O488">
        <v>6.1104614000000002</v>
      </c>
      <c r="P488" s="1" t="s">
        <v>45</v>
      </c>
      <c r="Q488">
        <v>30</v>
      </c>
      <c r="R488">
        <v>15</v>
      </c>
      <c r="S488">
        <v>10</v>
      </c>
    </row>
    <row r="489" spans="1:19" x14ac:dyDescent="0.25">
      <c r="A489">
        <v>527</v>
      </c>
      <c r="B489" s="1" t="s">
        <v>19</v>
      </c>
      <c r="C489" s="2">
        <v>45716</v>
      </c>
      <c r="D489">
        <v>1031125</v>
      </c>
      <c r="E489" s="1" t="s">
        <v>20</v>
      </c>
      <c r="F489" s="1" t="s">
        <v>21</v>
      </c>
      <c r="G489">
        <v>305014</v>
      </c>
      <c r="H489" s="1" t="s">
        <v>67</v>
      </c>
      <c r="I489" s="1" t="s">
        <v>30</v>
      </c>
      <c r="J489">
        <v>163.636363636363</v>
      </c>
      <c r="K489">
        <v>166.819232076112</v>
      </c>
      <c r="L489">
        <v>227.26334458333301</v>
      </c>
      <c r="M489">
        <v>18</v>
      </c>
      <c r="N489">
        <v>81</v>
      </c>
      <c r="O489">
        <v>32.725921620000001</v>
      </c>
      <c r="P489" s="1" t="s">
        <v>24</v>
      </c>
      <c r="Q489">
        <v>11</v>
      </c>
      <c r="R489">
        <v>48</v>
      </c>
      <c r="S489">
        <v>14</v>
      </c>
    </row>
    <row r="490" spans="1:19" x14ac:dyDescent="0.25">
      <c r="A490">
        <v>528</v>
      </c>
      <c r="B490" s="1" t="s">
        <v>19</v>
      </c>
      <c r="C490" s="2">
        <v>45716</v>
      </c>
      <c r="D490">
        <v>1920093</v>
      </c>
      <c r="E490" s="1" t="s">
        <v>20</v>
      </c>
      <c r="F490" s="1" t="s">
        <v>21</v>
      </c>
      <c r="G490">
        <v>305023</v>
      </c>
      <c r="H490" s="1" t="s">
        <v>76</v>
      </c>
      <c r="I490" s="1" t="s">
        <v>23</v>
      </c>
      <c r="J490">
        <v>125</v>
      </c>
      <c r="K490">
        <v>97.212649149530307</v>
      </c>
      <c r="L490">
        <v>138.54192885069801</v>
      </c>
      <c r="M490">
        <v>10</v>
      </c>
      <c r="N490">
        <v>38</v>
      </c>
      <c r="O490">
        <v>16.122816969999999</v>
      </c>
      <c r="P490" s="1" t="s">
        <v>24</v>
      </c>
      <c r="Q490">
        <v>8</v>
      </c>
      <c r="R490">
        <v>39</v>
      </c>
      <c r="S490">
        <v>11</v>
      </c>
    </row>
    <row r="491" spans="1:19" x14ac:dyDescent="0.25">
      <c r="A491">
        <v>529</v>
      </c>
      <c r="B491" s="1" t="s">
        <v>19</v>
      </c>
      <c r="C491" s="2">
        <v>45716</v>
      </c>
      <c r="D491">
        <v>1935856</v>
      </c>
      <c r="E491" s="1" t="s">
        <v>43</v>
      </c>
      <c r="F491" s="1" t="s">
        <v>34</v>
      </c>
      <c r="G491">
        <v>305029</v>
      </c>
      <c r="H491" s="1" t="s">
        <v>135</v>
      </c>
      <c r="I491" s="1" t="s">
        <v>42</v>
      </c>
      <c r="J491">
        <v>72.5</v>
      </c>
      <c r="K491">
        <v>88.682524878018697</v>
      </c>
      <c r="L491">
        <v>89.360747678160905</v>
      </c>
      <c r="M491">
        <v>29</v>
      </c>
      <c r="N491">
        <v>18</v>
      </c>
      <c r="O491">
        <v>9.7179813099999901</v>
      </c>
      <c r="P491" s="1" t="s">
        <v>45</v>
      </c>
      <c r="Q491">
        <v>40</v>
      </c>
      <c r="R491">
        <v>20</v>
      </c>
      <c r="S491">
        <v>10</v>
      </c>
    </row>
    <row r="492" spans="1:19" x14ac:dyDescent="0.25">
      <c r="A492">
        <v>530</v>
      </c>
      <c r="B492" s="1" t="s">
        <v>19</v>
      </c>
      <c r="C492" s="2">
        <v>45716</v>
      </c>
      <c r="D492">
        <v>1143960</v>
      </c>
      <c r="E492" s="1" t="s">
        <v>20</v>
      </c>
      <c r="F492" s="1" t="s">
        <v>34</v>
      </c>
      <c r="G492">
        <v>888587</v>
      </c>
      <c r="H492" s="1" t="s">
        <v>63</v>
      </c>
      <c r="I492" s="1" t="s">
        <v>27</v>
      </c>
      <c r="J492">
        <v>142.5</v>
      </c>
      <c r="K492">
        <v>101.138888888888</v>
      </c>
      <c r="L492">
        <v>240.13712311999899</v>
      </c>
      <c r="M492">
        <v>57</v>
      </c>
      <c r="N492">
        <v>10</v>
      </c>
      <c r="O492">
        <v>30.017140389999899</v>
      </c>
      <c r="P492" s="1" t="s">
        <v>24</v>
      </c>
      <c r="Q492">
        <v>40</v>
      </c>
      <c r="R492">
        <v>9</v>
      </c>
      <c r="S492">
        <v>12</v>
      </c>
    </row>
    <row r="493" spans="1:19" x14ac:dyDescent="0.25">
      <c r="A493">
        <v>531</v>
      </c>
      <c r="B493" s="1" t="s">
        <v>19</v>
      </c>
      <c r="C493" s="2">
        <v>45716</v>
      </c>
      <c r="D493">
        <v>1380966</v>
      </c>
      <c r="E493" s="1" t="s">
        <v>33</v>
      </c>
      <c r="F493" s="1" t="s">
        <v>34</v>
      </c>
      <c r="G493">
        <v>305043</v>
      </c>
      <c r="H493" s="1" t="s">
        <v>68</v>
      </c>
      <c r="I493" s="1" t="s">
        <v>30</v>
      </c>
      <c r="J493">
        <v>104</v>
      </c>
      <c r="K493">
        <v>110.938541666666</v>
      </c>
      <c r="L493">
        <v>41.173561908893703</v>
      </c>
      <c r="M493">
        <v>26</v>
      </c>
      <c r="N493">
        <v>18</v>
      </c>
      <c r="O493">
        <v>4.7452530099999999</v>
      </c>
      <c r="P493" s="1" t="s">
        <v>36</v>
      </c>
      <c r="Q493">
        <v>25</v>
      </c>
      <c r="R493">
        <v>16</v>
      </c>
      <c r="S493">
        <v>11</v>
      </c>
    </row>
    <row r="494" spans="1:19" x14ac:dyDescent="0.25">
      <c r="A494">
        <v>532</v>
      </c>
      <c r="B494" s="1" t="s">
        <v>19</v>
      </c>
      <c r="C494" s="2">
        <v>45716</v>
      </c>
      <c r="D494">
        <v>1495704</v>
      </c>
      <c r="E494" s="1" t="s">
        <v>33</v>
      </c>
      <c r="F494" s="1" t="s">
        <v>34</v>
      </c>
      <c r="G494">
        <v>305015</v>
      </c>
      <c r="H494" s="1" t="s">
        <v>129</v>
      </c>
      <c r="I494" s="1" t="s">
        <v>30</v>
      </c>
      <c r="J494">
        <v>34.615384615384613</v>
      </c>
      <c r="K494">
        <v>0</v>
      </c>
      <c r="L494">
        <v>25.363488900000004</v>
      </c>
      <c r="M494">
        <v>9</v>
      </c>
      <c r="N494">
        <v>0</v>
      </c>
      <c r="O494">
        <v>2.5363488900000002</v>
      </c>
      <c r="P494" s="1" t="s">
        <v>36</v>
      </c>
      <c r="Q494">
        <v>26</v>
      </c>
      <c r="R494">
        <v>0</v>
      </c>
      <c r="S494">
        <v>10</v>
      </c>
    </row>
    <row r="495" spans="1:19" x14ac:dyDescent="0.25">
      <c r="A495">
        <v>533</v>
      </c>
      <c r="B495" s="1" t="s">
        <v>19</v>
      </c>
      <c r="C495" s="2">
        <v>45716</v>
      </c>
      <c r="D495">
        <v>1839307</v>
      </c>
      <c r="E495" s="1" t="s">
        <v>20</v>
      </c>
      <c r="F495" s="1" t="s">
        <v>34</v>
      </c>
      <c r="G495">
        <v>305878</v>
      </c>
      <c r="H495" s="1" t="s">
        <v>114</v>
      </c>
      <c r="I495" s="1" t="s">
        <v>30</v>
      </c>
      <c r="J495">
        <v>112.82051282051199</v>
      </c>
      <c r="K495">
        <v>116.29132043002699</v>
      </c>
      <c r="L495">
        <v>114.14139521839</v>
      </c>
      <c r="M495">
        <v>44</v>
      </c>
      <c r="N495">
        <v>20</v>
      </c>
      <c r="O495">
        <v>12.412876729999899</v>
      </c>
      <c r="P495" s="1" t="s">
        <v>24</v>
      </c>
      <c r="Q495">
        <v>39</v>
      </c>
      <c r="R495">
        <v>17</v>
      </c>
      <c r="S495">
        <v>10</v>
      </c>
    </row>
    <row r="496" spans="1:19" x14ac:dyDescent="0.25">
      <c r="A496">
        <v>534</v>
      </c>
      <c r="B496" s="1" t="s">
        <v>19</v>
      </c>
      <c r="C496" s="2">
        <v>45716</v>
      </c>
      <c r="D496">
        <v>1749547</v>
      </c>
      <c r="E496" s="1" t="s">
        <v>20</v>
      </c>
      <c r="F496" s="1" t="s">
        <v>34</v>
      </c>
      <c r="G496">
        <v>305057</v>
      </c>
      <c r="H496" s="1" t="s">
        <v>59</v>
      </c>
      <c r="I496" s="1" t="s">
        <v>23</v>
      </c>
      <c r="J496">
        <v>123.684210526315</v>
      </c>
      <c r="K496">
        <v>75.15190615835769</v>
      </c>
      <c r="L496">
        <v>80.187329505703403</v>
      </c>
      <c r="M496">
        <v>47</v>
      </c>
      <c r="N496">
        <v>18</v>
      </c>
      <c r="O496">
        <v>10.544633829999899</v>
      </c>
      <c r="P496" s="1" t="s">
        <v>24</v>
      </c>
      <c r="Q496">
        <v>38</v>
      </c>
      <c r="R496">
        <v>23</v>
      </c>
      <c r="S496">
        <v>13</v>
      </c>
    </row>
    <row r="497" spans="1:19" x14ac:dyDescent="0.25">
      <c r="A497">
        <v>535</v>
      </c>
      <c r="B497" s="1" t="s">
        <v>19</v>
      </c>
      <c r="C497" s="2">
        <v>45716</v>
      </c>
      <c r="D497">
        <v>1962533</v>
      </c>
      <c r="E497" s="1" t="s">
        <v>20</v>
      </c>
      <c r="F497" s="1" t="s">
        <v>21</v>
      </c>
      <c r="G497">
        <v>305015</v>
      </c>
      <c r="H497" s="1" t="s">
        <v>129</v>
      </c>
      <c r="I497" s="1" t="s">
        <v>30</v>
      </c>
      <c r="J497">
        <v>175</v>
      </c>
      <c r="K497">
        <v>63.081579909586402</v>
      </c>
      <c r="L497">
        <v>42.0741556043956</v>
      </c>
      <c r="M497">
        <v>21</v>
      </c>
      <c r="N497">
        <v>19</v>
      </c>
      <c r="O497">
        <v>4.7859351999999999</v>
      </c>
      <c r="P497" s="1" t="s">
        <v>24</v>
      </c>
      <c r="Q497">
        <v>12</v>
      </c>
      <c r="R497">
        <v>30</v>
      </c>
      <c r="S497">
        <v>11</v>
      </c>
    </row>
    <row r="498" spans="1:19" x14ac:dyDescent="0.25">
      <c r="A498">
        <v>536</v>
      </c>
      <c r="B498" s="1" t="s">
        <v>19</v>
      </c>
      <c r="C498" s="2">
        <v>45716</v>
      </c>
      <c r="D498">
        <v>1010126</v>
      </c>
      <c r="E498" s="1" t="s">
        <v>33</v>
      </c>
      <c r="F498" s="1" t="s">
        <v>34</v>
      </c>
      <c r="G498">
        <v>305006</v>
      </c>
      <c r="H498" s="1" t="s">
        <v>95</v>
      </c>
      <c r="I498" s="1" t="s">
        <v>30</v>
      </c>
      <c r="J498">
        <v>66.666666666666657</v>
      </c>
      <c r="K498">
        <v>0</v>
      </c>
      <c r="L498">
        <v>11.301921</v>
      </c>
      <c r="M498">
        <v>18</v>
      </c>
      <c r="N498">
        <v>0</v>
      </c>
      <c r="O498">
        <v>1.1301920999999999</v>
      </c>
      <c r="P498" s="1" t="s">
        <v>36</v>
      </c>
      <c r="Q498">
        <v>27</v>
      </c>
      <c r="R498">
        <v>0</v>
      </c>
      <c r="S498">
        <v>10</v>
      </c>
    </row>
    <row r="499" spans="1:19" x14ac:dyDescent="0.25">
      <c r="A499">
        <v>537</v>
      </c>
      <c r="B499" s="1" t="s">
        <v>19</v>
      </c>
      <c r="C499" s="2">
        <v>45716</v>
      </c>
      <c r="D499">
        <v>1827939</v>
      </c>
      <c r="E499" s="1" t="s">
        <v>33</v>
      </c>
      <c r="F499" s="1" t="s">
        <v>34</v>
      </c>
      <c r="G499">
        <v>305020</v>
      </c>
      <c r="H499" s="1" t="s">
        <v>26</v>
      </c>
      <c r="I499" s="1" t="s">
        <v>27</v>
      </c>
      <c r="J499">
        <v>60.784313725490101</v>
      </c>
      <c r="K499">
        <v>6.9806437389770704</v>
      </c>
      <c r="L499">
        <v>13.7131714375</v>
      </c>
      <c r="M499">
        <v>31</v>
      </c>
      <c r="N499">
        <v>2</v>
      </c>
      <c r="O499">
        <v>2.1941074299999999</v>
      </c>
      <c r="P499" s="1" t="s">
        <v>36</v>
      </c>
      <c r="Q499">
        <v>51</v>
      </c>
      <c r="R499">
        <v>28</v>
      </c>
      <c r="S499">
        <v>16</v>
      </c>
    </row>
    <row r="500" spans="1:19" x14ac:dyDescent="0.25">
      <c r="A500">
        <v>538</v>
      </c>
      <c r="B500" s="1" t="s">
        <v>19</v>
      </c>
      <c r="C500" s="2">
        <v>45716</v>
      </c>
      <c r="D500">
        <v>1520330</v>
      </c>
      <c r="E500" s="1" t="s">
        <v>20</v>
      </c>
      <c r="F500" s="1" t="s">
        <v>21</v>
      </c>
      <c r="G500">
        <v>305039</v>
      </c>
      <c r="H500" s="1" t="s">
        <v>106</v>
      </c>
      <c r="I500" s="1" t="s">
        <v>23</v>
      </c>
      <c r="J500">
        <v>128.57142857142802</v>
      </c>
      <c r="K500">
        <v>104.74104736890099</v>
      </c>
      <c r="L500">
        <v>7.4294793832569708</v>
      </c>
      <c r="M500">
        <v>9</v>
      </c>
      <c r="N500">
        <v>57</v>
      </c>
      <c r="O500">
        <v>0.91196851999999995</v>
      </c>
      <c r="P500" s="1" t="s">
        <v>24</v>
      </c>
      <c r="Q500">
        <v>7</v>
      </c>
      <c r="R500">
        <v>54</v>
      </c>
      <c r="S500">
        <v>12</v>
      </c>
    </row>
    <row r="501" spans="1:19" x14ac:dyDescent="0.25">
      <c r="A501">
        <v>539</v>
      </c>
      <c r="B501" s="1" t="s">
        <v>19</v>
      </c>
      <c r="C501" s="2">
        <v>45716</v>
      </c>
      <c r="D501">
        <v>1409275</v>
      </c>
      <c r="E501" s="1" t="s">
        <v>43</v>
      </c>
      <c r="F501" s="1" t="s">
        <v>34</v>
      </c>
      <c r="G501">
        <v>305056</v>
      </c>
      <c r="H501" s="1" t="s">
        <v>116</v>
      </c>
      <c r="I501" s="1" t="s">
        <v>32</v>
      </c>
      <c r="J501">
        <v>118.18181818181802</v>
      </c>
      <c r="K501">
        <v>120.476138888888</v>
      </c>
      <c r="L501">
        <v>56.471511020408101</v>
      </c>
      <c r="M501">
        <v>52</v>
      </c>
      <c r="N501">
        <v>24</v>
      </c>
      <c r="O501">
        <v>5.53420808</v>
      </c>
      <c r="P501" s="1" t="s">
        <v>45</v>
      </c>
      <c r="Q501">
        <v>44</v>
      </c>
      <c r="R501">
        <v>19</v>
      </c>
      <c r="S501">
        <v>9</v>
      </c>
    </row>
    <row r="502" spans="1:19" x14ac:dyDescent="0.25">
      <c r="A502">
        <v>540</v>
      </c>
      <c r="B502" s="1" t="s">
        <v>19</v>
      </c>
      <c r="C502" s="2">
        <v>45716</v>
      </c>
      <c r="D502">
        <v>1985640</v>
      </c>
      <c r="E502" s="1" t="s">
        <v>20</v>
      </c>
      <c r="F502" s="1" t="s">
        <v>21</v>
      </c>
      <c r="G502">
        <v>879095</v>
      </c>
      <c r="H502" s="1" t="s">
        <v>57</v>
      </c>
      <c r="I502" s="1" t="s">
        <v>42</v>
      </c>
      <c r="J502">
        <v>200</v>
      </c>
      <c r="K502">
        <v>64.422639147340107</v>
      </c>
      <c r="L502">
        <v>66.4882516363636</v>
      </c>
      <c r="M502">
        <v>6</v>
      </c>
      <c r="N502">
        <v>18</v>
      </c>
      <c r="O502">
        <v>4.5710673000000002</v>
      </c>
      <c r="P502" s="1" t="s">
        <v>24</v>
      </c>
      <c r="Q502">
        <v>3</v>
      </c>
      <c r="R502">
        <v>27</v>
      </c>
      <c r="S502">
        <v>6</v>
      </c>
    </row>
    <row r="503" spans="1:19" x14ac:dyDescent="0.25">
      <c r="A503">
        <v>541</v>
      </c>
      <c r="B503" s="1" t="s">
        <v>19</v>
      </c>
      <c r="C503" s="2">
        <v>45716</v>
      </c>
      <c r="D503">
        <v>1251961</v>
      </c>
      <c r="E503" s="1" t="s">
        <v>25</v>
      </c>
      <c r="F503" s="1" t="s">
        <v>34</v>
      </c>
      <c r="G503">
        <v>854198</v>
      </c>
      <c r="H503" s="1" t="s">
        <v>81</v>
      </c>
      <c r="I503" s="1" t="s">
        <v>32</v>
      </c>
      <c r="J503">
        <v>80.392156862745097</v>
      </c>
      <c r="K503">
        <v>127.591885417133</v>
      </c>
      <c r="L503">
        <v>156.25242990243899</v>
      </c>
      <c r="M503">
        <v>41</v>
      </c>
      <c r="N503">
        <v>18</v>
      </c>
      <c r="O503">
        <v>32.031748129999997</v>
      </c>
      <c r="P503" s="1" t="s">
        <v>28</v>
      </c>
      <c r="Q503">
        <v>51</v>
      </c>
      <c r="R503">
        <v>14</v>
      </c>
      <c r="S503">
        <v>20</v>
      </c>
    </row>
    <row r="504" spans="1:19" x14ac:dyDescent="0.25">
      <c r="A504">
        <v>542</v>
      </c>
      <c r="B504" s="1" t="s">
        <v>19</v>
      </c>
      <c r="C504" s="2">
        <v>45716</v>
      </c>
      <c r="D504">
        <v>1471206</v>
      </c>
      <c r="E504" s="1" t="s">
        <v>20</v>
      </c>
      <c r="F504" s="1" t="s">
        <v>21</v>
      </c>
      <c r="G504">
        <v>305001</v>
      </c>
      <c r="H504" s="1" t="s">
        <v>113</v>
      </c>
      <c r="I504" s="1" t="s">
        <v>42</v>
      </c>
      <c r="J504">
        <v>281.81818181818102</v>
      </c>
      <c r="K504">
        <v>113.23931656622</v>
      </c>
      <c r="L504">
        <v>273.79821149350596</v>
      </c>
      <c r="M504">
        <v>31</v>
      </c>
      <c r="N504">
        <v>67</v>
      </c>
      <c r="O504">
        <v>42.164924569999997</v>
      </c>
      <c r="P504" s="1" t="s">
        <v>24</v>
      </c>
      <c r="Q504">
        <v>11</v>
      </c>
      <c r="R504">
        <v>59</v>
      </c>
      <c r="S504">
        <v>15</v>
      </c>
    </row>
    <row r="505" spans="1:19" x14ac:dyDescent="0.25">
      <c r="A505">
        <v>543</v>
      </c>
      <c r="B505" s="1" t="s">
        <v>19</v>
      </c>
      <c r="C505" s="2">
        <v>45716</v>
      </c>
      <c r="D505">
        <v>1105149</v>
      </c>
      <c r="E505" s="1" t="s">
        <v>33</v>
      </c>
      <c r="F505" s="1" t="s">
        <v>34</v>
      </c>
      <c r="G505">
        <v>305054</v>
      </c>
      <c r="H505" s="1" t="s">
        <v>94</v>
      </c>
      <c r="I505" s="1" t="s">
        <v>27</v>
      </c>
      <c r="J505">
        <v>52.173913043478258</v>
      </c>
      <c r="K505">
        <v>0</v>
      </c>
      <c r="L505">
        <v>0</v>
      </c>
      <c r="M505">
        <v>12</v>
      </c>
      <c r="N505">
        <v>0</v>
      </c>
      <c r="O505">
        <v>0</v>
      </c>
      <c r="P505" s="1" t="s">
        <v>36</v>
      </c>
      <c r="Q505">
        <v>23</v>
      </c>
      <c r="R505">
        <v>0</v>
      </c>
      <c r="S505">
        <v>0</v>
      </c>
    </row>
    <row r="506" spans="1:19" x14ac:dyDescent="0.25">
      <c r="A506">
        <v>544</v>
      </c>
      <c r="B506" s="1" t="s">
        <v>19</v>
      </c>
      <c r="C506" s="2">
        <v>45716</v>
      </c>
      <c r="D506">
        <v>1338963</v>
      </c>
      <c r="E506" s="1" t="s">
        <v>25</v>
      </c>
      <c r="F506" s="1" t="s">
        <v>34</v>
      </c>
      <c r="G506">
        <v>305003</v>
      </c>
      <c r="H506" s="1" t="s">
        <v>58</v>
      </c>
      <c r="I506" s="1" t="s">
        <v>42</v>
      </c>
      <c r="J506">
        <v>100</v>
      </c>
      <c r="K506">
        <v>192.94645021645002</v>
      </c>
      <c r="L506">
        <v>178.54717866666601</v>
      </c>
      <c r="M506">
        <v>98</v>
      </c>
      <c r="N506">
        <v>21</v>
      </c>
      <c r="O506">
        <v>26.782076799999999</v>
      </c>
      <c r="P506" s="1" t="s">
        <v>28</v>
      </c>
      <c r="Q506">
        <v>98</v>
      </c>
      <c r="R506">
        <v>10</v>
      </c>
      <c r="S506">
        <v>15</v>
      </c>
    </row>
    <row r="507" spans="1:19" x14ac:dyDescent="0.25">
      <c r="A507">
        <v>545</v>
      </c>
      <c r="B507" s="1" t="s">
        <v>19</v>
      </c>
      <c r="C507" s="2">
        <v>45716</v>
      </c>
      <c r="D507">
        <v>1871504</v>
      </c>
      <c r="E507" s="1" t="s">
        <v>20</v>
      </c>
      <c r="F507" s="1" t="s">
        <v>21</v>
      </c>
      <c r="G507">
        <v>305057</v>
      </c>
      <c r="H507" s="1" t="s">
        <v>59</v>
      </c>
      <c r="I507" s="1" t="s">
        <v>23</v>
      </c>
      <c r="J507">
        <v>187.5</v>
      </c>
      <c r="K507">
        <v>128.761325162541</v>
      </c>
      <c r="L507">
        <v>116.90947549514502</v>
      </c>
      <c r="M507">
        <v>15</v>
      </c>
      <c r="N507">
        <v>84</v>
      </c>
      <c r="O507">
        <v>15.052094969999899</v>
      </c>
      <c r="P507" s="1" t="s">
        <v>24</v>
      </c>
      <c r="Q507">
        <v>8</v>
      </c>
      <c r="R507">
        <v>65</v>
      </c>
      <c r="S507">
        <v>12</v>
      </c>
    </row>
    <row r="508" spans="1:19" x14ac:dyDescent="0.25">
      <c r="A508">
        <v>546</v>
      </c>
      <c r="B508" s="1" t="s">
        <v>19</v>
      </c>
      <c r="C508" s="2">
        <v>45716</v>
      </c>
      <c r="D508">
        <v>1024108</v>
      </c>
      <c r="E508" s="1" t="s">
        <v>20</v>
      </c>
      <c r="F508" s="1" t="s">
        <v>21</v>
      </c>
      <c r="G508">
        <v>305014</v>
      </c>
      <c r="H508" s="1" t="s">
        <v>67</v>
      </c>
      <c r="I508" s="1" t="s">
        <v>30</v>
      </c>
      <c r="J508">
        <v>163.636363636363</v>
      </c>
      <c r="K508">
        <v>130.86021633254001</v>
      </c>
      <c r="L508">
        <v>107.730016736111</v>
      </c>
      <c r="M508">
        <v>18</v>
      </c>
      <c r="N508">
        <v>66</v>
      </c>
      <c r="O508">
        <v>15.513122409999999</v>
      </c>
      <c r="P508" s="1" t="s">
        <v>24</v>
      </c>
      <c r="Q508">
        <v>11</v>
      </c>
      <c r="R508">
        <v>50</v>
      </c>
      <c r="S508">
        <v>14</v>
      </c>
    </row>
    <row r="509" spans="1:19" x14ac:dyDescent="0.25">
      <c r="A509">
        <v>547</v>
      </c>
      <c r="B509" s="1" t="s">
        <v>19</v>
      </c>
      <c r="C509" s="2">
        <v>45716</v>
      </c>
      <c r="D509">
        <v>1068093</v>
      </c>
      <c r="E509" s="1" t="s">
        <v>20</v>
      </c>
      <c r="F509" s="1" t="s">
        <v>21</v>
      </c>
      <c r="G509">
        <v>305053</v>
      </c>
      <c r="H509" s="1" t="s">
        <v>61</v>
      </c>
      <c r="I509" s="1" t="s">
        <v>27</v>
      </c>
      <c r="J509">
        <v>175</v>
      </c>
      <c r="K509">
        <v>122.118226600985</v>
      </c>
      <c r="L509">
        <v>9.6531521568627401</v>
      </c>
      <c r="M509">
        <v>7</v>
      </c>
      <c r="N509">
        <v>18</v>
      </c>
      <c r="O509">
        <v>0.61538844999999998</v>
      </c>
      <c r="P509" s="1" t="s">
        <v>24</v>
      </c>
      <c r="Q509">
        <v>4</v>
      </c>
      <c r="R509">
        <v>14</v>
      </c>
      <c r="S509">
        <v>6</v>
      </c>
    </row>
    <row r="510" spans="1:19" x14ac:dyDescent="0.25">
      <c r="A510">
        <v>548</v>
      </c>
      <c r="B510" s="1" t="s">
        <v>19</v>
      </c>
      <c r="C510" s="2">
        <v>45716</v>
      </c>
      <c r="D510">
        <v>1395743</v>
      </c>
      <c r="E510" s="1" t="s">
        <v>25</v>
      </c>
      <c r="F510" s="1" t="s">
        <v>34</v>
      </c>
      <c r="G510">
        <v>305049</v>
      </c>
      <c r="H510" s="1" t="s">
        <v>90</v>
      </c>
      <c r="I510" s="1" t="s">
        <v>42</v>
      </c>
      <c r="J510">
        <v>80</v>
      </c>
      <c r="K510">
        <v>161.67875243664699</v>
      </c>
      <c r="L510">
        <v>74.85285398533</v>
      </c>
      <c r="M510">
        <v>32</v>
      </c>
      <c r="N510">
        <v>27</v>
      </c>
      <c r="O510">
        <v>7.6537043199999903</v>
      </c>
      <c r="P510" s="1" t="s">
        <v>28</v>
      </c>
      <c r="Q510">
        <v>40</v>
      </c>
      <c r="R510">
        <v>16</v>
      </c>
      <c r="S510">
        <v>10</v>
      </c>
    </row>
    <row r="511" spans="1:19" x14ac:dyDescent="0.25">
      <c r="A511">
        <v>549</v>
      </c>
      <c r="B511" s="1" t="s">
        <v>19</v>
      </c>
      <c r="C511" s="2">
        <v>45716</v>
      </c>
      <c r="D511">
        <v>1515356</v>
      </c>
      <c r="E511" s="1" t="s">
        <v>20</v>
      </c>
      <c r="F511" s="1" t="s">
        <v>34</v>
      </c>
      <c r="G511">
        <v>305060</v>
      </c>
      <c r="H511" s="1" t="s">
        <v>112</v>
      </c>
      <c r="I511" s="1" t="s">
        <v>23</v>
      </c>
      <c r="J511">
        <v>78.571428571428498</v>
      </c>
      <c r="K511">
        <v>129.87401301563298</v>
      </c>
      <c r="L511">
        <v>115.077322559241</v>
      </c>
      <c r="M511">
        <v>22</v>
      </c>
      <c r="N511">
        <v>33</v>
      </c>
      <c r="O511">
        <v>12.140657529999899</v>
      </c>
      <c r="P511" s="1" t="s">
        <v>24</v>
      </c>
      <c r="Q511">
        <v>28</v>
      </c>
      <c r="R511">
        <v>25</v>
      </c>
      <c r="S511">
        <v>10</v>
      </c>
    </row>
    <row r="512" spans="1:19" x14ac:dyDescent="0.25">
      <c r="A512">
        <v>550</v>
      </c>
      <c r="B512" s="1" t="s">
        <v>19</v>
      </c>
      <c r="C512" s="2">
        <v>45716</v>
      </c>
      <c r="D512">
        <v>1203492</v>
      </c>
      <c r="E512" s="1" t="s">
        <v>20</v>
      </c>
      <c r="F512" s="1" t="s">
        <v>21</v>
      </c>
      <c r="G512">
        <v>305046</v>
      </c>
      <c r="H512" s="1" t="s">
        <v>128</v>
      </c>
      <c r="I512" s="1" t="s">
        <v>32</v>
      </c>
      <c r="J512">
        <v>285</v>
      </c>
      <c r="K512">
        <v>174.668166666666</v>
      </c>
      <c r="L512">
        <v>281.82505266666601</v>
      </c>
      <c r="M512">
        <v>10</v>
      </c>
      <c r="N512">
        <v>32</v>
      </c>
      <c r="O512">
        <v>12.68212737</v>
      </c>
      <c r="P512" s="1" t="s">
        <v>24</v>
      </c>
      <c r="Q512">
        <v>3</v>
      </c>
      <c r="R512">
        <v>18</v>
      </c>
      <c r="S512">
        <v>4</v>
      </c>
    </row>
    <row r="513" spans="1:19" x14ac:dyDescent="0.25">
      <c r="A513">
        <v>551</v>
      </c>
      <c r="B513" s="1" t="s">
        <v>19</v>
      </c>
      <c r="C513" s="2">
        <v>45716</v>
      </c>
      <c r="D513">
        <v>1261254</v>
      </c>
      <c r="E513" s="1" t="s">
        <v>43</v>
      </c>
      <c r="F513" s="1" t="s">
        <v>34</v>
      </c>
      <c r="G513">
        <v>305061</v>
      </c>
      <c r="H513" s="1" t="s">
        <v>44</v>
      </c>
      <c r="I513" s="1" t="s">
        <v>23</v>
      </c>
      <c r="J513">
        <v>93.548387096774093</v>
      </c>
      <c r="K513">
        <v>117.581122866474</v>
      </c>
      <c r="L513">
        <v>98.588745279999998</v>
      </c>
      <c r="M513">
        <v>29</v>
      </c>
      <c r="N513">
        <v>27</v>
      </c>
      <c r="O513">
        <v>12.32359316</v>
      </c>
      <c r="P513" s="1" t="s">
        <v>45</v>
      </c>
      <c r="Q513">
        <v>31</v>
      </c>
      <c r="R513">
        <v>22</v>
      </c>
      <c r="S513">
        <v>12</v>
      </c>
    </row>
    <row r="514" spans="1:19" x14ac:dyDescent="0.25">
      <c r="A514">
        <v>552</v>
      </c>
      <c r="B514" s="1" t="s">
        <v>19</v>
      </c>
      <c r="C514" s="2">
        <v>45716</v>
      </c>
      <c r="D514">
        <v>1666582</v>
      </c>
      <c r="E514" s="1" t="s">
        <v>20</v>
      </c>
      <c r="F514" s="1" t="s">
        <v>21</v>
      </c>
      <c r="G514">
        <v>305067</v>
      </c>
      <c r="H514" s="1" t="s">
        <v>107</v>
      </c>
      <c r="I514" s="1" t="s">
        <v>30</v>
      </c>
      <c r="J514">
        <v>216.66666666666598</v>
      </c>
      <c r="K514">
        <v>94.10632332643199</v>
      </c>
      <c r="L514">
        <v>110.76837639999999</v>
      </c>
      <c r="M514">
        <v>13</v>
      </c>
      <c r="N514">
        <v>33</v>
      </c>
      <c r="O514">
        <v>27.692094099999998</v>
      </c>
      <c r="P514" s="1" t="s">
        <v>24</v>
      </c>
      <c r="Q514">
        <v>6</v>
      </c>
      <c r="R514">
        <v>35</v>
      </c>
      <c r="S514">
        <v>25</v>
      </c>
    </row>
    <row r="515" spans="1:19" x14ac:dyDescent="0.25">
      <c r="A515">
        <v>553</v>
      </c>
      <c r="B515" s="1" t="s">
        <v>19</v>
      </c>
      <c r="C515" s="2">
        <v>45716</v>
      </c>
      <c r="D515">
        <v>1070090</v>
      </c>
      <c r="E515" s="1" t="s">
        <v>33</v>
      </c>
      <c r="F515" s="1" t="s">
        <v>34</v>
      </c>
      <c r="G515">
        <v>305027</v>
      </c>
      <c r="H515" s="1" t="s">
        <v>50</v>
      </c>
      <c r="I515" s="1" t="s">
        <v>27</v>
      </c>
      <c r="J515">
        <v>88.571428571428569</v>
      </c>
      <c r="K515">
        <v>0</v>
      </c>
      <c r="L515">
        <v>8.9821793999999997</v>
      </c>
      <c r="M515">
        <v>31</v>
      </c>
      <c r="N515">
        <v>0</v>
      </c>
      <c r="O515">
        <v>0.89821793999999999</v>
      </c>
      <c r="P515" s="1" t="s">
        <v>36</v>
      </c>
      <c r="Q515">
        <v>35</v>
      </c>
      <c r="R515">
        <v>0</v>
      </c>
      <c r="S515">
        <v>10</v>
      </c>
    </row>
    <row r="516" spans="1:19" x14ac:dyDescent="0.25">
      <c r="A516">
        <v>554</v>
      </c>
      <c r="B516" s="1" t="s">
        <v>19</v>
      </c>
      <c r="C516" s="2">
        <v>45716</v>
      </c>
      <c r="D516">
        <v>1213897</v>
      </c>
      <c r="E516" s="1" t="s">
        <v>43</v>
      </c>
      <c r="F516" s="1" t="s">
        <v>34</v>
      </c>
      <c r="G516">
        <v>305009</v>
      </c>
      <c r="H516" s="1" t="s">
        <v>100</v>
      </c>
      <c r="I516" s="1" t="s">
        <v>42</v>
      </c>
      <c r="J516">
        <v>82.978723404255291</v>
      </c>
      <c r="K516">
        <v>58.173881673881603</v>
      </c>
      <c r="L516">
        <v>310.40435827220796</v>
      </c>
      <c r="M516">
        <v>39</v>
      </c>
      <c r="N516">
        <v>6</v>
      </c>
      <c r="O516">
        <v>19.043307380000002</v>
      </c>
      <c r="P516" s="1" t="s">
        <v>45</v>
      </c>
      <c r="Q516">
        <v>47</v>
      </c>
      <c r="R516">
        <v>10</v>
      </c>
      <c r="S516">
        <v>6</v>
      </c>
    </row>
    <row r="517" spans="1:19" x14ac:dyDescent="0.25">
      <c r="A517">
        <v>555</v>
      </c>
      <c r="B517" s="1" t="s">
        <v>19</v>
      </c>
      <c r="C517" s="2">
        <v>45716</v>
      </c>
      <c r="D517">
        <v>1842668</v>
      </c>
      <c r="E517" s="1" t="s">
        <v>20</v>
      </c>
      <c r="F517" s="1" t="s">
        <v>21</v>
      </c>
      <c r="G517">
        <v>305008</v>
      </c>
      <c r="H517" s="1" t="s">
        <v>79</v>
      </c>
      <c r="I517" s="1" t="s">
        <v>42</v>
      </c>
      <c r="J517">
        <v>154.54545454545402</v>
      </c>
      <c r="K517">
        <v>128.781634993446</v>
      </c>
      <c r="L517">
        <v>104.78816526666598</v>
      </c>
      <c r="M517">
        <v>17</v>
      </c>
      <c r="N517">
        <v>65</v>
      </c>
      <c r="O517">
        <v>15.718224790000001</v>
      </c>
      <c r="P517" s="1" t="s">
        <v>24</v>
      </c>
      <c r="Q517">
        <v>11</v>
      </c>
      <c r="R517">
        <v>50</v>
      </c>
      <c r="S517">
        <v>15</v>
      </c>
    </row>
    <row r="518" spans="1:19" x14ac:dyDescent="0.25">
      <c r="A518">
        <v>556</v>
      </c>
      <c r="B518" s="1" t="s">
        <v>19</v>
      </c>
      <c r="C518" s="2">
        <v>45716</v>
      </c>
      <c r="D518">
        <v>1202432</v>
      </c>
      <c r="E518" s="1" t="s">
        <v>33</v>
      </c>
      <c r="F518" s="1" t="s">
        <v>34</v>
      </c>
      <c r="G518">
        <v>305003</v>
      </c>
      <c r="H518" s="1" t="s">
        <v>58</v>
      </c>
      <c r="I518" s="1" t="s">
        <v>42</v>
      </c>
      <c r="J518">
        <v>22.727272727272727</v>
      </c>
      <c r="K518">
        <v>0</v>
      </c>
      <c r="L518">
        <v>0</v>
      </c>
      <c r="M518">
        <v>5</v>
      </c>
      <c r="N518">
        <v>0</v>
      </c>
      <c r="O518">
        <v>0</v>
      </c>
      <c r="P518" s="1" t="s">
        <v>36</v>
      </c>
      <c r="Q518">
        <v>22</v>
      </c>
      <c r="R518">
        <v>0</v>
      </c>
      <c r="S518">
        <v>0</v>
      </c>
    </row>
    <row r="519" spans="1:19" x14ac:dyDescent="0.25">
      <c r="A519">
        <v>557</v>
      </c>
      <c r="B519" s="1" t="s">
        <v>19</v>
      </c>
      <c r="C519" s="2">
        <v>45716</v>
      </c>
      <c r="D519">
        <v>1999806</v>
      </c>
      <c r="E519" s="1" t="s">
        <v>33</v>
      </c>
      <c r="F519" s="1" t="s">
        <v>34</v>
      </c>
      <c r="G519">
        <v>305028</v>
      </c>
      <c r="H519" s="1" t="s">
        <v>98</v>
      </c>
      <c r="I519" s="1" t="s">
        <v>42</v>
      </c>
      <c r="J519">
        <v>88.732394366197099</v>
      </c>
      <c r="K519">
        <v>64.747532467532395</v>
      </c>
      <c r="L519">
        <v>71.155602312499994</v>
      </c>
      <c r="M519">
        <v>63</v>
      </c>
      <c r="N519">
        <v>9</v>
      </c>
      <c r="O519">
        <v>11.38489637</v>
      </c>
      <c r="P519" s="1" t="s">
        <v>36</v>
      </c>
      <c r="Q519">
        <v>71</v>
      </c>
      <c r="R519">
        <v>13</v>
      </c>
      <c r="S519">
        <v>16</v>
      </c>
    </row>
    <row r="520" spans="1:19" x14ac:dyDescent="0.25">
      <c r="A520">
        <v>558</v>
      </c>
      <c r="B520" s="1" t="s">
        <v>19</v>
      </c>
      <c r="C520" s="2">
        <v>45716</v>
      </c>
      <c r="D520">
        <v>1343675</v>
      </c>
      <c r="E520" s="1" t="s">
        <v>25</v>
      </c>
      <c r="F520" s="1" t="s">
        <v>34</v>
      </c>
      <c r="G520">
        <v>305060</v>
      </c>
      <c r="H520" s="1" t="s">
        <v>112</v>
      </c>
      <c r="I520" s="1" t="s">
        <v>23</v>
      </c>
      <c r="J520">
        <v>82.142857142857096</v>
      </c>
      <c r="K520">
        <v>107.93461625115499</v>
      </c>
      <c r="L520">
        <v>105.04645592416999</v>
      </c>
      <c r="M520">
        <v>23</v>
      </c>
      <c r="N520">
        <v>31</v>
      </c>
      <c r="O520">
        <v>11.0824011</v>
      </c>
      <c r="P520" s="1" t="s">
        <v>28</v>
      </c>
      <c r="Q520">
        <v>28</v>
      </c>
      <c r="R520">
        <v>28</v>
      </c>
      <c r="S520">
        <v>10</v>
      </c>
    </row>
    <row r="521" spans="1:19" x14ac:dyDescent="0.25">
      <c r="A521">
        <v>559</v>
      </c>
      <c r="B521" s="1" t="s">
        <v>19</v>
      </c>
      <c r="C521" s="2">
        <v>45716</v>
      </c>
      <c r="D521">
        <v>1111755</v>
      </c>
      <c r="E521" s="1" t="s">
        <v>20</v>
      </c>
      <c r="F521" s="1" t="s">
        <v>21</v>
      </c>
      <c r="G521">
        <v>888586</v>
      </c>
      <c r="H521" s="1" t="s">
        <v>22</v>
      </c>
      <c r="I521" s="1" t="s">
        <v>23</v>
      </c>
      <c r="J521">
        <v>125</v>
      </c>
      <c r="K521">
        <v>108.967277361301</v>
      </c>
      <c r="L521">
        <v>93.307993428571407</v>
      </c>
      <c r="M521">
        <v>10</v>
      </c>
      <c r="N521">
        <v>50</v>
      </c>
      <c r="O521">
        <v>13.06311908</v>
      </c>
      <c r="P521" s="1" t="s">
        <v>24</v>
      </c>
      <c r="Q521">
        <v>8</v>
      </c>
      <c r="R521">
        <v>45</v>
      </c>
      <c r="S521">
        <v>14</v>
      </c>
    </row>
    <row r="522" spans="1:19" x14ac:dyDescent="0.25">
      <c r="A522">
        <v>560</v>
      </c>
      <c r="B522" s="1" t="s">
        <v>19</v>
      </c>
      <c r="C522" s="2">
        <v>45716</v>
      </c>
      <c r="D522">
        <v>1675532</v>
      </c>
      <c r="E522" s="1" t="s">
        <v>25</v>
      </c>
      <c r="F522" s="1" t="s">
        <v>34</v>
      </c>
      <c r="G522">
        <v>879095</v>
      </c>
      <c r="H522" s="1" t="s">
        <v>57</v>
      </c>
      <c r="I522" s="1" t="s">
        <v>42</v>
      </c>
      <c r="J522">
        <v>128.57142857142802</v>
      </c>
      <c r="K522">
        <v>111.82624343972401</v>
      </c>
      <c r="L522">
        <v>202.56713277777698</v>
      </c>
      <c r="M522">
        <v>54</v>
      </c>
      <c r="N522">
        <v>29</v>
      </c>
      <c r="O522">
        <v>36.462083899999897</v>
      </c>
      <c r="P522" s="1" t="s">
        <v>28</v>
      </c>
      <c r="Q522">
        <v>42</v>
      </c>
      <c r="R522">
        <v>25</v>
      </c>
      <c r="S522">
        <v>18</v>
      </c>
    </row>
    <row r="523" spans="1:19" x14ac:dyDescent="0.25">
      <c r="A523">
        <v>561</v>
      </c>
      <c r="B523" s="1" t="s">
        <v>19</v>
      </c>
      <c r="C523" s="2">
        <v>45716</v>
      </c>
      <c r="D523">
        <v>1599973</v>
      </c>
      <c r="E523" s="1" t="s">
        <v>33</v>
      </c>
      <c r="F523" s="1" t="s">
        <v>34</v>
      </c>
      <c r="G523">
        <v>305001</v>
      </c>
      <c r="H523" s="1" t="s">
        <v>113</v>
      </c>
      <c r="I523" s="1" t="s">
        <v>42</v>
      </c>
      <c r="J523">
        <v>100</v>
      </c>
      <c r="K523">
        <v>66.480259740259697</v>
      </c>
      <c r="L523">
        <v>112.54024043749999</v>
      </c>
      <c r="M523">
        <v>67</v>
      </c>
      <c r="N523">
        <v>9</v>
      </c>
      <c r="O523">
        <v>18.006438469999999</v>
      </c>
      <c r="P523" s="1" t="s">
        <v>36</v>
      </c>
      <c r="Q523">
        <v>67</v>
      </c>
      <c r="R523">
        <v>13</v>
      </c>
      <c r="S523">
        <v>16</v>
      </c>
    </row>
    <row r="524" spans="1:19" x14ac:dyDescent="0.25">
      <c r="A524">
        <v>562</v>
      </c>
      <c r="B524" s="1" t="s">
        <v>19</v>
      </c>
      <c r="C524" s="2">
        <v>45716</v>
      </c>
      <c r="D524">
        <v>1946235</v>
      </c>
      <c r="E524" s="1" t="s">
        <v>43</v>
      </c>
      <c r="F524" s="1" t="s">
        <v>34</v>
      </c>
      <c r="G524">
        <v>305003</v>
      </c>
      <c r="H524" s="1" t="s">
        <v>58</v>
      </c>
      <c r="I524" s="1" t="s">
        <v>42</v>
      </c>
      <c r="J524">
        <v>67.346938775510196</v>
      </c>
      <c r="K524">
        <v>73.717619047618996</v>
      </c>
      <c r="L524">
        <v>41.381745733333304</v>
      </c>
      <c r="M524">
        <v>66</v>
      </c>
      <c r="N524">
        <v>11</v>
      </c>
      <c r="O524">
        <v>6.20726186</v>
      </c>
      <c r="P524" s="1" t="s">
        <v>45</v>
      </c>
      <c r="Q524">
        <v>98</v>
      </c>
      <c r="R524">
        <v>14</v>
      </c>
      <c r="S524">
        <v>15</v>
      </c>
    </row>
    <row r="525" spans="1:19" x14ac:dyDescent="0.25">
      <c r="A525">
        <v>563</v>
      </c>
      <c r="B525" s="1" t="s">
        <v>19</v>
      </c>
      <c r="C525" s="2">
        <v>45716</v>
      </c>
      <c r="D525">
        <v>1083683</v>
      </c>
      <c r="E525" s="1" t="s">
        <v>25</v>
      </c>
      <c r="F525" s="1" t="s">
        <v>34</v>
      </c>
      <c r="G525">
        <v>305038</v>
      </c>
      <c r="H525" s="1" t="s">
        <v>40</v>
      </c>
      <c r="I525" s="1" t="s">
        <v>23</v>
      </c>
      <c r="J525">
        <v>69.230769230769198</v>
      </c>
      <c r="K525">
        <v>64.308279801503303</v>
      </c>
      <c r="L525">
        <v>149.92343888154102</v>
      </c>
      <c r="M525">
        <v>9</v>
      </c>
      <c r="N525">
        <v>16</v>
      </c>
      <c r="O525">
        <v>11.90317143</v>
      </c>
      <c r="P525" s="1" t="s">
        <v>28</v>
      </c>
      <c r="Q525">
        <v>13</v>
      </c>
      <c r="R525">
        <v>24</v>
      </c>
      <c r="S525">
        <v>7</v>
      </c>
    </row>
    <row r="526" spans="1:19" x14ac:dyDescent="0.25">
      <c r="A526">
        <v>565</v>
      </c>
      <c r="B526" s="1" t="s">
        <v>19</v>
      </c>
      <c r="C526" s="2">
        <v>45716</v>
      </c>
      <c r="D526">
        <v>1039262</v>
      </c>
      <c r="E526" s="1" t="s">
        <v>20</v>
      </c>
      <c r="F526" s="1" t="s">
        <v>21</v>
      </c>
      <c r="G526">
        <v>305083</v>
      </c>
      <c r="H526" s="1" t="s">
        <v>73</v>
      </c>
      <c r="I526" s="1" t="s">
        <v>27</v>
      </c>
      <c r="J526">
        <v>185.71428571428501</v>
      </c>
      <c r="K526">
        <v>101.849045953428</v>
      </c>
      <c r="L526">
        <v>144.6097508</v>
      </c>
      <c r="M526">
        <v>13</v>
      </c>
      <c r="N526">
        <v>52</v>
      </c>
      <c r="O526">
        <v>14.460975080000001</v>
      </c>
      <c r="P526" s="1" t="s">
        <v>24</v>
      </c>
      <c r="Q526">
        <v>7</v>
      </c>
      <c r="R526">
        <v>51</v>
      </c>
      <c r="S526">
        <v>10</v>
      </c>
    </row>
    <row r="527" spans="1:19" x14ac:dyDescent="0.25">
      <c r="A527">
        <v>566</v>
      </c>
      <c r="B527" s="1" t="s">
        <v>19</v>
      </c>
      <c r="C527" s="2">
        <v>45716</v>
      </c>
      <c r="D527">
        <v>1874423</v>
      </c>
      <c r="E527" s="1" t="s">
        <v>33</v>
      </c>
      <c r="F527" s="1" t="s">
        <v>34</v>
      </c>
      <c r="G527">
        <v>305055</v>
      </c>
      <c r="H527" s="1" t="s">
        <v>51</v>
      </c>
      <c r="I527" s="1" t="s">
        <v>32</v>
      </c>
      <c r="J527">
        <v>44.4444444444444</v>
      </c>
      <c r="K527">
        <v>69.985881917281901</v>
      </c>
      <c r="L527">
        <v>0</v>
      </c>
      <c r="M527">
        <v>12</v>
      </c>
      <c r="N527">
        <v>7</v>
      </c>
      <c r="O527">
        <v>0</v>
      </c>
      <c r="P527" s="1" t="s">
        <v>36</v>
      </c>
      <c r="Q527">
        <v>27</v>
      </c>
      <c r="R527">
        <v>10</v>
      </c>
      <c r="S527">
        <v>0</v>
      </c>
    </row>
    <row r="528" spans="1:19" x14ac:dyDescent="0.25">
      <c r="A528">
        <v>567</v>
      </c>
      <c r="B528" s="1" t="s">
        <v>19</v>
      </c>
      <c r="C528" s="2">
        <v>45716</v>
      </c>
      <c r="D528">
        <v>1702070</v>
      </c>
      <c r="E528" s="1" t="s">
        <v>33</v>
      </c>
      <c r="F528" s="1" t="s">
        <v>34</v>
      </c>
      <c r="G528">
        <v>305003</v>
      </c>
      <c r="H528" s="1" t="s">
        <v>58</v>
      </c>
      <c r="I528" s="1" t="s">
        <v>42</v>
      </c>
      <c r="J528">
        <v>5.5555555555555554</v>
      </c>
      <c r="K528">
        <v>0</v>
      </c>
      <c r="L528">
        <v>0</v>
      </c>
      <c r="M528">
        <v>1</v>
      </c>
      <c r="N528">
        <v>0</v>
      </c>
      <c r="O528">
        <v>0</v>
      </c>
      <c r="P528" s="1" t="s">
        <v>36</v>
      </c>
      <c r="Q528">
        <v>18</v>
      </c>
      <c r="R528">
        <v>0</v>
      </c>
      <c r="S528">
        <v>0</v>
      </c>
    </row>
    <row r="529" spans="1:19" x14ac:dyDescent="0.25">
      <c r="A529">
        <v>568</v>
      </c>
      <c r="B529" s="1" t="s">
        <v>19</v>
      </c>
      <c r="C529" s="2">
        <v>45716</v>
      </c>
      <c r="D529">
        <v>1538755</v>
      </c>
      <c r="E529" s="1" t="s">
        <v>33</v>
      </c>
      <c r="F529" s="1" t="s">
        <v>34</v>
      </c>
      <c r="G529">
        <v>305014</v>
      </c>
      <c r="H529" s="1" t="s">
        <v>67</v>
      </c>
      <c r="I529" s="1" t="s">
        <v>30</v>
      </c>
      <c r="J529">
        <v>74.285714285714292</v>
      </c>
      <c r="K529">
        <v>0</v>
      </c>
      <c r="L529">
        <v>0</v>
      </c>
      <c r="M529">
        <v>26</v>
      </c>
      <c r="N529">
        <v>0</v>
      </c>
      <c r="O529">
        <v>0</v>
      </c>
      <c r="P529" s="1" t="s">
        <v>36</v>
      </c>
      <c r="Q529">
        <v>35</v>
      </c>
      <c r="R529">
        <v>0</v>
      </c>
      <c r="S529">
        <v>0</v>
      </c>
    </row>
    <row r="530" spans="1:19" x14ac:dyDescent="0.25">
      <c r="A530">
        <v>569</v>
      </c>
      <c r="B530" s="1" t="s">
        <v>19</v>
      </c>
      <c r="C530" s="2">
        <v>45716</v>
      </c>
      <c r="D530">
        <v>1675860</v>
      </c>
      <c r="E530" s="1" t="s">
        <v>33</v>
      </c>
      <c r="F530" s="1" t="s">
        <v>34</v>
      </c>
      <c r="G530">
        <v>881414</v>
      </c>
      <c r="H530" s="1" t="s">
        <v>64</v>
      </c>
      <c r="I530" s="1" t="s">
        <v>27</v>
      </c>
      <c r="J530">
        <v>20</v>
      </c>
      <c r="K530">
        <v>0</v>
      </c>
      <c r="L530">
        <v>0</v>
      </c>
      <c r="M530">
        <v>3</v>
      </c>
      <c r="N530">
        <v>0</v>
      </c>
      <c r="O530">
        <v>0</v>
      </c>
      <c r="P530" s="1" t="s">
        <v>36</v>
      </c>
      <c r="Q530">
        <v>15</v>
      </c>
      <c r="R530">
        <v>0</v>
      </c>
      <c r="S530">
        <v>0</v>
      </c>
    </row>
    <row r="531" spans="1:19" x14ac:dyDescent="0.25">
      <c r="A531">
        <v>570</v>
      </c>
      <c r="B531" s="1" t="s">
        <v>19</v>
      </c>
      <c r="C531" s="2">
        <v>45716</v>
      </c>
      <c r="D531">
        <v>1256682</v>
      </c>
      <c r="E531" s="1" t="s">
        <v>25</v>
      </c>
      <c r="F531" s="1" t="s">
        <v>34</v>
      </c>
      <c r="G531">
        <v>854198</v>
      </c>
      <c r="H531" s="1" t="s">
        <v>81</v>
      </c>
      <c r="I531" s="1" t="s">
        <v>32</v>
      </c>
      <c r="J531">
        <v>56.862745098039206</v>
      </c>
      <c r="K531">
        <v>48.437238330884199</v>
      </c>
      <c r="L531">
        <v>32.049160634146304</v>
      </c>
      <c r="M531">
        <v>29</v>
      </c>
      <c r="N531">
        <v>8</v>
      </c>
      <c r="O531">
        <v>6.5700779300000001</v>
      </c>
      <c r="P531" s="1" t="s">
        <v>28</v>
      </c>
      <c r="Q531">
        <v>51</v>
      </c>
      <c r="R531">
        <v>16</v>
      </c>
      <c r="S531">
        <v>20</v>
      </c>
    </row>
    <row r="532" spans="1:19" x14ac:dyDescent="0.25">
      <c r="A532">
        <v>572</v>
      </c>
      <c r="B532" s="1" t="s">
        <v>19</v>
      </c>
      <c r="C532" s="2">
        <v>45716</v>
      </c>
      <c r="D532">
        <v>1387816</v>
      </c>
      <c r="E532" s="1" t="s">
        <v>33</v>
      </c>
      <c r="F532" s="1" t="s">
        <v>34</v>
      </c>
      <c r="G532">
        <v>305021</v>
      </c>
      <c r="H532" s="1" t="s">
        <v>38</v>
      </c>
      <c r="I532" s="1" t="s">
        <v>27</v>
      </c>
      <c r="J532">
        <v>0</v>
      </c>
      <c r="K532">
        <v>0</v>
      </c>
      <c r="L532">
        <v>302.03253789731002</v>
      </c>
      <c r="M532">
        <v>0</v>
      </c>
      <c r="N532">
        <v>0</v>
      </c>
      <c r="O532">
        <v>1.2353130800000001</v>
      </c>
      <c r="P532" s="1" t="s">
        <v>36</v>
      </c>
      <c r="Q532">
        <v>0</v>
      </c>
      <c r="R532">
        <v>0</v>
      </c>
      <c r="S532">
        <v>0</v>
      </c>
    </row>
    <row r="533" spans="1:19" x14ac:dyDescent="0.25">
      <c r="A533">
        <v>573</v>
      </c>
      <c r="B533" s="1" t="s">
        <v>19</v>
      </c>
      <c r="C533" s="2">
        <v>45716</v>
      </c>
      <c r="D533">
        <v>1540214</v>
      </c>
      <c r="E533" s="1" t="s">
        <v>33</v>
      </c>
      <c r="F533" s="1" t="s">
        <v>34</v>
      </c>
      <c r="G533">
        <v>305027</v>
      </c>
      <c r="H533" s="1" t="s">
        <v>50</v>
      </c>
      <c r="I533" s="1" t="s">
        <v>27</v>
      </c>
      <c r="J533">
        <v>13.333333333333334</v>
      </c>
      <c r="K533">
        <v>0</v>
      </c>
      <c r="L533">
        <v>0</v>
      </c>
      <c r="M533">
        <v>2</v>
      </c>
      <c r="N533">
        <v>0</v>
      </c>
      <c r="O533">
        <v>0</v>
      </c>
      <c r="P533" s="1" t="s">
        <v>36</v>
      </c>
      <c r="Q533">
        <v>15</v>
      </c>
      <c r="R533">
        <v>0</v>
      </c>
      <c r="S533">
        <v>0</v>
      </c>
    </row>
    <row r="534" spans="1:19" x14ac:dyDescent="0.25">
      <c r="A534">
        <v>574</v>
      </c>
      <c r="B534" s="1" t="s">
        <v>19</v>
      </c>
      <c r="C534" s="2">
        <v>45716</v>
      </c>
      <c r="D534">
        <v>1497404</v>
      </c>
      <c r="E534" s="1" t="s">
        <v>25</v>
      </c>
      <c r="F534" s="1" t="s">
        <v>21</v>
      </c>
      <c r="G534">
        <v>305009</v>
      </c>
      <c r="H534" s="1" t="s">
        <v>100</v>
      </c>
      <c r="I534" s="1" t="s">
        <v>42</v>
      </c>
      <c r="J534">
        <v>190.90909090909</v>
      </c>
      <c r="K534">
        <v>108.349278025102</v>
      </c>
      <c r="L534">
        <v>75.740869365853598</v>
      </c>
      <c r="M534">
        <v>21</v>
      </c>
      <c r="N534">
        <v>68</v>
      </c>
      <c r="O534">
        <v>7.7634391100000002</v>
      </c>
      <c r="P534" s="1" t="s">
        <v>28</v>
      </c>
      <c r="Q534">
        <v>11</v>
      </c>
      <c r="R534">
        <v>62</v>
      </c>
      <c r="S534">
        <v>10</v>
      </c>
    </row>
    <row r="535" spans="1:19" x14ac:dyDescent="0.25">
      <c r="A535">
        <v>575</v>
      </c>
      <c r="B535" s="1" t="s">
        <v>19</v>
      </c>
      <c r="C535" s="2">
        <v>45716</v>
      </c>
      <c r="D535">
        <v>1500807</v>
      </c>
      <c r="E535" s="1" t="s">
        <v>33</v>
      </c>
      <c r="F535" s="1" t="s">
        <v>34</v>
      </c>
      <c r="G535">
        <v>882775</v>
      </c>
      <c r="H535" s="1" t="s">
        <v>31</v>
      </c>
      <c r="I535" s="1" t="s">
        <v>32</v>
      </c>
      <c r="J535">
        <v>168.75</v>
      </c>
      <c r="K535">
        <v>96.371575757575698</v>
      </c>
      <c r="L535">
        <v>179.109862666666</v>
      </c>
      <c r="M535">
        <v>27</v>
      </c>
      <c r="N535">
        <v>9</v>
      </c>
      <c r="O535">
        <v>10.746591759999999</v>
      </c>
      <c r="P535" s="1" t="s">
        <v>36</v>
      </c>
      <c r="Q535">
        <v>16</v>
      </c>
      <c r="R535">
        <v>9</v>
      </c>
      <c r="S535">
        <v>6</v>
      </c>
    </row>
    <row r="536" spans="1:19" x14ac:dyDescent="0.25">
      <c r="A536">
        <v>576</v>
      </c>
      <c r="B536" s="1" t="s">
        <v>19</v>
      </c>
      <c r="C536" s="2">
        <v>45716</v>
      </c>
      <c r="D536">
        <v>1528289</v>
      </c>
      <c r="E536" s="1" t="s">
        <v>20</v>
      </c>
      <c r="F536" s="1" t="s">
        <v>21</v>
      </c>
      <c r="G536">
        <v>888587</v>
      </c>
      <c r="H536" s="1" t="s">
        <v>63</v>
      </c>
      <c r="I536" s="1" t="s">
        <v>27</v>
      </c>
      <c r="J536">
        <v>170</v>
      </c>
      <c r="K536">
        <v>86.891398473418704</v>
      </c>
      <c r="L536">
        <v>140.70471216000001</v>
      </c>
      <c r="M536">
        <v>17</v>
      </c>
      <c r="N536">
        <v>27</v>
      </c>
      <c r="O536">
        <v>17.588089020000002</v>
      </c>
      <c r="P536" s="1" t="s">
        <v>24</v>
      </c>
      <c r="Q536">
        <v>10</v>
      </c>
      <c r="R536">
        <v>31</v>
      </c>
      <c r="S536">
        <v>12</v>
      </c>
    </row>
    <row r="537" spans="1:19" x14ac:dyDescent="0.25">
      <c r="A537">
        <v>577</v>
      </c>
      <c r="B537" s="1" t="s">
        <v>19</v>
      </c>
      <c r="C537" s="2">
        <v>45716</v>
      </c>
      <c r="D537">
        <v>1528755</v>
      </c>
      <c r="E537" s="1" t="s">
        <v>33</v>
      </c>
      <c r="F537" s="1" t="s">
        <v>34</v>
      </c>
      <c r="G537">
        <v>305003</v>
      </c>
      <c r="H537" s="1" t="s">
        <v>58</v>
      </c>
      <c r="I537" s="1" t="s">
        <v>42</v>
      </c>
      <c r="J537">
        <v>19.047619047619047</v>
      </c>
      <c r="K537">
        <v>0</v>
      </c>
      <c r="L537">
        <v>0</v>
      </c>
      <c r="M537">
        <v>4</v>
      </c>
      <c r="N537">
        <v>0</v>
      </c>
      <c r="O537">
        <v>0</v>
      </c>
      <c r="P537" s="1" t="s">
        <v>36</v>
      </c>
      <c r="Q537">
        <v>21</v>
      </c>
      <c r="R537">
        <v>0</v>
      </c>
      <c r="S537">
        <v>0</v>
      </c>
    </row>
    <row r="538" spans="1:19" x14ac:dyDescent="0.25">
      <c r="A538">
        <v>578</v>
      </c>
      <c r="B538" s="1" t="s">
        <v>19</v>
      </c>
      <c r="C538" s="2">
        <v>45716</v>
      </c>
      <c r="D538">
        <v>1695835</v>
      </c>
      <c r="E538" s="1" t="s">
        <v>20</v>
      </c>
      <c r="F538" s="1" t="s">
        <v>21</v>
      </c>
      <c r="G538">
        <v>305045</v>
      </c>
      <c r="H538" s="1" t="s">
        <v>105</v>
      </c>
      <c r="I538" s="1" t="s">
        <v>30</v>
      </c>
      <c r="J538">
        <v>181.81818181818099</v>
      </c>
      <c r="K538">
        <v>103.005404206946</v>
      </c>
      <c r="L538">
        <v>131.23286266666599</v>
      </c>
      <c r="M538">
        <v>20</v>
      </c>
      <c r="N538">
        <v>47</v>
      </c>
      <c r="O538">
        <v>11.81095764</v>
      </c>
      <c r="P538" s="1" t="s">
        <v>24</v>
      </c>
      <c r="Q538">
        <v>11</v>
      </c>
      <c r="R538">
        <v>45</v>
      </c>
      <c r="S538">
        <v>9</v>
      </c>
    </row>
    <row r="539" spans="1:19" x14ac:dyDescent="0.25">
      <c r="A539">
        <v>579</v>
      </c>
      <c r="B539" s="1" t="s">
        <v>19</v>
      </c>
      <c r="C539" s="2">
        <v>45716</v>
      </c>
      <c r="D539">
        <v>1807934</v>
      </c>
      <c r="E539" s="1" t="s">
        <v>43</v>
      </c>
      <c r="F539" s="1" t="s">
        <v>34</v>
      </c>
      <c r="G539">
        <v>356062</v>
      </c>
      <c r="H539" s="1" t="s">
        <v>123</v>
      </c>
      <c r="I539" s="1" t="s">
        <v>32</v>
      </c>
      <c r="J539">
        <v>15.3846153846153</v>
      </c>
      <c r="K539">
        <v>28.478961916461898</v>
      </c>
      <c r="L539">
        <v>24.2207792207792</v>
      </c>
      <c r="M539">
        <v>2</v>
      </c>
      <c r="N539">
        <v>5</v>
      </c>
      <c r="O539">
        <v>1.119</v>
      </c>
      <c r="P539" s="1" t="s">
        <v>45</v>
      </c>
      <c r="Q539">
        <v>13</v>
      </c>
      <c r="R539">
        <v>17</v>
      </c>
      <c r="S539">
        <v>4</v>
      </c>
    </row>
    <row r="540" spans="1:19" x14ac:dyDescent="0.25">
      <c r="A540">
        <v>580</v>
      </c>
      <c r="B540" s="1" t="s">
        <v>19</v>
      </c>
      <c r="C540" s="2">
        <v>45716</v>
      </c>
      <c r="D540">
        <v>1819107</v>
      </c>
      <c r="E540" s="1" t="s">
        <v>20</v>
      </c>
      <c r="F540" s="1" t="s">
        <v>21</v>
      </c>
      <c r="G540">
        <v>305003</v>
      </c>
      <c r="H540" s="1" t="s">
        <v>58</v>
      </c>
      <c r="I540" s="1" t="s">
        <v>42</v>
      </c>
      <c r="J540">
        <v>254.54545454545402</v>
      </c>
      <c r="K540">
        <v>117.88830914568599</v>
      </c>
      <c r="L540">
        <v>211.44716333333301</v>
      </c>
      <c r="M540">
        <v>28</v>
      </c>
      <c r="N540">
        <v>81</v>
      </c>
      <c r="O540">
        <v>31.717074499999999</v>
      </c>
      <c r="P540" s="1" t="s">
        <v>24</v>
      </c>
      <c r="Q540">
        <v>11</v>
      </c>
      <c r="R540">
        <v>68</v>
      </c>
      <c r="S540">
        <v>15</v>
      </c>
    </row>
    <row r="541" spans="1:19" x14ac:dyDescent="0.25">
      <c r="A541">
        <v>581</v>
      </c>
      <c r="B541" s="1" t="s">
        <v>19</v>
      </c>
      <c r="C541" s="2">
        <v>45716</v>
      </c>
      <c r="D541">
        <v>1060252</v>
      </c>
      <c r="E541" s="1" t="s">
        <v>43</v>
      </c>
      <c r="F541" s="1" t="s">
        <v>34</v>
      </c>
      <c r="G541">
        <v>305039</v>
      </c>
      <c r="H541" s="1" t="s">
        <v>106</v>
      </c>
      <c r="I541" s="1" t="s">
        <v>23</v>
      </c>
      <c r="J541">
        <v>100</v>
      </c>
      <c r="K541">
        <v>100.18410256410199</v>
      </c>
      <c r="L541">
        <v>101.289037974683</v>
      </c>
      <c r="M541">
        <v>29</v>
      </c>
      <c r="N541">
        <v>18</v>
      </c>
      <c r="O541">
        <v>12.002751</v>
      </c>
      <c r="P541" s="1" t="s">
        <v>45</v>
      </c>
      <c r="Q541">
        <v>29</v>
      </c>
      <c r="R541">
        <v>17</v>
      </c>
      <c r="S541">
        <v>11</v>
      </c>
    </row>
    <row r="542" spans="1:19" x14ac:dyDescent="0.25">
      <c r="A542">
        <v>582</v>
      </c>
      <c r="B542" s="1" t="s">
        <v>19</v>
      </c>
      <c r="C542" s="2">
        <v>45716</v>
      </c>
      <c r="D542">
        <v>1963062</v>
      </c>
      <c r="E542" s="1" t="s">
        <v>43</v>
      </c>
      <c r="F542" s="1" t="s">
        <v>21</v>
      </c>
      <c r="G542">
        <v>305004</v>
      </c>
      <c r="H542" s="1" t="s">
        <v>74</v>
      </c>
      <c r="I542" s="1" t="s">
        <v>42</v>
      </c>
      <c r="J542">
        <v>190.90909090909</v>
      </c>
      <c r="K542">
        <v>129.44193220439499</v>
      </c>
      <c r="L542">
        <v>243.34118066666602</v>
      </c>
      <c r="M542">
        <v>21</v>
      </c>
      <c r="N542">
        <v>77</v>
      </c>
      <c r="O542">
        <v>36.5011771</v>
      </c>
      <c r="P542" s="1" t="s">
        <v>45</v>
      </c>
      <c r="Q542">
        <v>11</v>
      </c>
      <c r="R542">
        <v>59</v>
      </c>
      <c r="S542">
        <v>15</v>
      </c>
    </row>
    <row r="543" spans="1:19" x14ac:dyDescent="0.25">
      <c r="A543">
        <v>583</v>
      </c>
      <c r="B543" s="1" t="s">
        <v>19</v>
      </c>
      <c r="C543" s="2">
        <v>45716</v>
      </c>
      <c r="D543">
        <v>1262920</v>
      </c>
      <c r="E543" s="1" t="s">
        <v>20</v>
      </c>
      <c r="F543" s="1" t="s">
        <v>34</v>
      </c>
      <c r="G543">
        <v>305041</v>
      </c>
      <c r="H543" s="1" t="s">
        <v>86</v>
      </c>
      <c r="I543" s="1" t="s">
        <v>30</v>
      </c>
      <c r="J543">
        <v>98.529411764705799</v>
      </c>
      <c r="K543">
        <v>149.99212121212099</v>
      </c>
      <c r="L543">
        <v>133.639575605749</v>
      </c>
      <c r="M543">
        <v>67</v>
      </c>
      <c r="N543">
        <v>20</v>
      </c>
      <c r="O543">
        <v>16.270618329999898</v>
      </c>
      <c r="P543" s="1" t="s">
        <v>24</v>
      </c>
      <c r="Q543">
        <v>68</v>
      </c>
      <c r="R543">
        <v>13</v>
      </c>
      <c r="S543">
        <v>12</v>
      </c>
    </row>
    <row r="544" spans="1:19" x14ac:dyDescent="0.25">
      <c r="A544">
        <v>584</v>
      </c>
      <c r="B544" s="1" t="s">
        <v>19</v>
      </c>
      <c r="C544" s="2">
        <v>45716</v>
      </c>
      <c r="D544">
        <v>1637221</v>
      </c>
      <c r="E544" s="1" t="s">
        <v>25</v>
      </c>
      <c r="F544" s="1" t="s">
        <v>34</v>
      </c>
      <c r="G544">
        <v>305002</v>
      </c>
      <c r="H544" s="1" t="s">
        <v>88</v>
      </c>
      <c r="I544" s="1" t="s">
        <v>42</v>
      </c>
      <c r="J544">
        <v>125</v>
      </c>
      <c r="K544">
        <v>236.61874999999998</v>
      </c>
      <c r="L544">
        <v>26.857611306549099</v>
      </c>
      <c r="M544">
        <v>45</v>
      </c>
      <c r="N544">
        <v>37</v>
      </c>
      <c r="O544">
        <v>1.4547872799999999</v>
      </c>
      <c r="P544" s="1" t="s">
        <v>28</v>
      </c>
      <c r="Q544">
        <v>36</v>
      </c>
      <c r="R544">
        <v>9</v>
      </c>
      <c r="S544">
        <v>5</v>
      </c>
    </row>
    <row r="545" spans="1:19" x14ac:dyDescent="0.25">
      <c r="A545">
        <v>586</v>
      </c>
      <c r="B545" s="1" t="s">
        <v>19</v>
      </c>
      <c r="C545" s="2">
        <v>45716</v>
      </c>
      <c r="D545">
        <v>1750120</v>
      </c>
      <c r="E545" s="1" t="s">
        <v>20</v>
      </c>
      <c r="F545" s="1" t="s">
        <v>34</v>
      </c>
      <c r="G545">
        <v>322348</v>
      </c>
      <c r="H545" s="1" t="s">
        <v>85</v>
      </c>
      <c r="I545" s="1" t="s">
        <v>32</v>
      </c>
      <c r="J545">
        <v>129.54545454545402</v>
      </c>
      <c r="K545">
        <v>135.977010148321</v>
      </c>
      <c r="L545">
        <v>134.64280223076901</v>
      </c>
      <c r="M545">
        <v>57</v>
      </c>
      <c r="N545">
        <v>27</v>
      </c>
      <c r="O545">
        <v>17.50356429</v>
      </c>
      <c r="P545" s="1" t="s">
        <v>24</v>
      </c>
      <c r="Q545">
        <v>44</v>
      </c>
      <c r="R545">
        <v>19</v>
      </c>
      <c r="S545">
        <v>13</v>
      </c>
    </row>
    <row r="546" spans="1:19" x14ac:dyDescent="0.25">
      <c r="A546">
        <v>587</v>
      </c>
      <c r="B546" s="1" t="s">
        <v>19</v>
      </c>
      <c r="C546" s="2">
        <v>45716</v>
      </c>
      <c r="D546">
        <v>1823149</v>
      </c>
      <c r="E546" s="1" t="s">
        <v>33</v>
      </c>
      <c r="F546" s="1" t="s">
        <v>34</v>
      </c>
      <c r="G546">
        <v>305005</v>
      </c>
      <c r="H546" s="1" t="s">
        <v>35</v>
      </c>
      <c r="I546" s="1" t="s">
        <v>27</v>
      </c>
      <c r="J546">
        <v>125.490196078431</v>
      </c>
      <c r="K546">
        <v>152.17923809523799</v>
      </c>
      <c r="L546">
        <v>0</v>
      </c>
      <c r="M546">
        <v>64</v>
      </c>
      <c r="N546">
        <v>18</v>
      </c>
      <c r="O546">
        <v>0</v>
      </c>
      <c r="P546" s="1" t="s">
        <v>36</v>
      </c>
      <c r="Q546">
        <v>51</v>
      </c>
      <c r="R546">
        <v>11</v>
      </c>
      <c r="S546">
        <v>0</v>
      </c>
    </row>
    <row r="547" spans="1:19" x14ac:dyDescent="0.25">
      <c r="A547">
        <v>588</v>
      </c>
      <c r="B547" s="1" t="s">
        <v>19</v>
      </c>
      <c r="C547" s="2">
        <v>45716</v>
      </c>
      <c r="D547">
        <v>1344989</v>
      </c>
      <c r="E547" s="1" t="s">
        <v>43</v>
      </c>
      <c r="F547" s="1" t="s">
        <v>34</v>
      </c>
      <c r="G547">
        <v>305034</v>
      </c>
      <c r="H547" s="1" t="s">
        <v>109</v>
      </c>
      <c r="I547" s="1" t="s">
        <v>42</v>
      </c>
      <c r="J547">
        <v>60.416666666666593</v>
      </c>
      <c r="K547">
        <v>140.893386243386</v>
      </c>
      <c r="L547">
        <v>0</v>
      </c>
      <c r="M547">
        <v>29</v>
      </c>
      <c r="N547">
        <v>12</v>
      </c>
      <c r="O547">
        <v>0</v>
      </c>
      <c r="P547" s="1" t="s">
        <v>45</v>
      </c>
      <c r="Q547">
        <v>48</v>
      </c>
      <c r="R547">
        <v>8</v>
      </c>
      <c r="S547">
        <v>0</v>
      </c>
    </row>
    <row r="548" spans="1:19" x14ac:dyDescent="0.25">
      <c r="A548">
        <v>589</v>
      </c>
      <c r="B548" s="1" t="s">
        <v>19</v>
      </c>
      <c r="C548" s="2">
        <v>45716</v>
      </c>
      <c r="D548">
        <v>1951337</v>
      </c>
      <c r="E548" s="1" t="s">
        <v>43</v>
      </c>
      <c r="F548" s="1" t="s">
        <v>34</v>
      </c>
      <c r="G548">
        <v>305055</v>
      </c>
      <c r="H548" s="1" t="s">
        <v>51</v>
      </c>
      <c r="I548" s="1" t="s">
        <v>32</v>
      </c>
      <c r="J548">
        <v>135.84905660377299</v>
      </c>
      <c r="K548">
        <v>121.314370356655</v>
      </c>
      <c r="L548">
        <v>40.830259199999901</v>
      </c>
      <c r="M548">
        <v>72</v>
      </c>
      <c r="N548">
        <v>29</v>
      </c>
      <c r="O548">
        <v>4.0830259199999999</v>
      </c>
      <c r="P548" s="1" t="s">
        <v>45</v>
      </c>
      <c r="Q548">
        <v>53</v>
      </c>
      <c r="R548">
        <v>23</v>
      </c>
      <c r="S548">
        <v>10</v>
      </c>
    </row>
    <row r="549" spans="1:19" x14ac:dyDescent="0.25">
      <c r="A549">
        <v>590</v>
      </c>
      <c r="B549" s="1" t="s">
        <v>19</v>
      </c>
      <c r="C549" s="2">
        <v>45716</v>
      </c>
      <c r="D549">
        <v>1574268</v>
      </c>
      <c r="E549" s="1" t="s">
        <v>20</v>
      </c>
      <c r="F549" s="1" t="s">
        <v>21</v>
      </c>
      <c r="G549">
        <v>305878</v>
      </c>
      <c r="H549" s="1" t="s">
        <v>114</v>
      </c>
      <c r="I549" s="1" t="s">
        <v>30</v>
      </c>
      <c r="J549">
        <v>285</v>
      </c>
      <c r="K549">
        <v>121.157865853658</v>
      </c>
      <c r="L549">
        <v>116.82443145098</v>
      </c>
      <c r="M549">
        <v>20</v>
      </c>
      <c r="N549">
        <v>40</v>
      </c>
      <c r="O549">
        <v>14.89511501</v>
      </c>
      <c r="P549" s="1" t="s">
        <v>24</v>
      </c>
      <c r="Q549">
        <v>7</v>
      </c>
      <c r="R549">
        <v>33</v>
      </c>
      <c r="S549">
        <v>12</v>
      </c>
    </row>
    <row r="550" spans="1:19" x14ac:dyDescent="0.25">
      <c r="A550">
        <v>591</v>
      </c>
      <c r="B550" s="1" t="s">
        <v>19</v>
      </c>
      <c r="C550" s="2">
        <v>45716</v>
      </c>
      <c r="D550">
        <v>1675789</v>
      </c>
      <c r="E550" s="1" t="s">
        <v>20</v>
      </c>
      <c r="F550" s="1" t="s">
        <v>21</v>
      </c>
      <c r="G550">
        <v>305026</v>
      </c>
      <c r="H550" s="1" t="s">
        <v>108</v>
      </c>
      <c r="I550" s="1" t="s">
        <v>27</v>
      </c>
      <c r="J550">
        <v>114.28571428571399</v>
      </c>
      <c r="K550">
        <v>42.610653682054703</v>
      </c>
      <c r="L550">
        <v>123.13146264705802</v>
      </c>
      <c r="M550">
        <v>8</v>
      </c>
      <c r="N550">
        <v>17</v>
      </c>
      <c r="O550">
        <v>12.55940919</v>
      </c>
      <c r="P550" s="1" t="s">
        <v>24</v>
      </c>
      <c r="Q550">
        <v>7</v>
      </c>
      <c r="R550">
        <v>39</v>
      </c>
      <c r="S550">
        <v>10</v>
      </c>
    </row>
    <row r="551" spans="1:19" x14ac:dyDescent="0.25">
      <c r="A551">
        <v>592</v>
      </c>
      <c r="B551" s="1" t="s">
        <v>19</v>
      </c>
      <c r="C551" s="2">
        <v>45716</v>
      </c>
      <c r="D551">
        <v>1618241</v>
      </c>
      <c r="E551" s="1" t="s">
        <v>20</v>
      </c>
      <c r="F551" s="1" t="s">
        <v>21</v>
      </c>
      <c r="G551">
        <v>305008</v>
      </c>
      <c r="H551" s="1" t="s">
        <v>79</v>
      </c>
      <c r="I551" s="1" t="s">
        <v>42</v>
      </c>
      <c r="J551">
        <v>145.45454545454498</v>
      </c>
      <c r="K551">
        <v>98.630624726954991</v>
      </c>
      <c r="L551">
        <v>109.20250146666599</v>
      </c>
      <c r="M551">
        <v>16</v>
      </c>
      <c r="N551">
        <v>60</v>
      </c>
      <c r="O551">
        <v>16.380375220000001</v>
      </c>
      <c r="P551" s="1" t="s">
        <v>24</v>
      </c>
      <c r="Q551">
        <v>11</v>
      </c>
      <c r="R551">
        <v>60</v>
      </c>
      <c r="S551">
        <v>15</v>
      </c>
    </row>
    <row r="552" spans="1:19" x14ac:dyDescent="0.25">
      <c r="A552">
        <v>593</v>
      </c>
      <c r="B552" s="1" t="s">
        <v>19</v>
      </c>
      <c r="C552" s="2">
        <v>45716</v>
      </c>
      <c r="D552">
        <v>1896027</v>
      </c>
      <c r="E552" s="1" t="s">
        <v>20</v>
      </c>
      <c r="F552" s="1" t="s">
        <v>34</v>
      </c>
      <c r="G552">
        <v>305054</v>
      </c>
      <c r="H552" s="1" t="s">
        <v>94</v>
      </c>
      <c r="I552" s="1" t="s">
        <v>27</v>
      </c>
      <c r="J552">
        <v>90.909090909090892</v>
      </c>
      <c r="K552">
        <v>74.889166666666597</v>
      </c>
      <c r="L552">
        <v>26.666661444444401</v>
      </c>
      <c r="M552">
        <v>40</v>
      </c>
      <c r="N552">
        <v>9</v>
      </c>
      <c r="O552">
        <v>2.3999995299999899</v>
      </c>
      <c r="P552" s="1" t="s">
        <v>24</v>
      </c>
      <c r="Q552">
        <v>44</v>
      </c>
      <c r="R552">
        <v>12</v>
      </c>
      <c r="S552">
        <v>8</v>
      </c>
    </row>
    <row r="553" spans="1:19" x14ac:dyDescent="0.25">
      <c r="A553">
        <v>594</v>
      </c>
      <c r="B553" s="1" t="s">
        <v>19</v>
      </c>
      <c r="C553" s="2">
        <v>45716</v>
      </c>
      <c r="D553">
        <v>1999272</v>
      </c>
      <c r="E553" s="1" t="s">
        <v>25</v>
      </c>
      <c r="F553" s="1" t="s">
        <v>34</v>
      </c>
      <c r="G553">
        <v>305015</v>
      </c>
      <c r="H553" s="1" t="s">
        <v>129</v>
      </c>
      <c r="I553" s="1" t="s">
        <v>30</v>
      </c>
      <c r="J553">
        <v>100</v>
      </c>
      <c r="K553">
        <v>110.816709956709</v>
      </c>
      <c r="L553">
        <v>82.874310818181797</v>
      </c>
      <c r="M553">
        <v>74</v>
      </c>
      <c r="N553">
        <v>28</v>
      </c>
      <c r="O553">
        <v>9.1161741900000006</v>
      </c>
      <c r="P553" s="1" t="s">
        <v>28</v>
      </c>
      <c r="Q553">
        <v>74</v>
      </c>
      <c r="R553">
        <v>25</v>
      </c>
      <c r="S553">
        <v>11</v>
      </c>
    </row>
    <row r="554" spans="1:19" x14ac:dyDescent="0.25">
      <c r="A554">
        <v>595</v>
      </c>
      <c r="B554" s="1" t="s">
        <v>19</v>
      </c>
      <c r="C554" s="2">
        <v>45716</v>
      </c>
      <c r="D554">
        <v>1389065</v>
      </c>
      <c r="E554" s="1" t="s">
        <v>33</v>
      </c>
      <c r="F554" s="1" t="s">
        <v>34</v>
      </c>
      <c r="G554">
        <v>305878</v>
      </c>
      <c r="H554" s="1" t="s">
        <v>114</v>
      </c>
      <c r="I554" s="1" t="s">
        <v>30</v>
      </c>
      <c r="J554">
        <v>13.333333333333334</v>
      </c>
      <c r="K554">
        <v>0</v>
      </c>
      <c r="L554">
        <v>0</v>
      </c>
      <c r="M554">
        <v>2</v>
      </c>
      <c r="N554">
        <v>0</v>
      </c>
      <c r="O554">
        <v>0</v>
      </c>
      <c r="P554" s="1" t="s">
        <v>36</v>
      </c>
      <c r="Q554">
        <v>15</v>
      </c>
      <c r="R554">
        <v>0</v>
      </c>
      <c r="S554">
        <v>0</v>
      </c>
    </row>
    <row r="555" spans="1:19" x14ac:dyDescent="0.25">
      <c r="A555">
        <v>596</v>
      </c>
      <c r="B555" s="1" t="s">
        <v>19</v>
      </c>
      <c r="C555" s="2">
        <v>45716</v>
      </c>
      <c r="D555">
        <v>1777888</v>
      </c>
      <c r="E555" s="1" t="s">
        <v>43</v>
      </c>
      <c r="F555" s="1" t="s">
        <v>34</v>
      </c>
      <c r="G555">
        <v>305031</v>
      </c>
      <c r="H555" s="1" t="s">
        <v>117</v>
      </c>
      <c r="I555" s="1" t="s">
        <v>42</v>
      </c>
      <c r="J555">
        <v>110.00000000000001</v>
      </c>
      <c r="K555">
        <v>147.30500000000001</v>
      </c>
      <c r="L555">
        <v>65.333272399999998</v>
      </c>
      <c r="M555">
        <v>55</v>
      </c>
      <c r="N555">
        <v>17</v>
      </c>
      <c r="O555">
        <v>6.5333272400000002</v>
      </c>
      <c r="P555" s="1" t="s">
        <v>45</v>
      </c>
      <c r="Q555">
        <v>49</v>
      </c>
      <c r="R555">
        <v>11</v>
      </c>
      <c r="S555">
        <v>10</v>
      </c>
    </row>
    <row r="556" spans="1:19" x14ac:dyDescent="0.25">
      <c r="A556">
        <v>597</v>
      </c>
      <c r="B556" s="1" t="s">
        <v>19</v>
      </c>
      <c r="C556" s="2">
        <v>45716</v>
      </c>
      <c r="D556">
        <v>1319434</v>
      </c>
      <c r="E556" s="1" t="s">
        <v>20</v>
      </c>
      <c r="F556" s="1" t="s">
        <v>21</v>
      </c>
      <c r="G556">
        <v>305066</v>
      </c>
      <c r="H556" s="1" t="s">
        <v>39</v>
      </c>
      <c r="I556" s="1" t="s">
        <v>23</v>
      </c>
      <c r="J556">
        <v>162.5</v>
      </c>
      <c r="K556">
        <v>82.846884368096795</v>
      </c>
      <c r="L556">
        <v>157.23878461868901</v>
      </c>
      <c r="M556">
        <v>13</v>
      </c>
      <c r="N556">
        <v>43</v>
      </c>
      <c r="O556">
        <v>18.298663560000001</v>
      </c>
      <c r="P556" s="1" t="s">
        <v>24</v>
      </c>
      <c r="Q556">
        <v>8</v>
      </c>
      <c r="R556">
        <v>51</v>
      </c>
      <c r="S556">
        <v>11</v>
      </c>
    </row>
    <row r="557" spans="1:19" x14ac:dyDescent="0.25">
      <c r="A557">
        <v>598</v>
      </c>
      <c r="B557" s="1" t="s">
        <v>19</v>
      </c>
      <c r="C557" s="2">
        <v>45716</v>
      </c>
      <c r="D557">
        <v>1346269</v>
      </c>
      <c r="E557" s="1" t="s">
        <v>20</v>
      </c>
      <c r="F557" s="1" t="s">
        <v>21</v>
      </c>
      <c r="G557">
        <v>305018</v>
      </c>
      <c r="H557" s="1" t="s">
        <v>49</v>
      </c>
      <c r="I557" s="1" t="s">
        <v>32</v>
      </c>
      <c r="J557">
        <v>163.636363636363</v>
      </c>
      <c r="K557">
        <v>104.28200611620699</v>
      </c>
      <c r="L557">
        <v>103.08080062499999</v>
      </c>
      <c r="M557">
        <v>18</v>
      </c>
      <c r="N557">
        <v>62</v>
      </c>
      <c r="O557">
        <v>16.4929281</v>
      </c>
      <c r="P557" s="1" t="s">
        <v>24</v>
      </c>
      <c r="Q557">
        <v>11</v>
      </c>
      <c r="R557">
        <v>59</v>
      </c>
      <c r="S557">
        <v>16</v>
      </c>
    </row>
    <row r="558" spans="1:19" x14ac:dyDescent="0.25">
      <c r="A558">
        <v>599</v>
      </c>
      <c r="B558" s="1" t="s">
        <v>19</v>
      </c>
      <c r="C558" s="2">
        <v>45716</v>
      </c>
      <c r="D558">
        <v>1163924</v>
      </c>
      <c r="E558" s="1" t="s">
        <v>33</v>
      </c>
      <c r="F558" s="1" t="s">
        <v>34</v>
      </c>
      <c r="G558">
        <v>305021</v>
      </c>
      <c r="H558" s="1" t="s">
        <v>38</v>
      </c>
      <c r="I558" s="1" t="s">
        <v>27</v>
      </c>
      <c r="J558">
        <v>88.571428571428498</v>
      </c>
      <c r="K558">
        <v>45.028571428571404</v>
      </c>
      <c r="L558">
        <v>112.881474132029</v>
      </c>
      <c r="M558">
        <v>31</v>
      </c>
      <c r="N558">
        <v>4</v>
      </c>
      <c r="O558">
        <v>11.54213073</v>
      </c>
      <c r="P558" s="1" t="s">
        <v>36</v>
      </c>
      <c r="Q558">
        <v>35</v>
      </c>
      <c r="R558">
        <v>8</v>
      </c>
      <c r="S558">
        <v>10</v>
      </c>
    </row>
    <row r="559" spans="1:19" x14ac:dyDescent="0.25">
      <c r="A559">
        <v>600</v>
      </c>
      <c r="B559" s="1" t="s">
        <v>19</v>
      </c>
      <c r="C559" s="2">
        <v>45716</v>
      </c>
      <c r="D559">
        <v>1759089</v>
      </c>
      <c r="E559" s="1" t="s">
        <v>33</v>
      </c>
      <c r="F559" s="1" t="s">
        <v>34</v>
      </c>
      <c r="G559">
        <v>878915</v>
      </c>
      <c r="H559" s="1" t="s">
        <v>65</v>
      </c>
      <c r="I559" s="1" t="s">
        <v>42</v>
      </c>
      <c r="J559">
        <v>112.00000000000001</v>
      </c>
      <c r="K559">
        <v>103.70938907607901</v>
      </c>
      <c r="L559">
        <v>142.93547817490401</v>
      </c>
      <c r="M559">
        <v>56</v>
      </c>
      <c r="N559">
        <v>30</v>
      </c>
      <c r="O559">
        <v>18.79601538</v>
      </c>
      <c r="P559" s="1" t="s">
        <v>36</v>
      </c>
      <c r="Q559">
        <v>49</v>
      </c>
      <c r="R559">
        <v>28</v>
      </c>
      <c r="S559">
        <v>13</v>
      </c>
    </row>
    <row r="560" spans="1:19" x14ac:dyDescent="0.25">
      <c r="A560">
        <v>601</v>
      </c>
      <c r="B560" s="1" t="s">
        <v>19</v>
      </c>
      <c r="C560" s="2">
        <v>45716</v>
      </c>
      <c r="D560">
        <v>1549563</v>
      </c>
      <c r="E560" s="1" t="s">
        <v>33</v>
      </c>
      <c r="F560" s="1" t="s">
        <v>34</v>
      </c>
      <c r="G560">
        <v>305014</v>
      </c>
      <c r="H560" s="1" t="s">
        <v>67</v>
      </c>
      <c r="I560" s="1" t="s">
        <v>30</v>
      </c>
      <c r="J560">
        <v>60.869565217391312</v>
      </c>
      <c r="K560">
        <v>0</v>
      </c>
      <c r="L560">
        <v>0</v>
      </c>
      <c r="M560">
        <v>14</v>
      </c>
      <c r="N560">
        <v>0</v>
      </c>
      <c r="O560">
        <v>0</v>
      </c>
      <c r="P560" s="1" t="s">
        <v>36</v>
      </c>
      <c r="Q560">
        <v>23</v>
      </c>
      <c r="R560">
        <v>0</v>
      </c>
      <c r="S560">
        <v>0</v>
      </c>
    </row>
    <row r="561" spans="1:19" x14ac:dyDescent="0.25">
      <c r="A561">
        <v>602</v>
      </c>
      <c r="B561" s="1" t="s">
        <v>19</v>
      </c>
      <c r="C561" s="2">
        <v>45716</v>
      </c>
      <c r="D561">
        <v>1287464</v>
      </c>
      <c r="E561" s="1" t="s">
        <v>20</v>
      </c>
      <c r="F561" s="1" t="s">
        <v>34</v>
      </c>
      <c r="G561">
        <v>305040</v>
      </c>
      <c r="H561" s="1" t="s">
        <v>99</v>
      </c>
      <c r="I561" s="1" t="s">
        <v>27</v>
      </c>
      <c r="J561">
        <v>113.95348837209301</v>
      </c>
      <c r="K561">
        <v>101.77140476190401</v>
      </c>
      <c r="L561">
        <v>32.115003199999997</v>
      </c>
      <c r="M561">
        <v>49</v>
      </c>
      <c r="N561">
        <v>17</v>
      </c>
      <c r="O561">
        <v>3.2115003199999999</v>
      </c>
      <c r="P561" s="1" t="s">
        <v>24</v>
      </c>
      <c r="Q561">
        <v>43</v>
      </c>
      <c r="R561">
        <v>16</v>
      </c>
      <c r="S561">
        <v>10</v>
      </c>
    </row>
    <row r="562" spans="1:19" x14ac:dyDescent="0.25">
      <c r="A562">
        <v>603</v>
      </c>
      <c r="B562" s="1" t="s">
        <v>19</v>
      </c>
      <c r="C562" s="2">
        <v>45716</v>
      </c>
      <c r="D562">
        <v>1556376</v>
      </c>
      <c r="E562" s="1" t="s">
        <v>20</v>
      </c>
      <c r="F562" s="1" t="s">
        <v>21</v>
      </c>
      <c r="G562">
        <v>305950</v>
      </c>
      <c r="H562" s="1" t="s">
        <v>71</v>
      </c>
      <c r="I562" s="1" t="s">
        <v>32</v>
      </c>
      <c r="J562">
        <v>163.636363636363</v>
      </c>
      <c r="K562">
        <v>56.297649981439704</v>
      </c>
      <c r="L562">
        <v>81.311295166666596</v>
      </c>
      <c r="M562">
        <v>18</v>
      </c>
      <c r="N562">
        <v>34</v>
      </c>
      <c r="O562">
        <v>14.6360331299999</v>
      </c>
      <c r="P562" s="1" t="s">
        <v>24</v>
      </c>
      <c r="Q562">
        <v>11</v>
      </c>
      <c r="R562">
        <v>60</v>
      </c>
      <c r="S562">
        <v>17</v>
      </c>
    </row>
    <row r="563" spans="1:19" x14ac:dyDescent="0.25">
      <c r="A563">
        <v>604</v>
      </c>
      <c r="B563" s="1" t="s">
        <v>19</v>
      </c>
      <c r="C563" s="2">
        <v>45716</v>
      </c>
      <c r="D563">
        <v>1370303</v>
      </c>
      <c r="E563" s="1" t="s">
        <v>43</v>
      </c>
      <c r="F563" s="1" t="s">
        <v>34</v>
      </c>
      <c r="G563">
        <v>305003</v>
      </c>
      <c r="H563" s="1" t="s">
        <v>58</v>
      </c>
      <c r="I563" s="1" t="s">
        <v>42</v>
      </c>
      <c r="J563">
        <v>106.06060606060601</v>
      </c>
      <c r="K563">
        <v>134.38450604122201</v>
      </c>
      <c r="L563">
        <v>214.13573920397999</v>
      </c>
      <c r="M563">
        <v>70</v>
      </c>
      <c r="N563">
        <v>13</v>
      </c>
      <c r="O563">
        <v>21.520641789999999</v>
      </c>
      <c r="P563" s="1" t="s">
        <v>45</v>
      </c>
      <c r="Q563">
        <v>66</v>
      </c>
      <c r="R563">
        <v>9</v>
      </c>
      <c r="S563">
        <v>10</v>
      </c>
    </row>
    <row r="564" spans="1:19" x14ac:dyDescent="0.25">
      <c r="A564">
        <v>605</v>
      </c>
      <c r="B564" s="1" t="s">
        <v>19</v>
      </c>
      <c r="C564" s="2">
        <v>45716</v>
      </c>
      <c r="D564">
        <v>1984591</v>
      </c>
      <c r="E564" s="1" t="s">
        <v>25</v>
      </c>
      <c r="F564" s="1" t="s">
        <v>34</v>
      </c>
      <c r="G564">
        <v>356066</v>
      </c>
      <c r="H564" s="1" t="s">
        <v>77</v>
      </c>
      <c r="I564" s="1" t="s">
        <v>42</v>
      </c>
      <c r="J564">
        <v>90</v>
      </c>
      <c r="K564">
        <v>161.57979380889799</v>
      </c>
      <c r="L564">
        <v>70.530743057448802</v>
      </c>
      <c r="M564">
        <v>18</v>
      </c>
      <c r="N564">
        <v>17</v>
      </c>
      <c r="O564">
        <v>4.5271920699999999</v>
      </c>
      <c r="P564" s="1" t="s">
        <v>28</v>
      </c>
      <c r="Q564">
        <v>20</v>
      </c>
      <c r="R564">
        <v>10</v>
      </c>
      <c r="S564">
        <v>6</v>
      </c>
    </row>
    <row r="565" spans="1:19" x14ac:dyDescent="0.25">
      <c r="A565">
        <v>606</v>
      </c>
      <c r="B565" s="1" t="s">
        <v>19</v>
      </c>
      <c r="C565" s="2">
        <v>45716</v>
      </c>
      <c r="D565">
        <v>1654427</v>
      </c>
      <c r="E565" s="1" t="s">
        <v>33</v>
      </c>
      <c r="F565" s="1" t="s">
        <v>34</v>
      </c>
      <c r="G565">
        <v>305030</v>
      </c>
      <c r="H565" s="1" t="s">
        <v>70</v>
      </c>
      <c r="I565" s="1" t="s">
        <v>42</v>
      </c>
      <c r="J565">
        <v>49.253731343283505</v>
      </c>
      <c r="K565">
        <v>54.7240692640692</v>
      </c>
      <c r="L565">
        <v>100.092293552361</v>
      </c>
      <c r="M565">
        <v>33</v>
      </c>
      <c r="N565">
        <v>14</v>
      </c>
      <c r="O565">
        <v>12.18623674</v>
      </c>
      <c r="P565" s="1" t="s">
        <v>36</v>
      </c>
      <c r="Q565">
        <v>67</v>
      </c>
      <c r="R565">
        <v>25</v>
      </c>
      <c r="S565">
        <v>12</v>
      </c>
    </row>
    <row r="566" spans="1:19" x14ac:dyDescent="0.25">
      <c r="A566">
        <v>607</v>
      </c>
      <c r="B566" s="1" t="s">
        <v>19</v>
      </c>
      <c r="C566" s="2">
        <v>45716</v>
      </c>
      <c r="D566">
        <v>1001187</v>
      </c>
      <c r="E566" s="1" t="s">
        <v>33</v>
      </c>
      <c r="F566" s="1" t="s">
        <v>34</v>
      </c>
      <c r="G566">
        <v>305022</v>
      </c>
      <c r="H566" s="1" t="s">
        <v>48</v>
      </c>
      <c r="I566" s="1" t="s">
        <v>42</v>
      </c>
      <c r="J566">
        <v>59.677419354838705</v>
      </c>
      <c r="K566">
        <v>30.827748917748899</v>
      </c>
      <c r="L566">
        <v>29.447368421052602</v>
      </c>
      <c r="M566">
        <v>37</v>
      </c>
      <c r="N566">
        <v>5</v>
      </c>
      <c r="O566">
        <v>5.5949999999999998</v>
      </c>
      <c r="P566" s="1" t="s">
        <v>36</v>
      </c>
      <c r="Q566">
        <v>62</v>
      </c>
      <c r="R566">
        <v>16</v>
      </c>
      <c r="S566">
        <v>19</v>
      </c>
    </row>
    <row r="567" spans="1:19" x14ac:dyDescent="0.25">
      <c r="A567">
        <v>608</v>
      </c>
      <c r="B567" s="1" t="s">
        <v>19</v>
      </c>
      <c r="C567" s="2">
        <v>45716</v>
      </c>
      <c r="D567">
        <v>1603694</v>
      </c>
      <c r="E567" s="1" t="s">
        <v>33</v>
      </c>
      <c r="F567" s="1" t="s">
        <v>34</v>
      </c>
      <c r="G567">
        <v>400106</v>
      </c>
      <c r="H567" s="1" t="s">
        <v>120</v>
      </c>
      <c r="I567" s="1" t="s">
        <v>42</v>
      </c>
      <c r="J567">
        <v>48.717948717948701</v>
      </c>
      <c r="K567">
        <v>46.877248677248602</v>
      </c>
      <c r="L567">
        <v>89.829071299999995</v>
      </c>
      <c r="M567">
        <v>19</v>
      </c>
      <c r="N567">
        <v>5</v>
      </c>
      <c r="O567">
        <v>8.9829071299999992</v>
      </c>
      <c r="P567" s="1" t="s">
        <v>36</v>
      </c>
      <c r="Q567">
        <v>39</v>
      </c>
      <c r="R567">
        <v>10</v>
      </c>
      <c r="S567">
        <v>9</v>
      </c>
    </row>
    <row r="568" spans="1:19" x14ac:dyDescent="0.25">
      <c r="A568">
        <v>609</v>
      </c>
      <c r="B568" s="1" t="s">
        <v>19</v>
      </c>
      <c r="C568" s="2">
        <v>45716</v>
      </c>
      <c r="D568">
        <v>1581938</v>
      </c>
      <c r="E568" s="1" t="s">
        <v>20</v>
      </c>
      <c r="F568" s="1" t="s">
        <v>34</v>
      </c>
      <c r="G568">
        <v>305032</v>
      </c>
      <c r="H568" s="1" t="s">
        <v>102</v>
      </c>
      <c r="I568" s="1" t="s">
        <v>23</v>
      </c>
      <c r="J568">
        <v>129.166666666666</v>
      </c>
      <c r="K568">
        <v>94.332330743968598</v>
      </c>
      <c r="L568">
        <v>82.755617647058799</v>
      </c>
      <c r="M568">
        <v>31</v>
      </c>
      <c r="N568">
        <v>18</v>
      </c>
      <c r="O568">
        <v>8.4410729999999994</v>
      </c>
      <c r="P568" s="1" t="s">
        <v>24</v>
      </c>
      <c r="Q568">
        <v>24</v>
      </c>
      <c r="R568">
        <v>19</v>
      </c>
      <c r="S568">
        <v>10</v>
      </c>
    </row>
    <row r="569" spans="1:19" x14ac:dyDescent="0.25">
      <c r="A569">
        <v>610</v>
      </c>
      <c r="B569" s="1" t="s">
        <v>19</v>
      </c>
      <c r="C569" s="2">
        <v>45716</v>
      </c>
      <c r="D569">
        <v>1186700</v>
      </c>
      <c r="E569" s="1" t="s">
        <v>20</v>
      </c>
      <c r="F569" s="1" t="s">
        <v>21</v>
      </c>
      <c r="G569">
        <v>305054</v>
      </c>
      <c r="H569" s="1" t="s">
        <v>94</v>
      </c>
      <c r="I569" s="1" t="s">
        <v>27</v>
      </c>
      <c r="J569">
        <v>0</v>
      </c>
      <c r="K569">
        <v>17.880630434345399</v>
      </c>
      <c r="L569">
        <v>0</v>
      </c>
      <c r="M569">
        <v>0</v>
      </c>
      <c r="N569">
        <v>1</v>
      </c>
      <c r="O569">
        <v>0</v>
      </c>
      <c r="P569" s="1" t="s">
        <v>24</v>
      </c>
      <c r="Q569">
        <v>0</v>
      </c>
      <c r="R569">
        <v>5</v>
      </c>
      <c r="S569">
        <v>0</v>
      </c>
    </row>
    <row r="570" spans="1:19" x14ac:dyDescent="0.25">
      <c r="A570">
        <v>611</v>
      </c>
      <c r="B570" s="1" t="s">
        <v>19</v>
      </c>
      <c r="C570" s="2">
        <v>45716</v>
      </c>
      <c r="D570">
        <v>1758564</v>
      </c>
      <c r="E570" s="1" t="s">
        <v>43</v>
      </c>
      <c r="F570" s="1" t="s">
        <v>21</v>
      </c>
      <c r="G570">
        <v>305004</v>
      </c>
      <c r="H570" s="1" t="s">
        <v>74</v>
      </c>
      <c r="I570" s="1" t="s">
        <v>42</v>
      </c>
      <c r="J570">
        <v>172.72727272727201</v>
      </c>
      <c r="K570">
        <v>125.349554763507</v>
      </c>
      <c r="L570">
        <v>326.64411966666603</v>
      </c>
      <c r="M570">
        <v>19</v>
      </c>
      <c r="N570">
        <v>81</v>
      </c>
      <c r="O570">
        <v>48.996617950000001</v>
      </c>
      <c r="P570" s="1" t="s">
        <v>45</v>
      </c>
      <c r="Q570">
        <v>11</v>
      </c>
      <c r="R570">
        <v>64</v>
      </c>
      <c r="S570">
        <v>15</v>
      </c>
    </row>
    <row r="571" spans="1:19" x14ac:dyDescent="0.25">
      <c r="A571">
        <v>612</v>
      </c>
      <c r="B571" s="1" t="s">
        <v>19</v>
      </c>
      <c r="C571" s="2">
        <v>45716</v>
      </c>
      <c r="D571">
        <v>1133892</v>
      </c>
      <c r="E571" s="1" t="s">
        <v>20</v>
      </c>
      <c r="F571" s="1" t="s">
        <v>21</v>
      </c>
      <c r="G571">
        <v>305039</v>
      </c>
      <c r="H571" s="1" t="s">
        <v>106</v>
      </c>
      <c r="I571" s="1" t="s">
        <v>23</v>
      </c>
      <c r="J571">
        <v>114.28571428571399</v>
      </c>
      <c r="K571">
        <v>107.608799359927</v>
      </c>
      <c r="L571">
        <v>148.88530793362901</v>
      </c>
      <c r="M571">
        <v>8</v>
      </c>
      <c r="N571">
        <v>66</v>
      </c>
      <c r="O571">
        <v>18.275670059999999</v>
      </c>
      <c r="P571" s="1" t="s">
        <v>24</v>
      </c>
      <c r="Q571">
        <v>7</v>
      </c>
      <c r="R571">
        <v>61</v>
      </c>
      <c r="S571">
        <v>12</v>
      </c>
    </row>
    <row r="572" spans="1:19" x14ac:dyDescent="0.25">
      <c r="A572">
        <v>613</v>
      </c>
      <c r="B572" s="1" t="s">
        <v>19</v>
      </c>
      <c r="C572" s="2">
        <v>45716</v>
      </c>
      <c r="D572">
        <v>1479791</v>
      </c>
      <c r="E572" s="1" t="s">
        <v>20</v>
      </c>
      <c r="F572" s="1" t="s">
        <v>34</v>
      </c>
      <c r="G572">
        <v>305076</v>
      </c>
      <c r="H572" s="1" t="s">
        <v>83</v>
      </c>
      <c r="I572" s="1" t="s">
        <v>32</v>
      </c>
      <c r="J572">
        <v>146.42857142857099</v>
      </c>
      <c r="K572">
        <v>236.61874999999998</v>
      </c>
      <c r="L572">
        <v>139.67057019417399</v>
      </c>
      <c r="M572">
        <v>41</v>
      </c>
      <c r="N572">
        <v>80</v>
      </c>
      <c r="O572">
        <v>14.3860687299999</v>
      </c>
      <c r="P572" s="1" t="s">
        <v>24</v>
      </c>
      <c r="Q572">
        <v>28</v>
      </c>
      <c r="R572">
        <v>19</v>
      </c>
      <c r="S572">
        <v>10</v>
      </c>
    </row>
    <row r="573" spans="1:19" x14ac:dyDescent="0.25">
      <c r="A573">
        <v>614</v>
      </c>
      <c r="B573" s="1" t="s">
        <v>19</v>
      </c>
      <c r="C573" s="2">
        <v>45716</v>
      </c>
      <c r="D573">
        <v>1806574</v>
      </c>
      <c r="E573" s="1" t="s">
        <v>33</v>
      </c>
      <c r="F573" s="1" t="s">
        <v>21</v>
      </c>
      <c r="G573">
        <v>854198</v>
      </c>
      <c r="H573" s="1" t="s">
        <v>81</v>
      </c>
      <c r="I573" s="1" t="s">
        <v>32</v>
      </c>
      <c r="J573">
        <v>100</v>
      </c>
      <c r="K573">
        <v>12.244897959183673</v>
      </c>
      <c r="L573">
        <v>0</v>
      </c>
      <c r="M573">
        <v>4</v>
      </c>
      <c r="N573">
        <v>6</v>
      </c>
      <c r="O573">
        <v>0</v>
      </c>
      <c r="P573" s="1" t="s">
        <v>36</v>
      </c>
      <c r="Q573">
        <v>4</v>
      </c>
      <c r="R573">
        <v>49</v>
      </c>
      <c r="S573">
        <v>0</v>
      </c>
    </row>
    <row r="574" spans="1:19" x14ac:dyDescent="0.25">
      <c r="A574">
        <v>615</v>
      </c>
      <c r="B574" s="1" t="s">
        <v>19</v>
      </c>
      <c r="C574" s="2">
        <v>45716</v>
      </c>
      <c r="D574">
        <v>1945365</v>
      </c>
      <c r="E574" s="1" t="s">
        <v>33</v>
      </c>
      <c r="F574" s="1" t="s">
        <v>34</v>
      </c>
      <c r="G574">
        <v>400132</v>
      </c>
      <c r="H574" s="1" t="s">
        <v>78</v>
      </c>
      <c r="I574" s="1" t="s">
        <v>42</v>
      </c>
      <c r="J574">
        <v>45.945945945945901</v>
      </c>
      <c r="K574">
        <v>15.614594356261</v>
      </c>
      <c r="L574">
        <v>39.980222531645495</v>
      </c>
      <c r="M574">
        <v>17</v>
      </c>
      <c r="N574">
        <v>7</v>
      </c>
      <c r="O574">
        <v>4.7376563699999998</v>
      </c>
      <c r="P574" s="1" t="s">
        <v>36</v>
      </c>
      <c r="Q574">
        <v>37</v>
      </c>
      <c r="R574">
        <v>44</v>
      </c>
      <c r="S574">
        <v>11</v>
      </c>
    </row>
    <row r="575" spans="1:19" x14ac:dyDescent="0.25">
      <c r="A575">
        <v>616</v>
      </c>
      <c r="B575" s="1" t="s">
        <v>19</v>
      </c>
      <c r="C575" s="2">
        <v>45716</v>
      </c>
      <c r="D575">
        <v>1499660</v>
      </c>
      <c r="E575" s="1" t="s">
        <v>20</v>
      </c>
      <c r="F575" s="1" t="s">
        <v>21</v>
      </c>
      <c r="G575">
        <v>305038</v>
      </c>
      <c r="H575" s="1" t="s">
        <v>40</v>
      </c>
      <c r="I575" s="1" t="s">
        <v>23</v>
      </c>
      <c r="J575">
        <v>157.142857142857</v>
      </c>
      <c r="K575">
        <v>114.725583364697</v>
      </c>
      <c r="L575">
        <v>77.587365759493593</v>
      </c>
      <c r="M575">
        <v>11</v>
      </c>
      <c r="N575">
        <v>55</v>
      </c>
      <c r="O575">
        <v>12.25880379</v>
      </c>
      <c r="P575" s="1" t="s">
        <v>24</v>
      </c>
      <c r="Q575">
        <v>7</v>
      </c>
      <c r="R575">
        <v>47</v>
      </c>
      <c r="S575">
        <v>15</v>
      </c>
    </row>
    <row r="576" spans="1:19" x14ac:dyDescent="0.25">
      <c r="A576">
        <v>617</v>
      </c>
      <c r="B576" s="1" t="s">
        <v>19</v>
      </c>
      <c r="C576" s="2">
        <v>45716</v>
      </c>
      <c r="D576">
        <v>1069796</v>
      </c>
      <c r="E576" s="1" t="s">
        <v>25</v>
      </c>
      <c r="F576" s="1" t="s">
        <v>34</v>
      </c>
      <c r="G576">
        <v>400173</v>
      </c>
      <c r="H576" s="1" t="s">
        <v>55</v>
      </c>
      <c r="I576" s="1" t="s">
        <v>30</v>
      </c>
      <c r="J576">
        <v>105.71428571428501</v>
      </c>
      <c r="K576">
        <v>107.160219298245</v>
      </c>
      <c r="L576">
        <v>102.758748720379</v>
      </c>
      <c r="M576">
        <v>37</v>
      </c>
      <c r="N576">
        <v>17</v>
      </c>
      <c r="O576">
        <v>10.8410479899999</v>
      </c>
      <c r="P576" s="1" t="s">
        <v>28</v>
      </c>
      <c r="Q576">
        <v>35</v>
      </c>
      <c r="R576">
        <v>15</v>
      </c>
      <c r="S576">
        <v>10</v>
      </c>
    </row>
    <row r="577" spans="1:19" x14ac:dyDescent="0.25">
      <c r="A577">
        <v>618</v>
      </c>
      <c r="B577" s="1" t="s">
        <v>19</v>
      </c>
      <c r="C577" s="2">
        <v>45716</v>
      </c>
      <c r="D577">
        <v>1214790</v>
      </c>
      <c r="E577" s="1" t="s">
        <v>20</v>
      </c>
      <c r="F577" s="1" t="s">
        <v>34</v>
      </c>
      <c r="G577">
        <v>356070</v>
      </c>
      <c r="H577" s="1" t="s">
        <v>133</v>
      </c>
      <c r="I577" s="1" t="s">
        <v>42</v>
      </c>
      <c r="J577">
        <v>111.627906976744</v>
      </c>
      <c r="K577">
        <v>101.45583239404401</v>
      </c>
      <c r="L577">
        <v>7.9068375550122196</v>
      </c>
      <c r="M577">
        <v>48</v>
      </c>
      <c r="N577">
        <v>17</v>
      </c>
      <c r="O577">
        <v>0.80847413999999995</v>
      </c>
      <c r="P577" s="1" t="s">
        <v>24</v>
      </c>
      <c r="Q577">
        <v>43</v>
      </c>
      <c r="R577">
        <v>16</v>
      </c>
      <c r="S577">
        <v>10</v>
      </c>
    </row>
    <row r="578" spans="1:19" x14ac:dyDescent="0.25">
      <c r="A578">
        <v>619</v>
      </c>
      <c r="B578" s="1" t="s">
        <v>19</v>
      </c>
      <c r="C578" s="2">
        <v>45716</v>
      </c>
      <c r="D578">
        <v>1557685</v>
      </c>
      <c r="E578" s="1" t="s">
        <v>33</v>
      </c>
      <c r="F578" s="1" t="s">
        <v>34</v>
      </c>
      <c r="G578">
        <v>305037</v>
      </c>
      <c r="H578" s="1" t="s">
        <v>62</v>
      </c>
      <c r="I578" s="1" t="s">
        <v>42</v>
      </c>
      <c r="J578">
        <v>102.49999999999999</v>
      </c>
      <c r="K578">
        <v>93.484003466138304</v>
      </c>
      <c r="L578">
        <v>204.80035303571401</v>
      </c>
      <c r="M578">
        <v>41</v>
      </c>
      <c r="N578">
        <v>17</v>
      </c>
      <c r="O578">
        <v>22.937639539999999</v>
      </c>
      <c r="P578" s="1" t="s">
        <v>36</v>
      </c>
      <c r="Q578">
        <v>40</v>
      </c>
      <c r="R578">
        <v>18</v>
      </c>
      <c r="S578">
        <v>11</v>
      </c>
    </row>
    <row r="579" spans="1:19" x14ac:dyDescent="0.25">
      <c r="A579">
        <v>620</v>
      </c>
      <c r="B579" s="1" t="s">
        <v>19</v>
      </c>
      <c r="C579" s="2">
        <v>45716</v>
      </c>
      <c r="D579">
        <v>1922623</v>
      </c>
      <c r="E579" s="1" t="s">
        <v>25</v>
      </c>
      <c r="F579" s="1" t="s">
        <v>34</v>
      </c>
      <c r="G579">
        <v>305088</v>
      </c>
      <c r="H579" s="1" t="s">
        <v>118</v>
      </c>
      <c r="I579" s="1" t="s">
        <v>42</v>
      </c>
      <c r="J579">
        <v>106.451612903225</v>
      </c>
      <c r="K579">
        <v>72.104204762209804</v>
      </c>
      <c r="L579">
        <v>73.363370717299503</v>
      </c>
      <c r="M579">
        <v>33</v>
      </c>
      <c r="N579">
        <v>12</v>
      </c>
      <c r="O579">
        <v>8.6935594300000005</v>
      </c>
      <c r="P579" s="1" t="s">
        <v>28</v>
      </c>
      <c r="Q579">
        <v>31</v>
      </c>
      <c r="R579">
        <v>16</v>
      </c>
      <c r="S579">
        <v>11</v>
      </c>
    </row>
    <row r="580" spans="1:19" x14ac:dyDescent="0.25">
      <c r="A580">
        <v>621</v>
      </c>
      <c r="B580" s="1" t="s">
        <v>19</v>
      </c>
      <c r="C580" s="2">
        <v>45716</v>
      </c>
      <c r="D580">
        <v>1233487</v>
      </c>
      <c r="E580" s="1" t="s">
        <v>20</v>
      </c>
      <c r="F580" s="1" t="s">
        <v>21</v>
      </c>
      <c r="G580">
        <v>305030</v>
      </c>
      <c r="H580" s="1" t="s">
        <v>70</v>
      </c>
      <c r="I580" s="1" t="s">
        <v>42</v>
      </c>
      <c r="J580">
        <v>172.72727272727201</v>
      </c>
      <c r="K580">
        <v>29.8915890329211</v>
      </c>
      <c r="L580">
        <v>152.94399688109098</v>
      </c>
      <c r="M580">
        <v>19</v>
      </c>
      <c r="N580">
        <v>12</v>
      </c>
      <c r="O580">
        <v>19.6150676</v>
      </c>
      <c r="P580" s="1" t="s">
        <v>24</v>
      </c>
      <c r="Q580">
        <v>11</v>
      </c>
      <c r="R580">
        <v>40</v>
      </c>
      <c r="S580">
        <v>12</v>
      </c>
    </row>
    <row r="581" spans="1:19" x14ac:dyDescent="0.25">
      <c r="A581">
        <v>622</v>
      </c>
      <c r="B581" s="1" t="s">
        <v>19</v>
      </c>
      <c r="C581" s="2">
        <v>45716</v>
      </c>
      <c r="D581">
        <v>1188039</v>
      </c>
      <c r="E581" s="1" t="s">
        <v>25</v>
      </c>
      <c r="F581" s="1" t="s">
        <v>34</v>
      </c>
      <c r="G581">
        <v>305017</v>
      </c>
      <c r="H581" s="1" t="s">
        <v>41</v>
      </c>
      <c r="I581" s="1" t="s">
        <v>42</v>
      </c>
      <c r="J581">
        <v>144.444444444444</v>
      </c>
      <c r="K581">
        <v>97.094170084111397</v>
      </c>
      <c r="L581">
        <v>102.528173809523</v>
      </c>
      <c r="M581">
        <v>65</v>
      </c>
      <c r="N581">
        <v>10</v>
      </c>
      <c r="O581">
        <v>10.76545825</v>
      </c>
      <c r="P581" s="1" t="s">
        <v>28</v>
      </c>
      <c r="Q581">
        <v>45</v>
      </c>
      <c r="R581">
        <v>10</v>
      </c>
      <c r="S581">
        <v>10</v>
      </c>
    </row>
    <row r="582" spans="1:19" x14ac:dyDescent="0.25">
      <c r="A582">
        <v>623</v>
      </c>
      <c r="B582" s="1" t="s">
        <v>19</v>
      </c>
      <c r="C582" s="2">
        <v>45716</v>
      </c>
      <c r="D582">
        <v>1463597</v>
      </c>
      <c r="E582" s="1" t="s">
        <v>20</v>
      </c>
      <c r="F582" s="1" t="s">
        <v>21</v>
      </c>
      <c r="G582">
        <v>305037</v>
      </c>
      <c r="H582" s="1" t="s">
        <v>62</v>
      </c>
      <c r="I582" s="1" t="s">
        <v>42</v>
      </c>
      <c r="J582">
        <v>200</v>
      </c>
      <c r="K582">
        <v>162.94239417989399</v>
      </c>
      <c r="L582">
        <v>310.08384565774401</v>
      </c>
      <c r="M582">
        <v>14</v>
      </c>
      <c r="N582">
        <v>47</v>
      </c>
      <c r="O582">
        <v>34.574345689999902</v>
      </c>
      <c r="P582" s="1" t="s">
        <v>24</v>
      </c>
      <c r="Q582">
        <v>7</v>
      </c>
      <c r="R582">
        <v>28</v>
      </c>
      <c r="S582">
        <v>11</v>
      </c>
    </row>
    <row r="583" spans="1:19" x14ac:dyDescent="0.25">
      <c r="A583">
        <v>624</v>
      </c>
      <c r="B583" s="1" t="s">
        <v>19</v>
      </c>
      <c r="C583" s="2">
        <v>45716</v>
      </c>
      <c r="D583">
        <v>1070570</v>
      </c>
      <c r="E583" s="1" t="s">
        <v>33</v>
      </c>
      <c r="F583" s="1" t="s">
        <v>34</v>
      </c>
      <c r="G583">
        <v>305024</v>
      </c>
      <c r="H583" s="1" t="s">
        <v>82</v>
      </c>
      <c r="I583" s="1" t="s">
        <v>27</v>
      </c>
      <c r="J583">
        <v>56.521739130434781</v>
      </c>
      <c r="K583">
        <v>0</v>
      </c>
      <c r="L583">
        <v>0</v>
      </c>
      <c r="M583">
        <v>13</v>
      </c>
      <c r="N583">
        <v>0</v>
      </c>
      <c r="O583">
        <v>0</v>
      </c>
      <c r="P583" s="1" t="s">
        <v>36</v>
      </c>
      <c r="Q583">
        <v>23</v>
      </c>
      <c r="R583">
        <v>0</v>
      </c>
      <c r="S583">
        <v>0</v>
      </c>
    </row>
    <row r="584" spans="1:19" x14ac:dyDescent="0.25">
      <c r="A584">
        <v>625</v>
      </c>
      <c r="B584" s="1" t="s">
        <v>19</v>
      </c>
      <c r="C584" s="2">
        <v>45716</v>
      </c>
      <c r="D584">
        <v>1947579</v>
      </c>
      <c r="E584" s="1" t="s">
        <v>33</v>
      </c>
      <c r="F584" s="1" t="s">
        <v>34</v>
      </c>
      <c r="G584">
        <v>888587</v>
      </c>
      <c r="H584" s="1" t="s">
        <v>63</v>
      </c>
      <c r="I584" s="1" t="s">
        <v>27</v>
      </c>
      <c r="J584">
        <v>13.333333333333334</v>
      </c>
      <c r="K584">
        <v>0</v>
      </c>
      <c r="L584">
        <v>0</v>
      </c>
      <c r="M584">
        <v>2</v>
      </c>
      <c r="N584">
        <v>0</v>
      </c>
      <c r="O584">
        <v>0</v>
      </c>
      <c r="P584" s="1" t="s">
        <v>36</v>
      </c>
      <c r="Q584">
        <v>15</v>
      </c>
      <c r="R584">
        <v>0</v>
      </c>
      <c r="S584">
        <v>0</v>
      </c>
    </row>
    <row r="585" spans="1:19" x14ac:dyDescent="0.25">
      <c r="A585">
        <v>626</v>
      </c>
      <c r="B585" s="1" t="s">
        <v>19</v>
      </c>
      <c r="C585" s="2">
        <v>45716</v>
      </c>
      <c r="D585">
        <v>1471309</v>
      </c>
      <c r="E585" s="1" t="s">
        <v>20</v>
      </c>
      <c r="F585" s="1" t="s">
        <v>34</v>
      </c>
      <c r="G585">
        <v>305036</v>
      </c>
      <c r="H585" s="1" t="s">
        <v>104</v>
      </c>
      <c r="I585" s="1" t="s">
        <v>42</v>
      </c>
      <c r="J585">
        <v>116.455696202531</v>
      </c>
      <c r="K585">
        <v>195.19443618462299</v>
      </c>
      <c r="L585">
        <v>49.795588625000001</v>
      </c>
      <c r="M585">
        <v>92</v>
      </c>
      <c r="N585">
        <v>31</v>
      </c>
      <c r="O585">
        <v>7.9672941799999997</v>
      </c>
      <c r="P585" s="1" t="s">
        <v>24</v>
      </c>
      <c r="Q585">
        <v>79</v>
      </c>
      <c r="R585">
        <v>15</v>
      </c>
      <c r="S585">
        <v>16</v>
      </c>
    </row>
    <row r="586" spans="1:19" x14ac:dyDescent="0.25">
      <c r="A586">
        <v>627</v>
      </c>
      <c r="B586" s="1" t="s">
        <v>19</v>
      </c>
      <c r="C586" s="2">
        <v>45716</v>
      </c>
      <c r="D586">
        <v>1254030</v>
      </c>
      <c r="E586" s="1" t="s">
        <v>43</v>
      </c>
      <c r="F586" s="1" t="s">
        <v>34</v>
      </c>
      <c r="G586">
        <v>305054</v>
      </c>
      <c r="H586" s="1" t="s">
        <v>94</v>
      </c>
      <c r="I586" s="1" t="s">
        <v>27</v>
      </c>
      <c r="J586">
        <v>50</v>
      </c>
      <c r="K586">
        <v>36.342857142857099</v>
      </c>
      <c r="L586">
        <v>71.635500666666601</v>
      </c>
      <c r="M586">
        <v>22</v>
      </c>
      <c r="N586">
        <v>5</v>
      </c>
      <c r="O586">
        <v>6.4471950600000003</v>
      </c>
      <c r="P586" s="1" t="s">
        <v>45</v>
      </c>
      <c r="Q586">
        <v>44</v>
      </c>
      <c r="R586">
        <v>13</v>
      </c>
      <c r="S586">
        <v>9</v>
      </c>
    </row>
    <row r="587" spans="1:19" x14ac:dyDescent="0.25">
      <c r="A587">
        <v>628</v>
      </c>
      <c r="B587" s="1" t="s">
        <v>19</v>
      </c>
      <c r="C587" s="2">
        <v>45716</v>
      </c>
      <c r="D587">
        <v>1147059</v>
      </c>
      <c r="E587" s="1" t="s">
        <v>20</v>
      </c>
      <c r="F587" s="1" t="s">
        <v>34</v>
      </c>
      <c r="G587">
        <v>305023</v>
      </c>
      <c r="H587" s="1" t="s">
        <v>76</v>
      </c>
      <c r="I587" s="1" t="s">
        <v>23</v>
      </c>
      <c r="J587">
        <v>100</v>
      </c>
      <c r="K587">
        <v>137.479375</v>
      </c>
      <c r="L587">
        <v>20.172303599999999</v>
      </c>
      <c r="M587">
        <v>33</v>
      </c>
      <c r="N587">
        <v>21</v>
      </c>
      <c r="O587">
        <v>2.5215379499999999</v>
      </c>
      <c r="P587" s="1" t="s">
        <v>24</v>
      </c>
      <c r="Q587">
        <v>33</v>
      </c>
      <c r="R587">
        <v>15</v>
      </c>
      <c r="S587">
        <v>12</v>
      </c>
    </row>
    <row r="588" spans="1:19" x14ac:dyDescent="0.25">
      <c r="A588">
        <v>629</v>
      </c>
      <c r="B588" s="1" t="s">
        <v>19</v>
      </c>
      <c r="C588" s="2">
        <v>45716</v>
      </c>
      <c r="D588">
        <v>1580403</v>
      </c>
      <c r="E588" s="1" t="s">
        <v>43</v>
      </c>
      <c r="F588" s="1" t="s">
        <v>34</v>
      </c>
      <c r="G588">
        <v>356024</v>
      </c>
      <c r="H588" s="1" t="s">
        <v>96</v>
      </c>
      <c r="I588" s="1" t="s">
        <v>42</v>
      </c>
      <c r="J588">
        <v>70</v>
      </c>
      <c r="K588">
        <v>29.644032921810698</v>
      </c>
      <c r="L588">
        <v>77.886733496332511</v>
      </c>
      <c r="M588">
        <v>28</v>
      </c>
      <c r="N588">
        <v>7</v>
      </c>
      <c r="O588">
        <v>7.9639184999999904</v>
      </c>
      <c r="P588" s="1" t="s">
        <v>45</v>
      </c>
      <c r="Q588">
        <v>40</v>
      </c>
      <c r="R588">
        <v>23</v>
      </c>
      <c r="S588">
        <v>10</v>
      </c>
    </row>
    <row r="589" spans="1:19" x14ac:dyDescent="0.25">
      <c r="A589">
        <v>630</v>
      </c>
      <c r="B589" s="1" t="s">
        <v>19</v>
      </c>
      <c r="C589" s="2">
        <v>45716</v>
      </c>
      <c r="D589">
        <v>1883874</v>
      </c>
      <c r="E589" s="1" t="s">
        <v>33</v>
      </c>
      <c r="F589" s="1" t="s">
        <v>34</v>
      </c>
      <c r="G589">
        <v>305036</v>
      </c>
      <c r="H589" s="1" t="s">
        <v>104</v>
      </c>
      <c r="I589" s="1" t="s">
        <v>42</v>
      </c>
      <c r="J589">
        <v>23.52941176470588</v>
      </c>
      <c r="K589">
        <v>1.7857142857142856</v>
      </c>
      <c r="L589">
        <v>0</v>
      </c>
      <c r="M589">
        <v>4</v>
      </c>
      <c r="N589">
        <v>1</v>
      </c>
      <c r="O589">
        <v>0</v>
      </c>
      <c r="P589" s="1" t="s">
        <v>36</v>
      </c>
      <c r="Q589">
        <v>17</v>
      </c>
      <c r="R589">
        <v>56</v>
      </c>
      <c r="S589">
        <v>0</v>
      </c>
    </row>
    <row r="590" spans="1:19" x14ac:dyDescent="0.25">
      <c r="A590">
        <v>631</v>
      </c>
      <c r="B590" s="1" t="s">
        <v>19</v>
      </c>
      <c r="C590" s="2">
        <v>45716</v>
      </c>
      <c r="D590">
        <v>1505252</v>
      </c>
      <c r="E590" s="1" t="s">
        <v>20</v>
      </c>
      <c r="F590" s="1" t="s">
        <v>34</v>
      </c>
      <c r="G590">
        <v>305008</v>
      </c>
      <c r="H590" s="1" t="s">
        <v>79</v>
      </c>
      <c r="I590" s="1" t="s">
        <v>42</v>
      </c>
      <c r="J590">
        <v>121.21212121212099</v>
      </c>
      <c r="K590">
        <v>75.7784415584415</v>
      </c>
      <c r="L590">
        <v>91.388255692307695</v>
      </c>
      <c r="M590">
        <v>80</v>
      </c>
      <c r="N590">
        <v>18</v>
      </c>
      <c r="O590">
        <v>17.820709860000001</v>
      </c>
      <c r="P590" s="1" t="s">
        <v>24</v>
      </c>
      <c r="Q590">
        <v>66</v>
      </c>
      <c r="R590">
        <v>23</v>
      </c>
      <c r="S590">
        <v>19</v>
      </c>
    </row>
    <row r="591" spans="1:19" x14ac:dyDescent="0.25">
      <c r="A591">
        <v>632</v>
      </c>
      <c r="B591" s="1" t="s">
        <v>19</v>
      </c>
      <c r="C591" s="2">
        <v>45716</v>
      </c>
      <c r="D591">
        <v>1877082</v>
      </c>
      <c r="E591" s="1" t="s">
        <v>33</v>
      </c>
      <c r="F591" s="1" t="s">
        <v>34</v>
      </c>
      <c r="G591">
        <v>305020</v>
      </c>
      <c r="H591" s="1" t="s">
        <v>26</v>
      </c>
      <c r="I591" s="1" t="s">
        <v>27</v>
      </c>
      <c r="J591">
        <v>107.843137254901</v>
      </c>
      <c r="K591">
        <v>22.705731922398499</v>
      </c>
      <c r="L591">
        <v>99.223436187499999</v>
      </c>
      <c r="M591">
        <v>55</v>
      </c>
      <c r="N591">
        <v>5</v>
      </c>
      <c r="O591">
        <v>15.87574979</v>
      </c>
      <c r="P591" s="1" t="s">
        <v>36</v>
      </c>
      <c r="Q591">
        <v>51</v>
      </c>
      <c r="R591">
        <v>22</v>
      </c>
      <c r="S591">
        <v>16</v>
      </c>
    </row>
    <row r="592" spans="1:19" x14ac:dyDescent="0.25">
      <c r="A592">
        <v>633</v>
      </c>
      <c r="B592" s="1" t="s">
        <v>19</v>
      </c>
      <c r="C592" s="2">
        <v>45716</v>
      </c>
      <c r="D592">
        <v>1851945</v>
      </c>
      <c r="E592" s="1" t="s">
        <v>25</v>
      </c>
      <c r="F592" s="1" t="s">
        <v>34</v>
      </c>
      <c r="G592">
        <v>305058</v>
      </c>
      <c r="H592" s="1" t="s">
        <v>121</v>
      </c>
      <c r="I592" s="1" t="s">
        <v>23</v>
      </c>
      <c r="J592">
        <v>125</v>
      </c>
      <c r="K592">
        <v>132.340454511578</v>
      </c>
      <c r="L592">
        <v>93.88673930069929</v>
      </c>
      <c r="M592">
        <v>35</v>
      </c>
      <c r="N592">
        <v>30</v>
      </c>
      <c r="O592">
        <v>13.425803719999999</v>
      </c>
      <c r="P592" s="1" t="s">
        <v>28</v>
      </c>
      <c r="Q592">
        <v>28</v>
      </c>
      <c r="R592">
        <v>22</v>
      </c>
      <c r="S592">
        <v>14</v>
      </c>
    </row>
    <row r="593" spans="1:19" x14ac:dyDescent="0.25">
      <c r="A593">
        <v>634</v>
      </c>
      <c r="B593" s="1" t="s">
        <v>19</v>
      </c>
      <c r="C593" s="2">
        <v>45716</v>
      </c>
      <c r="D593">
        <v>1334182</v>
      </c>
      <c r="E593" s="1" t="s">
        <v>20</v>
      </c>
      <c r="F593" s="1" t="s">
        <v>21</v>
      </c>
      <c r="G593">
        <v>886175</v>
      </c>
      <c r="H593" s="1" t="s">
        <v>103</v>
      </c>
      <c r="I593" s="1" t="s">
        <v>27</v>
      </c>
      <c r="J593">
        <v>171.42857142857099</v>
      </c>
      <c r="K593">
        <v>87.770055243777605</v>
      </c>
      <c r="L593">
        <v>176.08835236363601</v>
      </c>
      <c r="M593">
        <v>12</v>
      </c>
      <c r="N593">
        <v>43</v>
      </c>
      <c r="O593">
        <v>19.369718760000001</v>
      </c>
      <c r="P593" s="1" t="s">
        <v>24</v>
      </c>
      <c r="Q593">
        <v>7</v>
      </c>
      <c r="R593">
        <v>48</v>
      </c>
      <c r="S593">
        <v>11</v>
      </c>
    </row>
    <row r="594" spans="1:19" x14ac:dyDescent="0.25">
      <c r="A594">
        <v>635</v>
      </c>
      <c r="B594" s="1" t="s">
        <v>19</v>
      </c>
      <c r="C594" s="2">
        <v>45716</v>
      </c>
      <c r="D594">
        <v>1560810</v>
      </c>
      <c r="E594" s="1" t="s">
        <v>33</v>
      </c>
      <c r="F594" s="1" t="s">
        <v>34</v>
      </c>
      <c r="G594">
        <v>305054</v>
      </c>
      <c r="H594" s="1" t="s">
        <v>94</v>
      </c>
      <c r="I594" s="1" t="s">
        <v>27</v>
      </c>
      <c r="J594">
        <v>20</v>
      </c>
      <c r="K594">
        <v>0</v>
      </c>
      <c r="L594">
        <v>0</v>
      </c>
      <c r="M594">
        <v>3</v>
      </c>
      <c r="N594">
        <v>0</v>
      </c>
      <c r="O594">
        <v>0</v>
      </c>
      <c r="P594" s="1" t="s">
        <v>36</v>
      </c>
      <c r="Q594">
        <v>15</v>
      </c>
      <c r="R594">
        <v>0</v>
      </c>
      <c r="S594">
        <v>0</v>
      </c>
    </row>
    <row r="595" spans="1:19" x14ac:dyDescent="0.25">
      <c r="A595">
        <v>636</v>
      </c>
      <c r="B595" s="1" t="s">
        <v>19</v>
      </c>
      <c r="C595" s="2">
        <v>45716</v>
      </c>
      <c r="D595">
        <v>1598954</v>
      </c>
      <c r="E595" s="1" t="s">
        <v>43</v>
      </c>
      <c r="F595" s="1" t="s">
        <v>34</v>
      </c>
      <c r="G595">
        <v>305001</v>
      </c>
      <c r="H595" s="1" t="s">
        <v>113</v>
      </c>
      <c r="I595" s="1" t="s">
        <v>42</v>
      </c>
      <c r="J595">
        <v>111.94029850746202</v>
      </c>
      <c r="K595">
        <v>133.76956709956701</v>
      </c>
      <c r="L595">
        <v>141.62907099999998</v>
      </c>
      <c r="M595">
        <v>75</v>
      </c>
      <c r="N595">
        <v>19</v>
      </c>
      <c r="O595">
        <v>22.660651359999999</v>
      </c>
      <c r="P595" s="1" t="s">
        <v>45</v>
      </c>
      <c r="Q595">
        <v>67</v>
      </c>
      <c r="R595">
        <v>14</v>
      </c>
      <c r="S595">
        <v>16</v>
      </c>
    </row>
    <row r="596" spans="1:19" x14ac:dyDescent="0.25">
      <c r="A596">
        <v>637</v>
      </c>
      <c r="B596" s="1" t="s">
        <v>19</v>
      </c>
      <c r="C596" s="2">
        <v>45716</v>
      </c>
      <c r="D596">
        <v>1649894</v>
      </c>
      <c r="E596" s="1" t="s">
        <v>33</v>
      </c>
      <c r="F596" s="1" t="s">
        <v>34</v>
      </c>
      <c r="G596">
        <v>305009</v>
      </c>
      <c r="H596" s="1" t="s">
        <v>100</v>
      </c>
      <c r="I596" s="1" t="s">
        <v>42</v>
      </c>
      <c r="J596">
        <v>3.3333333333333335</v>
      </c>
      <c r="K596">
        <v>0</v>
      </c>
      <c r="L596">
        <v>0</v>
      </c>
      <c r="M596">
        <v>1</v>
      </c>
      <c r="N596">
        <v>0</v>
      </c>
      <c r="O596">
        <v>0</v>
      </c>
      <c r="P596" s="1" t="s">
        <v>36</v>
      </c>
      <c r="Q596">
        <v>30</v>
      </c>
      <c r="R596">
        <v>0</v>
      </c>
      <c r="S596">
        <v>0</v>
      </c>
    </row>
    <row r="597" spans="1:19" x14ac:dyDescent="0.25">
      <c r="A597">
        <v>638</v>
      </c>
      <c r="B597" s="1" t="s">
        <v>19</v>
      </c>
      <c r="C597" s="2">
        <v>45716</v>
      </c>
      <c r="D597">
        <v>1295408</v>
      </c>
      <c r="E597" s="1" t="s">
        <v>33</v>
      </c>
      <c r="F597" s="1" t="s">
        <v>34</v>
      </c>
      <c r="G597">
        <v>305010</v>
      </c>
      <c r="H597" s="1" t="s">
        <v>84</v>
      </c>
      <c r="I597" s="1" t="s">
        <v>42</v>
      </c>
      <c r="J597">
        <v>60</v>
      </c>
      <c r="K597">
        <v>0</v>
      </c>
      <c r="L597">
        <v>0</v>
      </c>
      <c r="M597">
        <v>18</v>
      </c>
      <c r="N597">
        <v>0</v>
      </c>
      <c r="O597">
        <v>0</v>
      </c>
      <c r="P597" s="1" t="s">
        <v>36</v>
      </c>
      <c r="Q597">
        <v>30</v>
      </c>
      <c r="R597">
        <v>0</v>
      </c>
      <c r="S597">
        <v>0</v>
      </c>
    </row>
    <row r="598" spans="1:19" x14ac:dyDescent="0.25">
      <c r="A598">
        <v>640</v>
      </c>
      <c r="B598" s="1" t="s">
        <v>19</v>
      </c>
      <c r="C598" s="2">
        <v>45716</v>
      </c>
      <c r="D598">
        <v>1140009</v>
      </c>
      <c r="E598" s="1" t="s">
        <v>20</v>
      </c>
      <c r="F598" s="1" t="s">
        <v>21</v>
      </c>
      <c r="G598">
        <v>305018</v>
      </c>
      <c r="H598" s="1" t="s">
        <v>49</v>
      </c>
      <c r="I598" s="1" t="s">
        <v>32</v>
      </c>
      <c r="J598">
        <v>154.54545454545402</v>
      </c>
      <c r="K598">
        <v>125.071253822629</v>
      </c>
      <c r="L598">
        <v>46.074879375000002</v>
      </c>
      <c r="M598">
        <v>17</v>
      </c>
      <c r="N598">
        <v>57</v>
      </c>
      <c r="O598">
        <v>7.3719806999999999</v>
      </c>
      <c r="P598" s="1" t="s">
        <v>24</v>
      </c>
      <c r="Q598">
        <v>11</v>
      </c>
      <c r="R598">
        <v>45</v>
      </c>
      <c r="S598">
        <v>16</v>
      </c>
    </row>
    <row r="599" spans="1:19" x14ac:dyDescent="0.25">
      <c r="A599">
        <v>641</v>
      </c>
      <c r="B599" s="1" t="s">
        <v>19</v>
      </c>
      <c r="C599" s="2">
        <v>45716</v>
      </c>
      <c r="D599">
        <v>1757828</v>
      </c>
      <c r="E599" s="1" t="s">
        <v>20</v>
      </c>
      <c r="F599" s="1" t="s">
        <v>21</v>
      </c>
      <c r="G599">
        <v>305021</v>
      </c>
      <c r="H599" s="1" t="s">
        <v>38</v>
      </c>
      <c r="I599" s="1" t="s">
        <v>27</v>
      </c>
      <c r="J599">
        <v>257.142857142857</v>
      </c>
      <c r="K599">
        <v>73.085168583122197</v>
      </c>
      <c r="L599">
        <v>77.338646909090897</v>
      </c>
      <c r="M599">
        <v>18</v>
      </c>
      <c r="N599">
        <v>27</v>
      </c>
      <c r="O599">
        <v>8.5072511599999991</v>
      </c>
      <c r="P599" s="1" t="s">
        <v>24</v>
      </c>
      <c r="Q599">
        <v>7</v>
      </c>
      <c r="R599">
        <v>36</v>
      </c>
      <c r="S599">
        <v>11</v>
      </c>
    </row>
    <row r="600" spans="1:19" x14ac:dyDescent="0.25">
      <c r="A600">
        <v>642</v>
      </c>
      <c r="B600" s="1" t="s">
        <v>19</v>
      </c>
      <c r="C600" s="2">
        <v>45716</v>
      </c>
      <c r="D600">
        <v>1642512</v>
      </c>
      <c r="E600" s="1" t="s">
        <v>25</v>
      </c>
      <c r="F600" s="1" t="s">
        <v>34</v>
      </c>
      <c r="G600">
        <v>305018</v>
      </c>
      <c r="H600" s="1" t="s">
        <v>49</v>
      </c>
      <c r="I600" s="1" t="s">
        <v>32</v>
      </c>
      <c r="J600">
        <v>103.84615384615302</v>
      </c>
      <c r="K600">
        <v>132.52129870129801</v>
      </c>
      <c r="L600">
        <v>69.691622533333302</v>
      </c>
      <c r="M600">
        <v>54</v>
      </c>
      <c r="N600">
        <v>23</v>
      </c>
      <c r="O600">
        <v>10.453743379999899</v>
      </c>
      <c r="P600" s="1" t="s">
        <v>28</v>
      </c>
      <c r="Q600">
        <v>52</v>
      </c>
      <c r="R600">
        <v>17</v>
      </c>
      <c r="S600">
        <v>14</v>
      </c>
    </row>
    <row r="601" spans="1:19" x14ac:dyDescent="0.25">
      <c r="A601">
        <v>643</v>
      </c>
      <c r="B601" s="1" t="s">
        <v>19</v>
      </c>
      <c r="C601" s="2">
        <v>45716</v>
      </c>
      <c r="D601">
        <v>1547600</v>
      </c>
      <c r="E601" s="1" t="s">
        <v>25</v>
      </c>
      <c r="F601" s="1" t="s">
        <v>34</v>
      </c>
      <c r="G601">
        <v>305044</v>
      </c>
      <c r="H601" s="1" t="s">
        <v>91</v>
      </c>
      <c r="I601" s="1" t="s">
        <v>27</v>
      </c>
      <c r="J601">
        <v>100</v>
      </c>
      <c r="K601">
        <v>156.75952380952302</v>
      </c>
      <c r="L601">
        <v>47.909439222222197</v>
      </c>
      <c r="M601">
        <v>39</v>
      </c>
      <c r="N601">
        <v>17</v>
      </c>
      <c r="O601">
        <v>4.3118495299999999</v>
      </c>
      <c r="P601" s="1" t="s">
        <v>28</v>
      </c>
      <c r="Q601">
        <v>39</v>
      </c>
      <c r="R601">
        <v>10</v>
      </c>
      <c r="S601">
        <v>9</v>
      </c>
    </row>
    <row r="602" spans="1:19" x14ac:dyDescent="0.25">
      <c r="A602">
        <v>644</v>
      </c>
      <c r="B602" s="1" t="s">
        <v>19</v>
      </c>
      <c r="C602" s="2">
        <v>45716</v>
      </c>
      <c r="D602">
        <v>1129199</v>
      </c>
      <c r="E602" s="1" t="s">
        <v>20</v>
      </c>
      <c r="F602" s="1" t="s">
        <v>21</v>
      </c>
      <c r="G602">
        <v>305032</v>
      </c>
      <c r="H602" s="1" t="s">
        <v>102</v>
      </c>
      <c r="I602" s="1" t="s">
        <v>23</v>
      </c>
      <c r="J602">
        <v>162.5</v>
      </c>
      <c r="K602">
        <v>101.713617754821</v>
      </c>
      <c r="L602">
        <v>147.59729657142799</v>
      </c>
      <c r="M602">
        <v>13</v>
      </c>
      <c r="N602">
        <v>55</v>
      </c>
      <c r="O602">
        <v>15.49771614</v>
      </c>
      <c r="P602" s="1" t="s">
        <v>24</v>
      </c>
      <c r="Q602">
        <v>8</v>
      </c>
      <c r="R602">
        <v>54</v>
      </c>
      <c r="S602">
        <v>10</v>
      </c>
    </row>
    <row r="603" spans="1:19" x14ac:dyDescent="0.25">
      <c r="A603">
        <v>645</v>
      </c>
      <c r="B603" s="1" t="s">
        <v>19</v>
      </c>
      <c r="C603" s="2">
        <v>45716</v>
      </c>
      <c r="D603">
        <v>1901515</v>
      </c>
      <c r="E603" s="1" t="s">
        <v>25</v>
      </c>
      <c r="F603" s="1" t="s">
        <v>34</v>
      </c>
      <c r="G603">
        <v>305025</v>
      </c>
      <c r="H603" s="1" t="s">
        <v>115</v>
      </c>
      <c r="I603" s="1" t="s">
        <v>42</v>
      </c>
      <c r="J603">
        <v>130</v>
      </c>
      <c r="K603">
        <v>95.519177489177395</v>
      </c>
      <c r="L603">
        <v>89.376772312499995</v>
      </c>
      <c r="M603">
        <v>91</v>
      </c>
      <c r="N603">
        <v>12</v>
      </c>
      <c r="O603">
        <v>14.30028357</v>
      </c>
      <c r="P603" s="1" t="s">
        <v>28</v>
      </c>
      <c r="Q603">
        <v>70</v>
      </c>
      <c r="R603">
        <v>12</v>
      </c>
      <c r="S603">
        <v>16</v>
      </c>
    </row>
    <row r="604" spans="1:19" x14ac:dyDescent="0.25">
      <c r="A604">
        <v>646</v>
      </c>
      <c r="B604" s="1" t="s">
        <v>19</v>
      </c>
      <c r="C604" s="2">
        <v>45716</v>
      </c>
      <c r="D604">
        <v>1971382</v>
      </c>
      <c r="E604" s="1" t="s">
        <v>33</v>
      </c>
      <c r="F604" s="1" t="s">
        <v>34</v>
      </c>
      <c r="G604">
        <v>305009</v>
      </c>
      <c r="H604" s="1" t="s">
        <v>100</v>
      </c>
      <c r="I604" s="1" t="s">
        <v>42</v>
      </c>
      <c r="J604">
        <v>94.871794871794805</v>
      </c>
      <c r="K604">
        <v>137.70571428571401</v>
      </c>
      <c r="L604">
        <v>174.556513447432</v>
      </c>
      <c r="M604">
        <v>74</v>
      </c>
      <c r="N604">
        <v>18</v>
      </c>
      <c r="O604">
        <v>17.8484035</v>
      </c>
      <c r="P604" s="1" t="s">
        <v>36</v>
      </c>
      <c r="Q604">
        <v>78</v>
      </c>
      <c r="R604">
        <v>13</v>
      </c>
      <c r="S604">
        <v>10</v>
      </c>
    </row>
    <row r="605" spans="1:19" x14ac:dyDescent="0.25">
      <c r="A605">
        <v>647</v>
      </c>
      <c r="B605" s="1" t="s">
        <v>19</v>
      </c>
      <c r="C605" s="2">
        <v>45716</v>
      </c>
      <c r="D605">
        <v>1658388</v>
      </c>
      <c r="E605" s="1" t="s">
        <v>20</v>
      </c>
      <c r="F605" s="1" t="s">
        <v>34</v>
      </c>
      <c r="G605">
        <v>305018</v>
      </c>
      <c r="H605" s="1" t="s">
        <v>49</v>
      </c>
      <c r="I605" s="1" t="s">
        <v>32</v>
      </c>
      <c r="J605">
        <v>94.230769230769198</v>
      </c>
      <c r="K605">
        <v>89.303658008658005</v>
      </c>
      <c r="L605">
        <v>74.528249066666604</v>
      </c>
      <c r="M605">
        <v>49</v>
      </c>
      <c r="N605">
        <v>15</v>
      </c>
      <c r="O605">
        <v>11.17923736</v>
      </c>
      <c r="P605" s="1" t="s">
        <v>24</v>
      </c>
      <c r="Q605">
        <v>52</v>
      </c>
      <c r="R605">
        <v>16</v>
      </c>
      <c r="S605">
        <v>15</v>
      </c>
    </row>
    <row r="606" spans="1:19" x14ac:dyDescent="0.25">
      <c r="A606">
        <v>648</v>
      </c>
      <c r="B606" s="1" t="s">
        <v>19</v>
      </c>
      <c r="C606" s="2">
        <v>45716</v>
      </c>
      <c r="D606">
        <v>1050113</v>
      </c>
      <c r="E606" s="1" t="s">
        <v>25</v>
      </c>
      <c r="F606" s="1" t="s">
        <v>34</v>
      </c>
      <c r="G606">
        <v>305035</v>
      </c>
      <c r="H606" s="1" t="s">
        <v>75</v>
      </c>
      <c r="I606" s="1" t="s">
        <v>42</v>
      </c>
      <c r="J606">
        <v>82.352941176470495</v>
      </c>
      <c r="K606">
        <v>80.958138528138505</v>
      </c>
      <c r="L606">
        <v>215.588492911392</v>
      </c>
      <c r="M606">
        <v>42</v>
      </c>
      <c r="N606">
        <v>14</v>
      </c>
      <c r="O606">
        <v>25.54723641</v>
      </c>
      <c r="P606" s="1" t="s">
        <v>28</v>
      </c>
      <c r="Q606">
        <v>51</v>
      </c>
      <c r="R606">
        <v>17</v>
      </c>
      <c r="S606">
        <v>11</v>
      </c>
    </row>
    <row r="607" spans="1:19" x14ac:dyDescent="0.25">
      <c r="A607">
        <v>651</v>
      </c>
      <c r="B607" s="1" t="s">
        <v>19</v>
      </c>
      <c r="C607" s="2">
        <v>45716</v>
      </c>
      <c r="D607">
        <v>1044868</v>
      </c>
      <c r="E607" s="1" t="s">
        <v>20</v>
      </c>
      <c r="F607" s="1" t="s">
        <v>21</v>
      </c>
      <c r="G607">
        <v>305950</v>
      </c>
      <c r="H607" s="1" t="s">
        <v>71</v>
      </c>
      <c r="I607" s="1" t="s">
        <v>32</v>
      </c>
      <c r="J607">
        <v>154.54545454545402</v>
      </c>
      <c r="K607">
        <v>105.53468993872399</v>
      </c>
      <c r="L607">
        <v>147.85837861111099</v>
      </c>
      <c r="M607">
        <v>17</v>
      </c>
      <c r="N607">
        <v>62</v>
      </c>
      <c r="O607">
        <v>26.614508149999999</v>
      </c>
      <c r="P607" s="1" t="s">
        <v>24</v>
      </c>
      <c r="Q607">
        <v>11</v>
      </c>
      <c r="R607">
        <v>58</v>
      </c>
      <c r="S607">
        <v>18</v>
      </c>
    </row>
    <row r="608" spans="1:19" x14ac:dyDescent="0.25">
      <c r="A608">
        <v>652</v>
      </c>
      <c r="B608" s="1" t="s">
        <v>19</v>
      </c>
      <c r="C608" s="2">
        <v>45716</v>
      </c>
      <c r="D608">
        <v>1673957</v>
      </c>
      <c r="E608" s="1" t="s">
        <v>33</v>
      </c>
      <c r="F608" s="1" t="s">
        <v>34</v>
      </c>
      <c r="G608">
        <v>305878</v>
      </c>
      <c r="H608" s="1" t="s">
        <v>114</v>
      </c>
      <c r="I608" s="1" t="s">
        <v>30</v>
      </c>
      <c r="J608">
        <v>62.962962962962962</v>
      </c>
      <c r="K608">
        <v>9.5238095238095237</v>
      </c>
      <c r="L608">
        <v>0</v>
      </c>
      <c r="M608">
        <v>17</v>
      </c>
      <c r="N608">
        <v>2</v>
      </c>
      <c r="O608">
        <v>0</v>
      </c>
      <c r="P608" s="1" t="s">
        <v>36</v>
      </c>
      <c r="Q608">
        <v>27</v>
      </c>
      <c r="R608">
        <v>21</v>
      </c>
      <c r="S608">
        <v>0</v>
      </c>
    </row>
    <row r="609" spans="1:19" x14ac:dyDescent="0.25">
      <c r="A609">
        <v>654</v>
      </c>
      <c r="B609" s="1" t="s">
        <v>19</v>
      </c>
      <c r="C609" s="2">
        <v>45716</v>
      </c>
      <c r="D609">
        <v>1201704</v>
      </c>
      <c r="E609" s="1" t="s">
        <v>20</v>
      </c>
      <c r="F609" s="1" t="s">
        <v>34</v>
      </c>
      <c r="G609">
        <v>305046</v>
      </c>
      <c r="H609" s="1" t="s">
        <v>128</v>
      </c>
      <c r="I609" s="1" t="s">
        <v>32</v>
      </c>
      <c r="J609">
        <v>30</v>
      </c>
      <c r="K609">
        <v>64.637916666666598</v>
      </c>
      <c r="L609">
        <v>0</v>
      </c>
      <c r="M609">
        <v>12</v>
      </c>
      <c r="N609">
        <v>11</v>
      </c>
      <c r="O609">
        <v>0</v>
      </c>
      <c r="P609" s="1" t="s">
        <v>24</v>
      </c>
      <c r="Q609">
        <v>40</v>
      </c>
      <c r="R609">
        <v>17</v>
      </c>
      <c r="S609">
        <v>0</v>
      </c>
    </row>
    <row r="610" spans="1:19" x14ac:dyDescent="0.25">
      <c r="A610">
        <v>655</v>
      </c>
      <c r="B610" s="1" t="s">
        <v>19</v>
      </c>
      <c r="C610" s="2">
        <v>45716</v>
      </c>
      <c r="D610">
        <v>1207519</v>
      </c>
      <c r="E610" s="1" t="s">
        <v>20</v>
      </c>
      <c r="F610" s="1" t="s">
        <v>34</v>
      </c>
      <c r="G610">
        <v>305026</v>
      </c>
      <c r="H610" s="1" t="s">
        <v>108</v>
      </c>
      <c r="I610" s="1" t="s">
        <v>27</v>
      </c>
      <c r="J610">
        <v>107.894736842105</v>
      </c>
      <c r="K610">
        <v>108.65589090610901</v>
      </c>
      <c r="L610">
        <v>95.622547070914692</v>
      </c>
      <c r="M610">
        <v>41</v>
      </c>
      <c r="N610">
        <v>23</v>
      </c>
      <c r="O610">
        <v>9.3040738300000001</v>
      </c>
      <c r="P610" s="1" t="s">
        <v>24</v>
      </c>
      <c r="Q610">
        <v>38</v>
      </c>
      <c r="R610">
        <v>21</v>
      </c>
      <c r="S610">
        <v>9</v>
      </c>
    </row>
    <row r="611" spans="1:19" x14ac:dyDescent="0.25">
      <c r="A611">
        <v>656</v>
      </c>
      <c r="B611" s="1" t="s">
        <v>19</v>
      </c>
      <c r="C611" s="2">
        <v>45716</v>
      </c>
      <c r="D611">
        <v>1183566</v>
      </c>
      <c r="E611" s="1" t="s">
        <v>20</v>
      </c>
      <c r="F611" s="1" t="s">
        <v>21</v>
      </c>
      <c r="G611">
        <v>305013</v>
      </c>
      <c r="H611" s="1" t="s">
        <v>60</v>
      </c>
      <c r="I611" s="1" t="s">
        <v>30</v>
      </c>
      <c r="J611">
        <v>163.636363636363</v>
      </c>
      <c r="K611">
        <v>105.025335429259</v>
      </c>
      <c r="L611">
        <v>65.58647832369941</v>
      </c>
      <c r="M611">
        <v>18</v>
      </c>
      <c r="N611">
        <v>49</v>
      </c>
      <c r="O611">
        <v>11.34646075</v>
      </c>
      <c r="P611" s="1" t="s">
        <v>24</v>
      </c>
      <c r="Q611">
        <v>11</v>
      </c>
      <c r="R611">
        <v>46</v>
      </c>
      <c r="S611">
        <v>17</v>
      </c>
    </row>
    <row r="612" spans="1:19" x14ac:dyDescent="0.25">
      <c r="A612">
        <v>657</v>
      </c>
      <c r="B612" s="1" t="s">
        <v>19</v>
      </c>
      <c r="C612" s="2">
        <v>45716</v>
      </c>
      <c r="D612">
        <v>1978734</v>
      </c>
      <c r="E612" s="1" t="s">
        <v>20</v>
      </c>
      <c r="F612" s="1" t="s">
        <v>34</v>
      </c>
      <c r="G612">
        <v>305014</v>
      </c>
      <c r="H612" s="1" t="s">
        <v>67</v>
      </c>
      <c r="I612" s="1" t="s">
        <v>30</v>
      </c>
      <c r="J612">
        <v>112.67605633802799</v>
      </c>
      <c r="K612">
        <v>51.852900432900398</v>
      </c>
      <c r="L612">
        <v>164.26450766666599</v>
      </c>
      <c r="M612">
        <v>80</v>
      </c>
      <c r="N612">
        <v>10</v>
      </c>
      <c r="O612">
        <v>24.63967615</v>
      </c>
      <c r="P612" s="1" t="s">
        <v>24</v>
      </c>
      <c r="Q612">
        <v>71</v>
      </c>
      <c r="R612">
        <v>19</v>
      </c>
      <c r="S612">
        <v>15</v>
      </c>
    </row>
    <row r="613" spans="1:19" x14ac:dyDescent="0.25">
      <c r="A613">
        <v>658</v>
      </c>
      <c r="B613" s="1" t="s">
        <v>19</v>
      </c>
      <c r="C613" s="2">
        <v>45716</v>
      </c>
      <c r="D613">
        <v>1267472</v>
      </c>
      <c r="E613" s="1" t="s">
        <v>25</v>
      </c>
      <c r="F613" s="1" t="s">
        <v>21</v>
      </c>
      <c r="G613">
        <v>305017</v>
      </c>
      <c r="H613" s="1" t="s">
        <v>41</v>
      </c>
      <c r="I613" s="1" t="s">
        <v>42</v>
      </c>
      <c r="J613">
        <v>216.66666666666598</v>
      </c>
      <c r="K613">
        <v>109.05791245791201</v>
      </c>
      <c r="L613">
        <v>362.43085451428499</v>
      </c>
      <c r="M613">
        <v>13</v>
      </c>
      <c r="N613">
        <v>38</v>
      </c>
      <c r="O613">
        <v>31.71269977</v>
      </c>
      <c r="P613" s="1" t="s">
        <v>28</v>
      </c>
      <c r="Q613">
        <v>6</v>
      </c>
      <c r="R613">
        <v>34</v>
      </c>
      <c r="S613">
        <v>8</v>
      </c>
    </row>
    <row r="614" spans="1:19" x14ac:dyDescent="0.25">
      <c r="A614">
        <v>659</v>
      </c>
      <c r="B614" s="1" t="s">
        <v>19</v>
      </c>
      <c r="C614" s="2">
        <v>45716</v>
      </c>
      <c r="D614">
        <v>1666808</v>
      </c>
      <c r="E614" s="1" t="s">
        <v>25</v>
      </c>
      <c r="F614" s="1" t="s">
        <v>34</v>
      </c>
      <c r="G614">
        <v>305009</v>
      </c>
      <c r="H614" s="1" t="s">
        <v>100</v>
      </c>
      <c r="I614" s="1" t="s">
        <v>42</v>
      </c>
      <c r="J614">
        <v>83.3333333333333</v>
      </c>
      <c r="K614">
        <v>137.027792207792</v>
      </c>
      <c r="L614">
        <v>22.7624079217603</v>
      </c>
      <c r="M614">
        <v>65</v>
      </c>
      <c r="N614">
        <v>13</v>
      </c>
      <c r="O614">
        <v>2.3274562099999998</v>
      </c>
      <c r="P614" s="1" t="s">
        <v>28</v>
      </c>
      <c r="Q614">
        <v>78</v>
      </c>
      <c r="R614">
        <v>9</v>
      </c>
      <c r="S614">
        <v>10</v>
      </c>
    </row>
    <row r="615" spans="1:19" x14ac:dyDescent="0.25">
      <c r="A615">
        <v>660</v>
      </c>
      <c r="B615" s="1" t="s">
        <v>19</v>
      </c>
      <c r="C615" s="2">
        <v>45716</v>
      </c>
      <c r="D615">
        <v>1565546</v>
      </c>
      <c r="E615" s="1" t="s">
        <v>20</v>
      </c>
      <c r="F615" s="1" t="s">
        <v>21</v>
      </c>
      <c r="G615">
        <v>888587</v>
      </c>
      <c r="H615" s="1" t="s">
        <v>63</v>
      </c>
      <c r="I615" s="1" t="s">
        <v>27</v>
      </c>
      <c r="J615">
        <v>285</v>
      </c>
      <c r="K615">
        <v>102.977547649868</v>
      </c>
      <c r="L615">
        <v>262.14553367999901</v>
      </c>
      <c r="M615">
        <v>31</v>
      </c>
      <c r="N615">
        <v>31</v>
      </c>
      <c r="O615">
        <v>32.768191709999897</v>
      </c>
      <c r="P615" s="1" t="s">
        <v>24</v>
      </c>
      <c r="Q615">
        <v>10</v>
      </c>
      <c r="R615">
        <v>30</v>
      </c>
      <c r="S615">
        <v>12</v>
      </c>
    </row>
    <row r="616" spans="1:19" x14ac:dyDescent="0.25">
      <c r="A616">
        <v>661</v>
      </c>
      <c r="B616" s="1" t="s">
        <v>19</v>
      </c>
      <c r="C616" s="2">
        <v>45716</v>
      </c>
      <c r="D616">
        <v>1673688</v>
      </c>
      <c r="E616" s="1" t="s">
        <v>20</v>
      </c>
      <c r="F616" s="1" t="s">
        <v>34</v>
      </c>
      <c r="G616">
        <v>400106</v>
      </c>
      <c r="H616" s="1" t="s">
        <v>120</v>
      </c>
      <c r="I616" s="1" t="s">
        <v>42</v>
      </c>
      <c r="J616">
        <v>10.2564102564102</v>
      </c>
      <c r="K616">
        <v>0</v>
      </c>
      <c r="L616">
        <v>0</v>
      </c>
      <c r="M616">
        <v>4</v>
      </c>
      <c r="N616">
        <v>0</v>
      </c>
      <c r="O616">
        <v>0</v>
      </c>
      <c r="P616" s="1" t="s">
        <v>24</v>
      </c>
      <c r="Q616">
        <v>39</v>
      </c>
      <c r="R616">
        <v>0</v>
      </c>
      <c r="S616">
        <v>0</v>
      </c>
    </row>
    <row r="617" spans="1:19" x14ac:dyDescent="0.25">
      <c r="A617">
        <v>662</v>
      </c>
      <c r="B617" s="1" t="s">
        <v>19</v>
      </c>
      <c r="C617" s="2">
        <v>45716</v>
      </c>
      <c r="D617">
        <v>1961811</v>
      </c>
      <c r="E617" s="1" t="s">
        <v>20</v>
      </c>
      <c r="F617" s="1" t="s">
        <v>34</v>
      </c>
      <c r="G617">
        <v>305003</v>
      </c>
      <c r="H617" s="1" t="s">
        <v>58</v>
      </c>
      <c r="I617" s="1" t="s">
        <v>42</v>
      </c>
      <c r="J617">
        <v>92.857142857142804</v>
      </c>
      <c r="K617">
        <v>129.09145021645</v>
      </c>
      <c r="L617">
        <v>79.982204999999993</v>
      </c>
      <c r="M617">
        <v>91</v>
      </c>
      <c r="N617">
        <v>14</v>
      </c>
      <c r="O617">
        <v>11.99733075</v>
      </c>
      <c r="P617" s="1" t="s">
        <v>24</v>
      </c>
      <c r="Q617">
        <v>98</v>
      </c>
      <c r="R617">
        <v>10</v>
      </c>
      <c r="S617">
        <v>15</v>
      </c>
    </row>
    <row r="618" spans="1:19" x14ac:dyDescent="0.25">
      <c r="A618">
        <v>663</v>
      </c>
      <c r="B618" s="1" t="s">
        <v>19</v>
      </c>
      <c r="C618" s="2">
        <v>45716</v>
      </c>
      <c r="D618">
        <v>1879162</v>
      </c>
      <c r="E618" s="1" t="s">
        <v>43</v>
      </c>
      <c r="F618" s="1" t="s">
        <v>34</v>
      </c>
      <c r="G618">
        <v>400138</v>
      </c>
      <c r="H618" s="1" t="s">
        <v>47</v>
      </c>
      <c r="I618" s="1" t="s">
        <v>42</v>
      </c>
      <c r="J618">
        <v>96.610169491525397</v>
      </c>
      <c r="K618">
        <v>129.681481481481</v>
      </c>
      <c r="L618">
        <v>28.9575525738396</v>
      </c>
      <c r="M618">
        <v>57</v>
      </c>
      <c r="N618">
        <v>21</v>
      </c>
      <c r="O618">
        <v>3.4314699800000001</v>
      </c>
      <c r="P618" s="1" t="s">
        <v>45</v>
      </c>
      <c r="Q618">
        <v>59</v>
      </c>
      <c r="R618">
        <v>16</v>
      </c>
      <c r="S618">
        <v>11</v>
      </c>
    </row>
    <row r="619" spans="1:19" x14ac:dyDescent="0.25">
      <c r="A619">
        <v>664</v>
      </c>
      <c r="B619" s="1" t="s">
        <v>19</v>
      </c>
      <c r="C619" s="2">
        <v>45716</v>
      </c>
      <c r="D619">
        <v>1054995</v>
      </c>
      <c r="E619" s="1" t="s">
        <v>20</v>
      </c>
      <c r="F619" s="1" t="s">
        <v>34</v>
      </c>
      <c r="G619">
        <v>305010</v>
      </c>
      <c r="H619" s="1" t="s">
        <v>84</v>
      </c>
      <c r="I619" s="1" t="s">
        <v>42</v>
      </c>
      <c r="J619">
        <v>115.384615384615</v>
      </c>
      <c r="K619">
        <v>119.49974025973999</v>
      </c>
      <c r="L619">
        <v>154.949129312499</v>
      </c>
      <c r="M619">
        <v>75</v>
      </c>
      <c r="N619">
        <v>20</v>
      </c>
      <c r="O619">
        <v>24.791860689999901</v>
      </c>
      <c r="P619" s="1" t="s">
        <v>24</v>
      </c>
      <c r="Q619">
        <v>65</v>
      </c>
      <c r="R619">
        <v>16</v>
      </c>
      <c r="S619">
        <v>16</v>
      </c>
    </row>
    <row r="620" spans="1:19" x14ac:dyDescent="0.25">
      <c r="A620">
        <v>665</v>
      </c>
      <c r="B620" s="1" t="s">
        <v>19</v>
      </c>
      <c r="C620" s="2">
        <v>45716</v>
      </c>
      <c r="D620">
        <v>1909092</v>
      </c>
      <c r="E620" s="1" t="s">
        <v>20</v>
      </c>
      <c r="F620" s="1" t="s">
        <v>21</v>
      </c>
      <c r="G620">
        <v>854198</v>
      </c>
      <c r="H620" s="1" t="s">
        <v>81</v>
      </c>
      <c r="I620" s="1" t="s">
        <v>32</v>
      </c>
      <c r="J620">
        <v>164.28571428571399</v>
      </c>
      <c r="K620">
        <v>123.78443003913799</v>
      </c>
      <c r="L620">
        <v>113.22690405882301</v>
      </c>
      <c r="M620">
        <v>23</v>
      </c>
      <c r="N620">
        <v>71</v>
      </c>
      <c r="O620">
        <v>19.248573690000001</v>
      </c>
      <c r="P620" s="1" t="s">
        <v>24</v>
      </c>
      <c r="Q620">
        <v>14</v>
      </c>
      <c r="R620">
        <v>57</v>
      </c>
      <c r="S620">
        <v>17</v>
      </c>
    </row>
    <row r="621" spans="1:19" x14ac:dyDescent="0.25">
      <c r="A621">
        <v>666</v>
      </c>
      <c r="B621" s="1" t="s">
        <v>19</v>
      </c>
      <c r="C621" s="2">
        <v>45716</v>
      </c>
      <c r="D621">
        <v>1700373</v>
      </c>
      <c r="E621" s="1" t="s">
        <v>25</v>
      </c>
      <c r="F621" s="1" t="s">
        <v>34</v>
      </c>
      <c r="G621">
        <v>309630</v>
      </c>
      <c r="H621" s="1" t="s">
        <v>119</v>
      </c>
      <c r="I621" s="1" t="s">
        <v>30</v>
      </c>
      <c r="J621">
        <v>126.92307692307601</v>
      </c>
      <c r="K621">
        <v>84.838800000000006</v>
      </c>
      <c r="L621">
        <v>104.182215287356</v>
      </c>
      <c r="M621">
        <v>66</v>
      </c>
      <c r="N621">
        <v>15</v>
      </c>
      <c r="O621">
        <v>18.127705459999898</v>
      </c>
      <c r="P621" s="1" t="s">
        <v>28</v>
      </c>
      <c r="Q621">
        <v>52</v>
      </c>
      <c r="R621">
        <v>17</v>
      </c>
      <c r="S621">
        <v>17</v>
      </c>
    </row>
    <row r="622" spans="1:19" x14ac:dyDescent="0.25">
      <c r="A622">
        <v>667</v>
      </c>
      <c r="B622" s="1" t="s">
        <v>19</v>
      </c>
      <c r="C622" s="2">
        <v>45716</v>
      </c>
      <c r="D622">
        <v>1864227</v>
      </c>
      <c r="E622" s="1" t="s">
        <v>33</v>
      </c>
      <c r="F622" s="1" t="s">
        <v>34</v>
      </c>
      <c r="G622">
        <v>305055</v>
      </c>
      <c r="H622" s="1" t="s">
        <v>51</v>
      </c>
      <c r="I622" s="1" t="s">
        <v>32</v>
      </c>
      <c r="J622">
        <v>40</v>
      </c>
      <c r="K622">
        <v>0</v>
      </c>
      <c r="L622">
        <v>0</v>
      </c>
      <c r="M622">
        <v>8</v>
      </c>
      <c r="N622">
        <v>0</v>
      </c>
      <c r="O622">
        <v>0</v>
      </c>
      <c r="P622" s="1" t="s">
        <v>36</v>
      </c>
      <c r="Q622">
        <v>20</v>
      </c>
      <c r="R622">
        <v>0</v>
      </c>
      <c r="S622">
        <v>0</v>
      </c>
    </row>
    <row r="623" spans="1:19" x14ac:dyDescent="0.25">
      <c r="A623">
        <v>668</v>
      </c>
      <c r="B623" s="1" t="s">
        <v>19</v>
      </c>
      <c r="C623" s="2">
        <v>45716</v>
      </c>
      <c r="D623">
        <v>1998102</v>
      </c>
      <c r="E623" s="1" t="s">
        <v>20</v>
      </c>
      <c r="F623" s="1" t="s">
        <v>21</v>
      </c>
      <c r="G623">
        <v>305022</v>
      </c>
      <c r="H623" s="1" t="s">
        <v>48</v>
      </c>
      <c r="I623" s="1" t="s">
        <v>42</v>
      </c>
      <c r="J623">
        <v>145.45454545454498</v>
      </c>
      <c r="K623">
        <v>81.561779816513706</v>
      </c>
      <c r="L623">
        <v>119.92651886666602</v>
      </c>
      <c r="M623">
        <v>16</v>
      </c>
      <c r="N623">
        <v>48</v>
      </c>
      <c r="O623">
        <v>17.98897783</v>
      </c>
      <c r="P623" s="1" t="s">
        <v>24</v>
      </c>
      <c r="Q623">
        <v>11</v>
      </c>
      <c r="R623">
        <v>58</v>
      </c>
      <c r="S623">
        <v>15</v>
      </c>
    </row>
    <row r="624" spans="1:19" x14ac:dyDescent="0.25">
      <c r="A624">
        <v>669</v>
      </c>
      <c r="B624" s="1" t="s">
        <v>19</v>
      </c>
      <c r="C624" s="2">
        <v>45716</v>
      </c>
      <c r="D624">
        <v>1564030</v>
      </c>
      <c r="E624" s="1" t="s">
        <v>20</v>
      </c>
      <c r="F624" s="1" t="s">
        <v>34</v>
      </c>
      <c r="G624">
        <v>305082</v>
      </c>
      <c r="H624" s="1" t="s">
        <v>97</v>
      </c>
      <c r="I624" s="1" t="s">
        <v>30</v>
      </c>
      <c r="J624">
        <v>65.957446808510596</v>
      </c>
      <c r="K624">
        <v>153.666931216931</v>
      </c>
      <c r="L624">
        <v>116.939027257383</v>
      </c>
      <c r="M624">
        <v>31</v>
      </c>
      <c r="N624">
        <v>21</v>
      </c>
      <c r="O624">
        <v>13.857274729999901</v>
      </c>
      <c r="P624" s="1" t="s">
        <v>24</v>
      </c>
      <c r="Q624">
        <v>47</v>
      </c>
      <c r="R624">
        <v>13</v>
      </c>
      <c r="S624">
        <v>11</v>
      </c>
    </row>
    <row r="625" spans="1:19" x14ac:dyDescent="0.25">
      <c r="A625">
        <v>670</v>
      </c>
      <c r="B625" s="1" t="s">
        <v>19</v>
      </c>
      <c r="C625" s="2">
        <v>45716</v>
      </c>
      <c r="D625">
        <v>1693327</v>
      </c>
      <c r="E625" s="1" t="s">
        <v>25</v>
      </c>
      <c r="F625" s="1" t="s">
        <v>34</v>
      </c>
      <c r="G625">
        <v>305013</v>
      </c>
      <c r="H625" s="1" t="s">
        <v>60</v>
      </c>
      <c r="I625" s="1" t="s">
        <v>30</v>
      </c>
      <c r="J625">
        <v>82.795698924731099</v>
      </c>
      <c r="K625">
        <v>136.77307359307301</v>
      </c>
      <c r="L625">
        <v>50.541262750000001</v>
      </c>
      <c r="M625">
        <v>77</v>
      </c>
      <c r="N625">
        <v>25</v>
      </c>
      <c r="O625">
        <v>8.0866020400000007</v>
      </c>
      <c r="P625" s="1" t="s">
        <v>28</v>
      </c>
      <c r="Q625">
        <v>93</v>
      </c>
      <c r="R625">
        <v>18</v>
      </c>
      <c r="S625">
        <v>16</v>
      </c>
    </row>
    <row r="626" spans="1:19" x14ac:dyDescent="0.25">
      <c r="A626">
        <v>671</v>
      </c>
      <c r="B626" s="1" t="s">
        <v>19</v>
      </c>
      <c r="C626" s="2">
        <v>45716</v>
      </c>
      <c r="D626">
        <v>1553032</v>
      </c>
      <c r="E626" s="1" t="s">
        <v>33</v>
      </c>
      <c r="F626" s="1" t="s">
        <v>34</v>
      </c>
      <c r="G626">
        <v>305055</v>
      </c>
      <c r="H626" s="1" t="s">
        <v>51</v>
      </c>
      <c r="I626" s="1" t="s">
        <v>32</v>
      </c>
      <c r="J626">
        <v>45</v>
      </c>
      <c r="K626">
        <v>0</v>
      </c>
      <c r="L626">
        <v>28.57</v>
      </c>
      <c r="M626">
        <v>9</v>
      </c>
      <c r="N626">
        <v>0</v>
      </c>
      <c r="O626">
        <v>2.8570000000000002</v>
      </c>
      <c r="P626" s="1" t="s">
        <v>36</v>
      </c>
      <c r="Q626">
        <v>20</v>
      </c>
      <c r="R626">
        <v>0</v>
      </c>
      <c r="S626">
        <v>10</v>
      </c>
    </row>
    <row r="627" spans="1:19" x14ac:dyDescent="0.25">
      <c r="A627">
        <v>672</v>
      </c>
      <c r="B627" s="1" t="s">
        <v>19</v>
      </c>
      <c r="C627" s="2">
        <v>45716</v>
      </c>
      <c r="D627">
        <v>1879725</v>
      </c>
      <c r="E627" s="1" t="s">
        <v>20</v>
      </c>
      <c r="F627" s="1" t="s">
        <v>34</v>
      </c>
      <c r="G627">
        <v>305038</v>
      </c>
      <c r="H627" s="1" t="s">
        <v>40</v>
      </c>
      <c r="I627" s="1" t="s">
        <v>23</v>
      </c>
      <c r="J627">
        <v>114.99999999999999</v>
      </c>
      <c r="K627">
        <v>86.100872711792192</v>
      </c>
      <c r="L627">
        <v>217.22180565400802</v>
      </c>
      <c r="M627">
        <v>23</v>
      </c>
      <c r="N627">
        <v>31</v>
      </c>
      <c r="O627">
        <v>25.740783969999999</v>
      </c>
      <c r="P627" s="1" t="s">
        <v>24</v>
      </c>
      <c r="Q627">
        <v>20</v>
      </c>
      <c r="R627">
        <v>36</v>
      </c>
      <c r="S627">
        <v>11</v>
      </c>
    </row>
    <row r="628" spans="1:19" x14ac:dyDescent="0.25">
      <c r="A628">
        <v>673</v>
      </c>
      <c r="B628" s="1" t="s">
        <v>19</v>
      </c>
      <c r="C628" s="2">
        <v>45716</v>
      </c>
      <c r="D628">
        <v>1913682</v>
      </c>
      <c r="E628" s="1" t="s">
        <v>33</v>
      </c>
      <c r="F628" s="1" t="s">
        <v>34</v>
      </c>
      <c r="G628">
        <v>309631</v>
      </c>
      <c r="H628" s="1" t="s">
        <v>134</v>
      </c>
      <c r="I628" s="1" t="s">
        <v>42</v>
      </c>
      <c r="J628">
        <v>39.130434782608695</v>
      </c>
      <c r="K628">
        <v>0</v>
      </c>
      <c r="L628">
        <v>0</v>
      </c>
      <c r="M628">
        <v>18</v>
      </c>
      <c r="N628">
        <v>0</v>
      </c>
      <c r="O628">
        <v>0</v>
      </c>
      <c r="P628" s="1" t="s">
        <v>36</v>
      </c>
      <c r="Q628">
        <v>46</v>
      </c>
      <c r="R628">
        <v>0</v>
      </c>
      <c r="S628">
        <v>0</v>
      </c>
    </row>
    <row r="629" spans="1:19" x14ac:dyDescent="0.25">
      <c r="A629">
        <v>674</v>
      </c>
      <c r="B629" s="1" t="s">
        <v>19</v>
      </c>
      <c r="C629" s="2">
        <v>45716</v>
      </c>
      <c r="D629">
        <v>1655832</v>
      </c>
      <c r="E629" s="1" t="s">
        <v>43</v>
      </c>
      <c r="F629" s="1" t="s">
        <v>21</v>
      </c>
      <c r="G629">
        <v>305006</v>
      </c>
      <c r="H629" s="1" t="s">
        <v>95</v>
      </c>
      <c r="I629" s="1" t="s">
        <v>30</v>
      </c>
      <c r="J629">
        <v>225</v>
      </c>
      <c r="K629">
        <v>99.034722542375491</v>
      </c>
      <c r="L629">
        <v>157.99665803508699</v>
      </c>
      <c r="M629">
        <v>27</v>
      </c>
      <c r="N629">
        <v>46</v>
      </c>
      <c r="O629">
        <v>22.51452377</v>
      </c>
      <c r="P629" s="1" t="s">
        <v>45</v>
      </c>
      <c r="Q629">
        <v>12</v>
      </c>
      <c r="R629">
        <v>46</v>
      </c>
      <c r="S629">
        <v>14</v>
      </c>
    </row>
    <row r="630" spans="1:19" x14ac:dyDescent="0.25">
      <c r="A630">
        <v>675</v>
      </c>
      <c r="B630" s="1" t="s">
        <v>19</v>
      </c>
      <c r="C630" s="2">
        <v>45716</v>
      </c>
      <c r="D630">
        <v>1199128</v>
      </c>
      <c r="E630" s="1" t="s">
        <v>33</v>
      </c>
      <c r="F630" s="1" t="s">
        <v>34</v>
      </c>
      <c r="G630">
        <v>305037</v>
      </c>
      <c r="H630" s="1" t="s">
        <v>62</v>
      </c>
      <c r="I630" s="1" t="s">
        <v>42</v>
      </c>
      <c r="J630">
        <v>80</v>
      </c>
      <c r="K630">
        <v>0.40097901866548497</v>
      </c>
      <c r="L630">
        <v>142.18879651785701</v>
      </c>
      <c r="M630">
        <v>32</v>
      </c>
      <c r="N630">
        <v>1</v>
      </c>
      <c r="O630">
        <v>15.92514521</v>
      </c>
      <c r="P630" s="1" t="s">
        <v>36</v>
      </c>
      <c r="Q630">
        <v>40</v>
      </c>
      <c r="R630">
        <v>249</v>
      </c>
      <c r="S630">
        <v>11</v>
      </c>
    </row>
    <row r="631" spans="1:19" x14ac:dyDescent="0.25">
      <c r="A631">
        <v>676</v>
      </c>
      <c r="B631" s="1" t="s">
        <v>19</v>
      </c>
      <c r="C631" s="2">
        <v>45716</v>
      </c>
      <c r="D631">
        <v>1774051</v>
      </c>
      <c r="E631" s="1" t="s">
        <v>33</v>
      </c>
      <c r="F631" s="1" t="s">
        <v>21</v>
      </c>
      <c r="G631">
        <v>305083</v>
      </c>
      <c r="H631" s="1" t="s">
        <v>73</v>
      </c>
      <c r="I631" s="1" t="s">
        <v>27</v>
      </c>
      <c r="J631">
        <v>171.42857142857099</v>
      </c>
      <c r="K631">
        <v>63.812106048161596</v>
      </c>
      <c r="L631">
        <v>230.2149422</v>
      </c>
      <c r="M631">
        <v>12</v>
      </c>
      <c r="N631">
        <v>33</v>
      </c>
      <c r="O631">
        <v>23.021494220000001</v>
      </c>
      <c r="P631" s="1" t="s">
        <v>36</v>
      </c>
      <c r="Q631">
        <v>7</v>
      </c>
      <c r="R631">
        <v>51</v>
      </c>
      <c r="S631">
        <v>10</v>
      </c>
    </row>
    <row r="632" spans="1:19" x14ac:dyDescent="0.25">
      <c r="A632">
        <v>677</v>
      </c>
      <c r="B632" s="1" t="s">
        <v>19</v>
      </c>
      <c r="C632" s="2">
        <v>45716</v>
      </c>
      <c r="D632">
        <v>1505990</v>
      </c>
      <c r="E632" s="1" t="s">
        <v>20</v>
      </c>
      <c r="F632" s="1" t="s">
        <v>21</v>
      </c>
      <c r="G632">
        <v>882775</v>
      </c>
      <c r="H632" s="1" t="s">
        <v>31</v>
      </c>
      <c r="I632" s="1" t="s">
        <v>32</v>
      </c>
      <c r="J632">
        <v>271.42857142857099</v>
      </c>
      <c r="K632">
        <v>142.485228636958</v>
      </c>
      <c r="L632">
        <v>87.492069826086905</v>
      </c>
      <c r="M632">
        <v>19</v>
      </c>
      <c r="N632">
        <v>55</v>
      </c>
      <c r="O632">
        <v>10.061588029999999</v>
      </c>
      <c r="P632" s="1" t="s">
        <v>24</v>
      </c>
      <c r="Q632">
        <v>7</v>
      </c>
      <c r="R632">
        <v>38</v>
      </c>
      <c r="S632">
        <v>11</v>
      </c>
    </row>
    <row r="633" spans="1:19" x14ac:dyDescent="0.25">
      <c r="A633">
        <v>678</v>
      </c>
      <c r="B633" s="1" t="s">
        <v>19</v>
      </c>
      <c r="C633" s="2">
        <v>45716</v>
      </c>
      <c r="D633">
        <v>1179969</v>
      </c>
      <c r="E633" s="1" t="s">
        <v>25</v>
      </c>
      <c r="F633" s="1" t="s">
        <v>34</v>
      </c>
      <c r="G633">
        <v>305025</v>
      </c>
      <c r="H633" s="1" t="s">
        <v>115</v>
      </c>
      <c r="I633" s="1" t="s">
        <v>42</v>
      </c>
      <c r="J633">
        <v>80</v>
      </c>
      <c r="K633">
        <v>49.150865800865802</v>
      </c>
      <c r="L633">
        <v>15.074808125000001</v>
      </c>
      <c r="M633">
        <v>56</v>
      </c>
      <c r="N633">
        <v>7</v>
      </c>
      <c r="O633">
        <v>2.4119693</v>
      </c>
      <c r="P633" s="1" t="s">
        <v>28</v>
      </c>
      <c r="Q633">
        <v>70</v>
      </c>
      <c r="R633">
        <v>14</v>
      </c>
      <c r="S633">
        <v>16</v>
      </c>
    </row>
    <row r="634" spans="1:19" x14ac:dyDescent="0.25">
      <c r="A634">
        <v>679</v>
      </c>
      <c r="B634" s="1" t="s">
        <v>19</v>
      </c>
      <c r="C634" s="2">
        <v>45716</v>
      </c>
      <c r="D634">
        <v>1174322</v>
      </c>
      <c r="E634" s="1" t="s">
        <v>20</v>
      </c>
      <c r="F634" s="1" t="s">
        <v>34</v>
      </c>
      <c r="G634">
        <v>305068</v>
      </c>
      <c r="H634" s="1" t="s">
        <v>53</v>
      </c>
      <c r="I634" s="1" t="s">
        <v>23</v>
      </c>
      <c r="J634">
        <v>117.241379310344</v>
      </c>
      <c r="K634">
        <v>89.721025641025591</v>
      </c>
      <c r="L634">
        <v>21.451323250000002</v>
      </c>
      <c r="M634">
        <v>34</v>
      </c>
      <c r="N634">
        <v>15</v>
      </c>
      <c r="O634">
        <v>2.5741587899999998</v>
      </c>
      <c r="P634" s="1" t="s">
        <v>24</v>
      </c>
      <c r="Q634">
        <v>29</v>
      </c>
      <c r="R634">
        <v>16</v>
      </c>
      <c r="S634">
        <v>11</v>
      </c>
    </row>
    <row r="635" spans="1:19" x14ac:dyDescent="0.25">
      <c r="A635">
        <v>680</v>
      </c>
      <c r="B635" s="1" t="s">
        <v>19</v>
      </c>
      <c r="C635" s="2">
        <v>45716</v>
      </c>
      <c r="D635">
        <v>1371797</v>
      </c>
      <c r="E635" s="1" t="s">
        <v>25</v>
      </c>
      <c r="F635" s="1" t="s">
        <v>34</v>
      </c>
      <c r="G635">
        <v>305017</v>
      </c>
      <c r="H635" s="1" t="s">
        <v>41</v>
      </c>
      <c r="I635" s="1" t="s">
        <v>42</v>
      </c>
      <c r="J635">
        <v>101.28205128205101</v>
      </c>
      <c r="K635">
        <v>158.522597402597</v>
      </c>
      <c r="L635">
        <v>115.57516172222199</v>
      </c>
      <c r="M635">
        <v>79</v>
      </c>
      <c r="N635">
        <v>21</v>
      </c>
      <c r="O635">
        <v>20.803529109999999</v>
      </c>
      <c r="P635" s="1" t="s">
        <v>28</v>
      </c>
      <c r="Q635">
        <v>78</v>
      </c>
      <c r="R635">
        <v>13</v>
      </c>
      <c r="S635">
        <v>18</v>
      </c>
    </row>
    <row r="636" spans="1:19" x14ac:dyDescent="0.25">
      <c r="A636">
        <v>681</v>
      </c>
      <c r="B636" s="1" t="s">
        <v>19</v>
      </c>
      <c r="C636" s="2">
        <v>45716</v>
      </c>
      <c r="D636">
        <v>1218184</v>
      </c>
      <c r="E636" s="1" t="s">
        <v>25</v>
      </c>
      <c r="F636" s="1" t="s">
        <v>34</v>
      </c>
      <c r="G636">
        <v>305027</v>
      </c>
      <c r="H636" s="1" t="s">
        <v>50</v>
      </c>
      <c r="I636" s="1" t="s">
        <v>27</v>
      </c>
      <c r="J636">
        <v>108</v>
      </c>
      <c r="K636">
        <v>106.28883116883101</v>
      </c>
      <c r="L636">
        <v>103.41977250000001</v>
      </c>
      <c r="M636">
        <v>54</v>
      </c>
      <c r="N636">
        <v>16</v>
      </c>
      <c r="O636">
        <v>13.237730880000001</v>
      </c>
      <c r="P636" s="1" t="s">
        <v>28</v>
      </c>
      <c r="Q636">
        <v>50</v>
      </c>
      <c r="R636">
        <v>15</v>
      </c>
      <c r="S636">
        <v>12</v>
      </c>
    </row>
    <row r="637" spans="1:19" x14ac:dyDescent="0.25">
      <c r="A637">
        <v>682</v>
      </c>
      <c r="B637" s="1" t="s">
        <v>19</v>
      </c>
      <c r="C637" s="2">
        <v>45716</v>
      </c>
      <c r="D637">
        <v>1706698</v>
      </c>
      <c r="E637" s="1" t="s">
        <v>20</v>
      </c>
      <c r="F637" s="1" t="s">
        <v>21</v>
      </c>
      <c r="G637">
        <v>305021</v>
      </c>
      <c r="H637" s="1" t="s">
        <v>38</v>
      </c>
      <c r="I637" s="1" t="s">
        <v>27</v>
      </c>
      <c r="J637">
        <v>171.42857142857099</v>
      </c>
      <c r="K637">
        <v>56.443285909179494</v>
      </c>
      <c r="L637">
        <v>49.0086801818181</v>
      </c>
      <c r="M637">
        <v>12</v>
      </c>
      <c r="N637">
        <v>21</v>
      </c>
      <c r="O637">
        <v>5.3909548200000001</v>
      </c>
      <c r="P637" s="1" t="s">
        <v>24</v>
      </c>
      <c r="Q637">
        <v>7</v>
      </c>
      <c r="R637">
        <v>37</v>
      </c>
      <c r="S637">
        <v>11</v>
      </c>
    </row>
    <row r="638" spans="1:19" x14ac:dyDescent="0.25">
      <c r="A638">
        <v>683</v>
      </c>
      <c r="B638" s="1" t="s">
        <v>19</v>
      </c>
      <c r="C638" s="2">
        <v>45716</v>
      </c>
      <c r="D638">
        <v>1285332</v>
      </c>
      <c r="E638" s="1" t="s">
        <v>33</v>
      </c>
      <c r="F638" s="1" t="s">
        <v>34</v>
      </c>
      <c r="G638">
        <v>305041</v>
      </c>
      <c r="H638" s="1" t="s">
        <v>86</v>
      </c>
      <c r="I638" s="1" t="s">
        <v>30</v>
      </c>
      <c r="J638">
        <v>60</v>
      </c>
      <c r="K638">
        <v>15.789473684210526</v>
      </c>
      <c r="L638">
        <v>64.938733636363636</v>
      </c>
      <c r="M638">
        <v>15</v>
      </c>
      <c r="N638">
        <v>3</v>
      </c>
      <c r="O638">
        <v>7.1432606999999999</v>
      </c>
      <c r="P638" s="1" t="s">
        <v>36</v>
      </c>
      <c r="Q638">
        <v>25</v>
      </c>
      <c r="R638">
        <v>19</v>
      </c>
      <c r="S638">
        <v>11</v>
      </c>
    </row>
    <row r="639" spans="1:19" x14ac:dyDescent="0.25">
      <c r="A639">
        <v>684</v>
      </c>
      <c r="B639" s="1" t="s">
        <v>19</v>
      </c>
      <c r="C639" s="2">
        <v>45716</v>
      </c>
      <c r="D639">
        <v>1277890</v>
      </c>
      <c r="E639" s="1" t="s">
        <v>20</v>
      </c>
      <c r="F639" s="1" t="s">
        <v>21</v>
      </c>
      <c r="G639">
        <v>305020</v>
      </c>
      <c r="H639" s="1" t="s">
        <v>26</v>
      </c>
      <c r="I639" s="1" t="s">
        <v>27</v>
      </c>
      <c r="J639">
        <v>190.90909090909</v>
      </c>
      <c r="K639">
        <v>121.51485540736799</v>
      </c>
      <c r="L639">
        <v>76.2888131515151</v>
      </c>
      <c r="M639">
        <v>21</v>
      </c>
      <c r="N639">
        <v>59</v>
      </c>
      <c r="O639">
        <v>12.58765417</v>
      </c>
      <c r="P639" s="1" t="s">
        <v>24</v>
      </c>
      <c r="Q639">
        <v>11</v>
      </c>
      <c r="R639">
        <v>48</v>
      </c>
      <c r="S639">
        <v>16</v>
      </c>
    </row>
    <row r="640" spans="1:19" x14ac:dyDescent="0.25">
      <c r="A640">
        <v>685</v>
      </c>
      <c r="B640" s="1" t="s">
        <v>19</v>
      </c>
      <c r="C640" s="2">
        <v>45716</v>
      </c>
      <c r="D640">
        <v>1335883</v>
      </c>
      <c r="E640" s="1" t="s">
        <v>20</v>
      </c>
      <c r="F640" s="1" t="s">
        <v>34</v>
      </c>
      <c r="G640">
        <v>305007</v>
      </c>
      <c r="H640" s="1" t="s">
        <v>101</v>
      </c>
      <c r="I640" s="1" t="s">
        <v>30</v>
      </c>
      <c r="J640">
        <v>78.688524590163894</v>
      </c>
      <c r="K640">
        <v>59.636363636363598</v>
      </c>
      <c r="L640">
        <v>20.5849463774403</v>
      </c>
      <c r="M640">
        <v>48</v>
      </c>
      <c r="N640">
        <v>8</v>
      </c>
      <c r="O640">
        <v>2.37241506999999</v>
      </c>
      <c r="P640" s="1" t="s">
        <v>24</v>
      </c>
      <c r="Q640">
        <v>61</v>
      </c>
      <c r="R640">
        <v>13</v>
      </c>
      <c r="S640">
        <v>11</v>
      </c>
    </row>
    <row r="641" spans="1:19" x14ac:dyDescent="0.25">
      <c r="A641">
        <v>686</v>
      </c>
      <c r="B641" s="1" t="s">
        <v>19</v>
      </c>
      <c r="C641" s="2">
        <v>45716</v>
      </c>
      <c r="D641">
        <v>1670738</v>
      </c>
      <c r="E641" s="1" t="s">
        <v>33</v>
      </c>
      <c r="F641" s="1" t="s">
        <v>34</v>
      </c>
      <c r="G641">
        <v>305030</v>
      </c>
      <c r="H641" s="1" t="s">
        <v>70</v>
      </c>
      <c r="I641" s="1" t="s">
        <v>42</v>
      </c>
      <c r="J641">
        <v>85</v>
      </c>
      <c r="K641">
        <v>134.75490620490601</v>
      </c>
      <c r="L641">
        <v>106.944170294318</v>
      </c>
      <c r="M641">
        <v>34</v>
      </c>
      <c r="N641">
        <v>17</v>
      </c>
      <c r="O641">
        <v>7.8122716399999996</v>
      </c>
      <c r="P641" s="1" t="s">
        <v>36</v>
      </c>
      <c r="Q641">
        <v>40</v>
      </c>
      <c r="R641">
        <v>12</v>
      </c>
      <c r="S641">
        <v>7</v>
      </c>
    </row>
    <row r="642" spans="1:19" x14ac:dyDescent="0.25">
      <c r="A642">
        <v>687</v>
      </c>
      <c r="B642" s="1" t="s">
        <v>19</v>
      </c>
      <c r="C642" s="2">
        <v>45716</v>
      </c>
      <c r="D642">
        <v>1299817</v>
      </c>
      <c r="E642" s="1" t="s">
        <v>20</v>
      </c>
      <c r="F642" s="1" t="s">
        <v>34</v>
      </c>
      <c r="G642">
        <v>356024</v>
      </c>
      <c r="H642" s="1" t="s">
        <v>96</v>
      </c>
      <c r="I642" s="1" t="s">
        <v>42</v>
      </c>
      <c r="J642">
        <v>85</v>
      </c>
      <c r="K642">
        <v>98.439443301326008</v>
      </c>
      <c r="L642">
        <v>212.664818484107</v>
      </c>
      <c r="M642">
        <v>34</v>
      </c>
      <c r="N642">
        <v>18</v>
      </c>
      <c r="O642">
        <v>21.744977689999999</v>
      </c>
      <c r="P642" s="1" t="s">
        <v>24</v>
      </c>
      <c r="Q642">
        <v>40</v>
      </c>
      <c r="R642">
        <v>18</v>
      </c>
      <c r="S642">
        <v>10</v>
      </c>
    </row>
    <row r="643" spans="1:19" x14ac:dyDescent="0.25">
      <c r="A643">
        <v>688</v>
      </c>
      <c r="B643" s="1" t="s">
        <v>19</v>
      </c>
      <c r="C643" s="2">
        <v>45716</v>
      </c>
      <c r="D643">
        <v>1710661</v>
      </c>
      <c r="E643" s="1" t="s">
        <v>20</v>
      </c>
      <c r="F643" s="1" t="s">
        <v>21</v>
      </c>
      <c r="G643">
        <v>305004</v>
      </c>
      <c r="H643" s="1" t="s">
        <v>74</v>
      </c>
      <c r="I643" s="1" t="s">
        <v>42</v>
      </c>
      <c r="J643">
        <v>250</v>
      </c>
      <c r="K643">
        <v>93.613572027029008</v>
      </c>
      <c r="L643">
        <v>378.290315873015</v>
      </c>
      <c r="M643">
        <v>5</v>
      </c>
      <c r="N643">
        <v>11</v>
      </c>
      <c r="O643">
        <v>11.91614495</v>
      </c>
      <c r="P643" s="1" t="s">
        <v>24</v>
      </c>
      <c r="Q643">
        <v>2</v>
      </c>
      <c r="R643">
        <v>11</v>
      </c>
      <c r="S643">
        <v>3</v>
      </c>
    </row>
    <row r="644" spans="1:19" x14ac:dyDescent="0.25">
      <c r="A644">
        <v>690</v>
      </c>
      <c r="B644" s="1" t="s">
        <v>19</v>
      </c>
      <c r="C644" s="2">
        <v>45716</v>
      </c>
      <c r="D644">
        <v>1618802</v>
      </c>
      <c r="E644" s="1" t="s">
        <v>20</v>
      </c>
      <c r="F644" s="1" t="s">
        <v>34</v>
      </c>
      <c r="G644">
        <v>886722</v>
      </c>
      <c r="H644" s="1" t="s">
        <v>87</v>
      </c>
      <c r="I644" s="1" t="s">
        <v>23</v>
      </c>
      <c r="J644">
        <v>50</v>
      </c>
      <c r="K644">
        <v>94.660609207338098</v>
      </c>
      <c r="L644">
        <v>56.574513627639099</v>
      </c>
      <c r="M644">
        <v>10</v>
      </c>
      <c r="N644">
        <v>21</v>
      </c>
      <c r="O644">
        <v>5.8950643199999897</v>
      </c>
      <c r="P644" s="1" t="s">
        <v>24</v>
      </c>
      <c r="Q644">
        <v>20</v>
      </c>
      <c r="R644">
        <v>22</v>
      </c>
      <c r="S644">
        <v>10</v>
      </c>
    </row>
    <row r="645" spans="1:19" x14ac:dyDescent="0.25">
      <c r="A645">
        <v>691</v>
      </c>
      <c r="B645" s="1" t="s">
        <v>19</v>
      </c>
      <c r="C645" s="2">
        <v>45716</v>
      </c>
      <c r="D645">
        <v>1286535</v>
      </c>
      <c r="E645" s="1" t="s">
        <v>25</v>
      </c>
      <c r="F645" s="1" t="s">
        <v>34</v>
      </c>
      <c r="G645">
        <v>305068</v>
      </c>
      <c r="H645" s="1" t="s">
        <v>53</v>
      </c>
      <c r="I645" s="1" t="s">
        <v>23</v>
      </c>
      <c r="J645">
        <v>106.89655172413698</v>
      </c>
      <c r="K645">
        <v>104.28205128205099</v>
      </c>
      <c r="L645">
        <v>74.232904416666599</v>
      </c>
      <c r="M645">
        <v>31</v>
      </c>
      <c r="N645">
        <v>14</v>
      </c>
      <c r="O645">
        <v>8.9079485299999899</v>
      </c>
      <c r="P645" s="1" t="s">
        <v>28</v>
      </c>
      <c r="Q645">
        <v>29</v>
      </c>
      <c r="R645">
        <v>13</v>
      </c>
      <c r="S645">
        <v>11</v>
      </c>
    </row>
    <row r="646" spans="1:19" x14ac:dyDescent="0.25">
      <c r="A646">
        <v>692</v>
      </c>
      <c r="B646" s="1" t="s">
        <v>19</v>
      </c>
      <c r="C646" s="2">
        <v>45716</v>
      </c>
      <c r="D646">
        <v>1818447</v>
      </c>
      <c r="E646" s="1" t="s">
        <v>25</v>
      </c>
      <c r="F646" s="1" t="s">
        <v>34</v>
      </c>
      <c r="G646">
        <v>305003</v>
      </c>
      <c r="H646" s="1" t="s">
        <v>58</v>
      </c>
      <c r="I646" s="1" t="s">
        <v>42</v>
      </c>
      <c r="J646">
        <v>103.06122448979499</v>
      </c>
      <c r="K646">
        <v>104.24153679653601</v>
      </c>
      <c r="L646">
        <v>108.85836099999999</v>
      </c>
      <c r="M646">
        <v>101</v>
      </c>
      <c r="N646">
        <v>22</v>
      </c>
      <c r="O646">
        <v>16.328754150000002</v>
      </c>
      <c r="P646" s="1" t="s">
        <v>28</v>
      </c>
      <c r="Q646">
        <v>98</v>
      </c>
      <c r="R646">
        <v>21</v>
      </c>
      <c r="S646">
        <v>15</v>
      </c>
    </row>
    <row r="647" spans="1:19" x14ac:dyDescent="0.25">
      <c r="A647">
        <v>693</v>
      </c>
      <c r="B647" s="1" t="s">
        <v>19</v>
      </c>
      <c r="C647" s="2">
        <v>45716</v>
      </c>
      <c r="D647">
        <v>1439893</v>
      </c>
      <c r="E647" s="1" t="s">
        <v>43</v>
      </c>
      <c r="F647" s="1" t="s">
        <v>34</v>
      </c>
      <c r="G647">
        <v>305017</v>
      </c>
      <c r="H647" s="1" t="s">
        <v>41</v>
      </c>
      <c r="I647" s="1" t="s">
        <v>42</v>
      </c>
      <c r="J647">
        <v>106.41025641025601</v>
      </c>
      <c r="K647">
        <v>146.577705627705</v>
      </c>
      <c r="L647">
        <v>55.635405666666607</v>
      </c>
      <c r="M647">
        <v>83</v>
      </c>
      <c r="N647">
        <v>30</v>
      </c>
      <c r="O647">
        <v>10.014373020000001</v>
      </c>
      <c r="P647" s="1" t="s">
        <v>45</v>
      </c>
      <c r="Q647">
        <v>78</v>
      </c>
      <c r="R647">
        <v>20</v>
      </c>
      <c r="S647">
        <v>18</v>
      </c>
    </row>
    <row r="648" spans="1:19" x14ac:dyDescent="0.25">
      <c r="A648">
        <v>694</v>
      </c>
      <c r="B648" s="1" t="s">
        <v>19</v>
      </c>
      <c r="C648" s="2">
        <v>45716</v>
      </c>
      <c r="D648">
        <v>1087248</v>
      </c>
      <c r="E648" s="1" t="s">
        <v>20</v>
      </c>
      <c r="F648" s="1" t="s">
        <v>34</v>
      </c>
      <c r="G648">
        <v>305027</v>
      </c>
      <c r="H648" s="1" t="s">
        <v>50</v>
      </c>
      <c r="I648" s="1" t="s">
        <v>27</v>
      </c>
      <c r="J648">
        <v>74.074074074074005</v>
      </c>
      <c r="K648">
        <v>160.44352252685502</v>
      </c>
      <c r="L648">
        <v>199.32507421874902</v>
      </c>
      <c r="M648">
        <v>20</v>
      </c>
      <c r="N648">
        <v>12</v>
      </c>
      <c r="O648">
        <v>13.777349129999999</v>
      </c>
      <c r="P648" s="1" t="s">
        <v>24</v>
      </c>
      <c r="Q648">
        <v>27</v>
      </c>
      <c r="R648">
        <v>7</v>
      </c>
      <c r="S648">
        <v>6</v>
      </c>
    </row>
    <row r="649" spans="1:19" x14ac:dyDescent="0.25">
      <c r="A649">
        <v>695</v>
      </c>
      <c r="B649" s="1" t="s">
        <v>19</v>
      </c>
      <c r="C649" s="2">
        <v>45716</v>
      </c>
      <c r="D649">
        <v>1979649</v>
      </c>
      <c r="E649" s="1" t="s">
        <v>43</v>
      </c>
      <c r="F649" s="1" t="s">
        <v>34</v>
      </c>
      <c r="G649">
        <v>878915</v>
      </c>
      <c r="H649" s="1" t="s">
        <v>65</v>
      </c>
      <c r="I649" s="1" t="s">
        <v>42</v>
      </c>
      <c r="J649">
        <v>148</v>
      </c>
      <c r="K649">
        <v>22.3688547943141</v>
      </c>
      <c r="L649">
        <v>135.072038631178</v>
      </c>
      <c r="M649">
        <v>37</v>
      </c>
      <c r="N649">
        <v>3</v>
      </c>
      <c r="O649">
        <v>8.8809865400000003</v>
      </c>
      <c r="P649" s="1" t="s">
        <v>45</v>
      </c>
      <c r="Q649">
        <v>25</v>
      </c>
      <c r="R649">
        <v>13</v>
      </c>
      <c r="S649">
        <v>6</v>
      </c>
    </row>
    <row r="650" spans="1:19" x14ac:dyDescent="0.25">
      <c r="A650">
        <v>696</v>
      </c>
      <c r="B650" s="1" t="s">
        <v>19</v>
      </c>
      <c r="C650" s="2">
        <v>45716</v>
      </c>
      <c r="D650">
        <v>1186918</v>
      </c>
      <c r="E650" s="1" t="s">
        <v>33</v>
      </c>
      <c r="F650" s="1" t="s">
        <v>21</v>
      </c>
      <c r="G650">
        <v>305027</v>
      </c>
      <c r="H650" s="1" t="s">
        <v>50</v>
      </c>
      <c r="I650" s="1" t="s">
        <v>27</v>
      </c>
      <c r="J650">
        <v>100</v>
      </c>
      <c r="K650">
        <v>34.615384615384613</v>
      </c>
      <c r="L650">
        <v>0</v>
      </c>
      <c r="M650">
        <v>5</v>
      </c>
      <c r="N650">
        <v>9</v>
      </c>
      <c r="O650">
        <v>0</v>
      </c>
      <c r="P650" s="1" t="s">
        <v>36</v>
      </c>
      <c r="Q650">
        <v>5</v>
      </c>
      <c r="R650">
        <v>26</v>
      </c>
      <c r="S650">
        <v>0</v>
      </c>
    </row>
    <row r="651" spans="1:19" x14ac:dyDescent="0.25">
      <c r="A651">
        <v>697</v>
      </c>
      <c r="B651" s="1" t="s">
        <v>19</v>
      </c>
      <c r="C651" s="2">
        <v>45716</v>
      </c>
      <c r="D651">
        <v>1462351</v>
      </c>
      <c r="E651" s="1" t="s">
        <v>25</v>
      </c>
      <c r="F651" s="1" t="s">
        <v>34</v>
      </c>
      <c r="G651">
        <v>400120</v>
      </c>
      <c r="H651" s="1" t="s">
        <v>132</v>
      </c>
      <c r="I651" s="1" t="s">
        <v>42</v>
      </c>
      <c r="J651">
        <v>107.27272727272701</v>
      </c>
      <c r="K651">
        <v>110.173809523809</v>
      </c>
      <c r="L651">
        <v>0</v>
      </c>
      <c r="M651">
        <v>59</v>
      </c>
      <c r="N651">
        <v>17</v>
      </c>
      <c r="O651">
        <v>0</v>
      </c>
      <c r="P651" s="1" t="s">
        <v>28</v>
      </c>
      <c r="Q651">
        <v>55</v>
      </c>
      <c r="R651">
        <v>15</v>
      </c>
      <c r="S651">
        <v>0</v>
      </c>
    </row>
    <row r="652" spans="1:19" x14ac:dyDescent="0.25">
      <c r="A652">
        <v>698</v>
      </c>
      <c r="B652" s="1" t="s">
        <v>19</v>
      </c>
      <c r="C652" s="2">
        <v>45716</v>
      </c>
      <c r="D652">
        <v>1401943</v>
      </c>
      <c r="E652" s="1" t="s">
        <v>43</v>
      </c>
      <c r="F652" s="1" t="s">
        <v>34</v>
      </c>
      <c r="G652">
        <v>305036</v>
      </c>
      <c r="H652" s="1" t="s">
        <v>104</v>
      </c>
      <c r="I652" s="1" t="s">
        <v>42</v>
      </c>
      <c r="J652">
        <v>91.139240506329102</v>
      </c>
      <c r="K652">
        <v>68.556513694783106</v>
      </c>
      <c r="L652">
        <v>114.12796681249999</v>
      </c>
      <c r="M652">
        <v>72</v>
      </c>
      <c r="N652">
        <v>15</v>
      </c>
      <c r="O652">
        <v>18.260474689999999</v>
      </c>
      <c r="P652" s="1" t="s">
        <v>45</v>
      </c>
      <c r="Q652">
        <v>79</v>
      </c>
      <c r="R652">
        <v>21</v>
      </c>
      <c r="S652">
        <v>16</v>
      </c>
    </row>
    <row r="653" spans="1:19" x14ac:dyDescent="0.25">
      <c r="A653">
        <v>699</v>
      </c>
      <c r="B653" s="1" t="s">
        <v>19</v>
      </c>
      <c r="C653" s="2">
        <v>45716</v>
      </c>
      <c r="D653">
        <v>1794118</v>
      </c>
      <c r="E653" s="1" t="s">
        <v>25</v>
      </c>
      <c r="F653" s="1" t="s">
        <v>34</v>
      </c>
      <c r="G653">
        <v>305047</v>
      </c>
      <c r="H653" s="1" t="s">
        <v>37</v>
      </c>
      <c r="I653" s="1" t="s">
        <v>32</v>
      </c>
      <c r="J653">
        <v>83.3333333333333</v>
      </c>
      <c r="K653">
        <v>127.190765704518</v>
      </c>
      <c r="L653">
        <v>143.74550824742201</v>
      </c>
      <c r="M653">
        <v>30</v>
      </c>
      <c r="N653">
        <v>29</v>
      </c>
      <c r="O653">
        <v>13.9433142999999</v>
      </c>
      <c r="P653" s="1" t="s">
        <v>28</v>
      </c>
      <c r="Q653">
        <v>36</v>
      </c>
      <c r="R653">
        <v>22</v>
      </c>
      <c r="S653">
        <v>9</v>
      </c>
    </row>
    <row r="654" spans="1:19" x14ac:dyDescent="0.25">
      <c r="A654">
        <v>700</v>
      </c>
      <c r="B654" s="1" t="s">
        <v>19</v>
      </c>
      <c r="C654" s="2">
        <v>45716</v>
      </c>
      <c r="D654">
        <v>1665096</v>
      </c>
      <c r="E654" s="1" t="s">
        <v>33</v>
      </c>
      <c r="F654" s="1" t="s">
        <v>34</v>
      </c>
      <c r="G654">
        <v>309631</v>
      </c>
      <c r="H654" s="1" t="s">
        <v>134</v>
      </c>
      <c r="I654" s="1" t="s">
        <v>42</v>
      </c>
      <c r="J654">
        <v>13.333333333333334</v>
      </c>
      <c r="K654">
        <v>0</v>
      </c>
      <c r="L654">
        <v>0</v>
      </c>
      <c r="M654">
        <v>2</v>
      </c>
      <c r="N654">
        <v>0</v>
      </c>
      <c r="O654">
        <v>0</v>
      </c>
      <c r="P654" s="1" t="s">
        <v>36</v>
      </c>
      <c r="Q654">
        <v>15</v>
      </c>
      <c r="R654">
        <v>0</v>
      </c>
      <c r="S654">
        <v>0</v>
      </c>
    </row>
    <row r="655" spans="1:19" x14ac:dyDescent="0.25">
      <c r="A655">
        <v>701</v>
      </c>
      <c r="B655" s="1" t="s">
        <v>19</v>
      </c>
      <c r="C655" s="2">
        <v>45716</v>
      </c>
      <c r="D655">
        <v>1093348</v>
      </c>
      <c r="E655" s="1" t="s">
        <v>20</v>
      </c>
      <c r="F655" s="1" t="s">
        <v>21</v>
      </c>
      <c r="G655">
        <v>305076</v>
      </c>
      <c r="H655" s="1" t="s">
        <v>83</v>
      </c>
      <c r="I655" s="1" t="s">
        <v>32</v>
      </c>
      <c r="J655">
        <v>216.66666666666598</v>
      </c>
      <c r="K655">
        <v>134.26844534266399</v>
      </c>
      <c r="L655">
        <v>214.49626397959099</v>
      </c>
      <c r="M655">
        <v>13</v>
      </c>
      <c r="N655">
        <v>63</v>
      </c>
      <c r="O655">
        <v>21.020633869999902</v>
      </c>
      <c r="P655" s="1" t="s">
        <v>24</v>
      </c>
      <c r="Q655">
        <v>6</v>
      </c>
      <c r="R655">
        <v>46</v>
      </c>
      <c r="S655">
        <v>9</v>
      </c>
    </row>
    <row r="656" spans="1:19" x14ac:dyDescent="0.25">
      <c r="A656">
        <v>702</v>
      </c>
      <c r="B656" s="1" t="s">
        <v>19</v>
      </c>
      <c r="C656" s="2">
        <v>45716</v>
      </c>
      <c r="D656">
        <v>1876133</v>
      </c>
      <c r="E656" s="1" t="s">
        <v>20</v>
      </c>
      <c r="F656" s="1" t="s">
        <v>34</v>
      </c>
      <c r="G656">
        <v>305020</v>
      </c>
      <c r="H656" s="1" t="s">
        <v>26</v>
      </c>
      <c r="I656" s="1" t="s">
        <v>27</v>
      </c>
      <c r="J656">
        <v>111.76470588235199</v>
      </c>
      <c r="K656">
        <v>120.80127865961101</v>
      </c>
      <c r="L656">
        <v>74.441069249999998</v>
      </c>
      <c r="M656">
        <v>57</v>
      </c>
      <c r="N656">
        <v>13</v>
      </c>
      <c r="O656">
        <v>11.91057108</v>
      </c>
      <c r="P656" s="1" t="s">
        <v>24</v>
      </c>
      <c r="Q656">
        <v>51</v>
      </c>
      <c r="R656">
        <v>10</v>
      </c>
      <c r="S656">
        <v>16</v>
      </c>
    </row>
    <row r="657" spans="1:19" x14ac:dyDescent="0.25">
      <c r="A657">
        <v>704</v>
      </c>
      <c r="B657" s="1" t="s">
        <v>19</v>
      </c>
      <c r="C657" s="2">
        <v>45716</v>
      </c>
      <c r="D657">
        <v>1395231</v>
      </c>
      <c r="E657" s="1" t="s">
        <v>20</v>
      </c>
      <c r="F657" s="1" t="s">
        <v>34</v>
      </c>
      <c r="G657">
        <v>305038</v>
      </c>
      <c r="H657" s="1" t="s">
        <v>40</v>
      </c>
      <c r="I657" s="1" t="s">
        <v>23</v>
      </c>
      <c r="J657">
        <v>90</v>
      </c>
      <c r="K657">
        <v>74.272413793103397</v>
      </c>
      <c r="L657">
        <v>232.434099409282</v>
      </c>
      <c r="M657">
        <v>18</v>
      </c>
      <c r="N657">
        <v>26</v>
      </c>
      <c r="O657">
        <v>27.543440779999901</v>
      </c>
      <c r="P657" s="1" t="s">
        <v>24</v>
      </c>
      <c r="Q657">
        <v>20</v>
      </c>
      <c r="R657">
        <v>35</v>
      </c>
      <c r="S657">
        <v>11</v>
      </c>
    </row>
    <row r="658" spans="1:19" x14ac:dyDescent="0.25">
      <c r="A658">
        <v>705</v>
      </c>
      <c r="B658" s="1" t="s">
        <v>19</v>
      </c>
      <c r="C658" s="2">
        <v>45716</v>
      </c>
      <c r="D658">
        <v>1174489</v>
      </c>
      <c r="E658" s="1" t="s">
        <v>20</v>
      </c>
      <c r="F658" s="1" t="s">
        <v>34</v>
      </c>
      <c r="G658">
        <v>305842</v>
      </c>
      <c r="H658" s="1" t="s">
        <v>56</v>
      </c>
      <c r="I658" s="1" t="s">
        <v>30</v>
      </c>
      <c r="J658">
        <v>51.020408163265294</v>
      </c>
      <c r="K658">
        <v>17.798658008657998</v>
      </c>
      <c r="L658">
        <v>80.597599166666598</v>
      </c>
      <c r="M658">
        <v>25</v>
      </c>
      <c r="N658">
        <v>4</v>
      </c>
      <c r="O658">
        <v>14.507567849999999</v>
      </c>
      <c r="P658" s="1" t="s">
        <v>24</v>
      </c>
      <c r="Q658">
        <v>49</v>
      </c>
      <c r="R658">
        <v>22</v>
      </c>
      <c r="S658">
        <v>18</v>
      </c>
    </row>
    <row r="659" spans="1:19" x14ac:dyDescent="0.25">
      <c r="A659">
        <v>706</v>
      </c>
      <c r="B659" s="1" t="s">
        <v>19</v>
      </c>
      <c r="C659" s="2">
        <v>45716</v>
      </c>
      <c r="D659">
        <v>1133360</v>
      </c>
      <c r="E659" s="1" t="s">
        <v>43</v>
      </c>
      <c r="F659" s="1" t="s">
        <v>34</v>
      </c>
      <c r="G659">
        <v>305009</v>
      </c>
      <c r="H659" s="1" t="s">
        <v>100</v>
      </c>
      <c r="I659" s="1" t="s">
        <v>42</v>
      </c>
      <c r="J659">
        <v>76.923076923076906</v>
      </c>
      <c r="K659">
        <v>183.806103896103</v>
      </c>
      <c r="L659">
        <v>56.824816919315403</v>
      </c>
      <c r="M659">
        <v>60</v>
      </c>
      <c r="N659">
        <v>33</v>
      </c>
      <c r="O659">
        <v>5.81033753</v>
      </c>
      <c r="P659" s="1" t="s">
        <v>45</v>
      </c>
      <c r="Q659">
        <v>78</v>
      </c>
      <c r="R659">
        <v>17</v>
      </c>
      <c r="S659">
        <v>10</v>
      </c>
    </row>
    <row r="660" spans="1:19" x14ac:dyDescent="0.25">
      <c r="A660">
        <v>707</v>
      </c>
      <c r="B660" s="1" t="s">
        <v>19</v>
      </c>
      <c r="C660" s="2">
        <v>45716</v>
      </c>
      <c r="D660">
        <v>1553257</v>
      </c>
      <c r="E660" s="1" t="s">
        <v>43</v>
      </c>
      <c r="F660" s="1" t="s">
        <v>34</v>
      </c>
      <c r="G660">
        <v>359115</v>
      </c>
      <c r="H660" s="1" t="s">
        <v>125</v>
      </c>
      <c r="I660" s="1" t="s">
        <v>23</v>
      </c>
      <c r="J660">
        <v>75</v>
      </c>
      <c r="K660">
        <v>65.870122284400708</v>
      </c>
      <c r="L660">
        <v>28.068502433460001</v>
      </c>
      <c r="M660">
        <v>15</v>
      </c>
      <c r="N660">
        <v>17</v>
      </c>
      <c r="O660">
        <v>3.6910080700000001</v>
      </c>
      <c r="P660" s="1" t="s">
        <v>45</v>
      </c>
      <c r="Q660">
        <v>20</v>
      </c>
      <c r="R660">
        <v>25</v>
      </c>
      <c r="S660">
        <v>13</v>
      </c>
    </row>
    <row r="661" spans="1:19" x14ac:dyDescent="0.25">
      <c r="A661">
        <v>708</v>
      </c>
      <c r="B661" s="1" t="s">
        <v>19</v>
      </c>
      <c r="C661" s="2">
        <v>45716</v>
      </c>
      <c r="D661">
        <v>1057130</v>
      </c>
      <c r="E661" s="1" t="s">
        <v>33</v>
      </c>
      <c r="F661" s="1" t="s">
        <v>34</v>
      </c>
      <c r="G661">
        <v>305950</v>
      </c>
      <c r="H661" s="1" t="s">
        <v>71</v>
      </c>
      <c r="I661" s="1" t="s">
        <v>32</v>
      </c>
      <c r="J661">
        <v>72.41379310344827</v>
      </c>
      <c r="K661">
        <v>0</v>
      </c>
      <c r="L661">
        <v>73.237157454545454</v>
      </c>
      <c r="M661">
        <v>21</v>
      </c>
      <c r="N661">
        <v>0</v>
      </c>
      <c r="O661">
        <v>8.0560873199999996</v>
      </c>
      <c r="P661" s="1" t="s">
        <v>36</v>
      </c>
      <c r="Q661">
        <v>29</v>
      </c>
      <c r="R661">
        <v>0</v>
      </c>
      <c r="S661">
        <v>11</v>
      </c>
    </row>
    <row r="662" spans="1:19" x14ac:dyDescent="0.25">
      <c r="A662">
        <v>709</v>
      </c>
      <c r="B662" s="1" t="s">
        <v>19</v>
      </c>
      <c r="C662" s="2">
        <v>45716</v>
      </c>
      <c r="D662">
        <v>1436804</v>
      </c>
      <c r="E662" s="1" t="s">
        <v>33</v>
      </c>
      <c r="F662" s="1" t="s">
        <v>34</v>
      </c>
      <c r="G662">
        <v>305005</v>
      </c>
      <c r="H662" s="1" t="s">
        <v>35</v>
      </c>
      <c r="I662" s="1" t="s">
        <v>27</v>
      </c>
      <c r="J662">
        <v>115.686274509803</v>
      </c>
      <c r="K662">
        <v>63.536880952380905</v>
      </c>
      <c r="L662">
        <v>104.34667544</v>
      </c>
      <c r="M662">
        <v>59</v>
      </c>
      <c r="N662">
        <v>9</v>
      </c>
      <c r="O662">
        <v>13.04333443</v>
      </c>
      <c r="P662" s="1" t="s">
        <v>36</v>
      </c>
      <c r="Q662">
        <v>51</v>
      </c>
      <c r="R662">
        <v>14</v>
      </c>
      <c r="S662">
        <v>12</v>
      </c>
    </row>
    <row r="663" spans="1:19" x14ac:dyDescent="0.25">
      <c r="A663">
        <v>710</v>
      </c>
      <c r="B663" s="1" t="s">
        <v>19</v>
      </c>
      <c r="C663" s="2">
        <v>45716</v>
      </c>
      <c r="D663">
        <v>1453974</v>
      </c>
      <c r="E663" s="1" t="s">
        <v>20</v>
      </c>
      <c r="F663" s="1" t="s">
        <v>21</v>
      </c>
      <c r="G663">
        <v>305028</v>
      </c>
      <c r="H663" s="1" t="s">
        <v>98</v>
      </c>
      <c r="I663" s="1" t="s">
        <v>42</v>
      </c>
      <c r="J663">
        <v>172.72727272727201</v>
      </c>
      <c r="K663">
        <v>82.748297491039409</v>
      </c>
      <c r="L663">
        <v>44.877202150000002</v>
      </c>
      <c r="M663">
        <v>19</v>
      </c>
      <c r="N663">
        <v>38</v>
      </c>
      <c r="O663">
        <v>8.9754404300000008</v>
      </c>
      <c r="P663" s="1" t="s">
        <v>24</v>
      </c>
      <c r="Q663">
        <v>11</v>
      </c>
      <c r="R663">
        <v>45</v>
      </c>
      <c r="S663">
        <v>20</v>
      </c>
    </row>
    <row r="664" spans="1:19" x14ac:dyDescent="0.25">
      <c r="A664">
        <v>711</v>
      </c>
      <c r="B664" s="1" t="s">
        <v>19</v>
      </c>
      <c r="C664" s="2">
        <v>45716</v>
      </c>
      <c r="D664">
        <v>1585688</v>
      </c>
      <c r="E664" s="1" t="s">
        <v>20</v>
      </c>
      <c r="F664" s="1" t="s">
        <v>21</v>
      </c>
      <c r="G664">
        <v>305005</v>
      </c>
      <c r="H664" s="1" t="s">
        <v>35</v>
      </c>
      <c r="I664" s="1" t="s">
        <v>27</v>
      </c>
      <c r="J664">
        <v>136.363636363636</v>
      </c>
      <c r="K664">
        <v>156.52857790414899</v>
      </c>
      <c r="L664">
        <v>0</v>
      </c>
      <c r="M664">
        <v>15</v>
      </c>
      <c r="N664">
        <v>38</v>
      </c>
      <c r="O664">
        <v>0</v>
      </c>
      <c r="P664" s="1" t="s">
        <v>24</v>
      </c>
      <c r="Q664">
        <v>11</v>
      </c>
      <c r="R664">
        <v>24</v>
      </c>
      <c r="S664">
        <v>0</v>
      </c>
    </row>
    <row r="665" spans="1:19" x14ac:dyDescent="0.25">
      <c r="A665">
        <v>712</v>
      </c>
      <c r="B665" s="1" t="s">
        <v>19</v>
      </c>
      <c r="C665" s="2">
        <v>45716</v>
      </c>
      <c r="D665">
        <v>1356712</v>
      </c>
      <c r="E665" s="1" t="s">
        <v>33</v>
      </c>
      <c r="F665" s="1" t="s">
        <v>21</v>
      </c>
      <c r="G665">
        <v>305055</v>
      </c>
      <c r="H665" s="1" t="s">
        <v>51</v>
      </c>
      <c r="I665" s="1" t="s">
        <v>32</v>
      </c>
      <c r="J665">
        <v>100</v>
      </c>
      <c r="K665">
        <v>1.8518518518518516</v>
      </c>
      <c r="L665">
        <v>0</v>
      </c>
      <c r="M665">
        <v>2</v>
      </c>
      <c r="N665">
        <v>1</v>
      </c>
      <c r="O665">
        <v>0</v>
      </c>
      <c r="P665" s="1" t="s">
        <v>36</v>
      </c>
      <c r="Q665">
        <v>2</v>
      </c>
      <c r="R665">
        <v>54</v>
      </c>
      <c r="S665">
        <v>0</v>
      </c>
    </row>
    <row r="666" spans="1:19" x14ac:dyDescent="0.25">
      <c r="A666">
        <v>714</v>
      </c>
      <c r="B666" s="1" t="s">
        <v>19</v>
      </c>
      <c r="C666" s="2">
        <v>45716</v>
      </c>
      <c r="D666">
        <v>1644310</v>
      </c>
      <c r="E666" s="1" t="s">
        <v>43</v>
      </c>
      <c r="F666" s="1" t="s">
        <v>34</v>
      </c>
      <c r="G666">
        <v>305037</v>
      </c>
      <c r="H666" s="1" t="s">
        <v>62</v>
      </c>
      <c r="I666" s="1" t="s">
        <v>42</v>
      </c>
      <c r="J666">
        <v>100</v>
      </c>
      <c r="K666">
        <v>197.65670977080001</v>
      </c>
      <c r="L666">
        <v>0</v>
      </c>
      <c r="M666">
        <v>3</v>
      </c>
      <c r="N666">
        <v>3</v>
      </c>
      <c r="O666">
        <v>0</v>
      </c>
      <c r="P666" s="1" t="s">
        <v>45</v>
      </c>
      <c r="Q666">
        <v>3</v>
      </c>
      <c r="R666">
        <v>1</v>
      </c>
      <c r="S666">
        <v>0</v>
      </c>
    </row>
    <row r="667" spans="1:19" x14ac:dyDescent="0.25">
      <c r="A667">
        <v>715</v>
      </c>
      <c r="B667" s="1" t="s">
        <v>19</v>
      </c>
      <c r="C667" s="2">
        <v>45716</v>
      </c>
      <c r="D667">
        <v>1679922</v>
      </c>
      <c r="E667" s="1" t="s">
        <v>20</v>
      </c>
      <c r="F667" s="1" t="s">
        <v>21</v>
      </c>
      <c r="G667">
        <v>305003</v>
      </c>
      <c r="H667" s="1" t="s">
        <v>58</v>
      </c>
      <c r="I667" s="1" t="s">
        <v>42</v>
      </c>
      <c r="J667">
        <v>181.81818181818099</v>
      </c>
      <c r="K667">
        <v>105.11562788089599</v>
      </c>
      <c r="L667">
        <v>179.747216333333</v>
      </c>
      <c r="M667">
        <v>20</v>
      </c>
      <c r="N667">
        <v>72</v>
      </c>
      <c r="O667">
        <v>26.962082449999901</v>
      </c>
      <c r="P667" s="1" t="s">
        <v>24</v>
      </c>
      <c r="Q667">
        <v>11</v>
      </c>
      <c r="R667">
        <v>68</v>
      </c>
      <c r="S667">
        <v>14</v>
      </c>
    </row>
    <row r="668" spans="1:19" x14ac:dyDescent="0.25">
      <c r="A668">
        <v>716</v>
      </c>
      <c r="B668" s="1" t="s">
        <v>19</v>
      </c>
      <c r="C668" s="2">
        <v>45716</v>
      </c>
      <c r="D668">
        <v>1374793</v>
      </c>
      <c r="E668" s="1" t="s">
        <v>33</v>
      </c>
      <c r="F668" s="1" t="s">
        <v>34</v>
      </c>
      <c r="G668">
        <v>305019</v>
      </c>
      <c r="H668" s="1" t="s">
        <v>29</v>
      </c>
      <c r="I668" s="1" t="s">
        <v>30</v>
      </c>
      <c r="J668">
        <v>23.52941176470588</v>
      </c>
      <c r="K668">
        <v>0</v>
      </c>
      <c r="L668">
        <v>0</v>
      </c>
      <c r="M668">
        <v>4</v>
      </c>
      <c r="N668">
        <v>0</v>
      </c>
      <c r="O668">
        <v>0</v>
      </c>
      <c r="P668" s="1" t="s">
        <v>36</v>
      </c>
      <c r="Q668">
        <v>17</v>
      </c>
      <c r="R668">
        <v>0</v>
      </c>
      <c r="S668">
        <v>0</v>
      </c>
    </row>
    <row r="669" spans="1:19" x14ac:dyDescent="0.25">
      <c r="A669">
        <v>718</v>
      </c>
      <c r="B669" s="1" t="s">
        <v>19</v>
      </c>
      <c r="C669" s="2">
        <v>45716</v>
      </c>
      <c r="D669">
        <v>1458021</v>
      </c>
      <c r="E669" s="1" t="s">
        <v>20</v>
      </c>
      <c r="F669" s="1" t="s">
        <v>34</v>
      </c>
      <c r="G669">
        <v>363157</v>
      </c>
      <c r="H669" s="1" t="s">
        <v>89</v>
      </c>
      <c r="I669" s="1" t="s">
        <v>32</v>
      </c>
      <c r="J669">
        <v>108.33333333333299</v>
      </c>
      <c r="K669">
        <v>82.863982810422797</v>
      </c>
      <c r="L669">
        <v>157.7967252</v>
      </c>
      <c r="M669">
        <v>39</v>
      </c>
      <c r="N669">
        <v>17</v>
      </c>
      <c r="O669">
        <v>15.77967252</v>
      </c>
      <c r="P669" s="1" t="s">
        <v>24</v>
      </c>
      <c r="Q669">
        <v>36</v>
      </c>
      <c r="R669">
        <v>20</v>
      </c>
      <c r="S669">
        <v>10</v>
      </c>
    </row>
    <row r="670" spans="1:19" x14ac:dyDescent="0.25">
      <c r="A670">
        <v>719</v>
      </c>
      <c r="B670" s="1" t="s">
        <v>19</v>
      </c>
      <c r="C670" s="2">
        <v>45716</v>
      </c>
      <c r="D670">
        <v>1738952</v>
      </c>
      <c r="E670" s="1" t="s">
        <v>20</v>
      </c>
      <c r="F670" s="1" t="s">
        <v>21</v>
      </c>
      <c r="G670">
        <v>305014</v>
      </c>
      <c r="H670" s="1" t="s">
        <v>67</v>
      </c>
      <c r="I670" s="1" t="s">
        <v>30</v>
      </c>
      <c r="J670">
        <v>163.636363636363</v>
      </c>
      <c r="K670">
        <v>111.771446369917</v>
      </c>
      <c r="L670">
        <v>172.42896951388801</v>
      </c>
      <c r="M670">
        <v>18</v>
      </c>
      <c r="N670">
        <v>57</v>
      </c>
      <c r="O670">
        <v>24.829771609999899</v>
      </c>
      <c r="P670" s="1" t="s">
        <v>24</v>
      </c>
      <c r="Q670">
        <v>11</v>
      </c>
      <c r="R670">
        <v>50</v>
      </c>
      <c r="S670">
        <v>14</v>
      </c>
    </row>
    <row r="671" spans="1:19" x14ac:dyDescent="0.25">
      <c r="A671">
        <v>720</v>
      </c>
      <c r="B671" s="1" t="s">
        <v>19</v>
      </c>
      <c r="C671" s="2">
        <v>45716</v>
      </c>
      <c r="D671">
        <v>1006686</v>
      </c>
      <c r="E671" s="1" t="s">
        <v>33</v>
      </c>
      <c r="F671" s="1" t="s">
        <v>34</v>
      </c>
      <c r="G671">
        <v>305015</v>
      </c>
      <c r="H671" s="1" t="s">
        <v>129</v>
      </c>
      <c r="I671" s="1" t="s">
        <v>30</v>
      </c>
      <c r="J671">
        <v>82.5</v>
      </c>
      <c r="K671">
        <v>1.7857142857142856</v>
      </c>
      <c r="L671">
        <v>0</v>
      </c>
      <c r="M671">
        <v>33</v>
      </c>
      <c r="N671">
        <v>1</v>
      </c>
      <c r="O671">
        <v>0</v>
      </c>
      <c r="P671" s="1" t="s">
        <v>36</v>
      </c>
      <c r="Q671">
        <v>40</v>
      </c>
      <c r="R671">
        <v>56</v>
      </c>
      <c r="S671">
        <v>0</v>
      </c>
    </row>
    <row r="672" spans="1:19" x14ac:dyDescent="0.25">
      <c r="A672">
        <v>721</v>
      </c>
      <c r="B672" s="1" t="s">
        <v>19</v>
      </c>
      <c r="C672" s="2">
        <v>45716</v>
      </c>
      <c r="D672">
        <v>1356049</v>
      </c>
      <c r="E672" s="1" t="s">
        <v>43</v>
      </c>
      <c r="F672" s="1" t="s">
        <v>34</v>
      </c>
      <c r="G672">
        <v>305002</v>
      </c>
      <c r="H672" s="1" t="s">
        <v>88</v>
      </c>
      <c r="I672" s="1" t="s">
        <v>42</v>
      </c>
      <c r="J672">
        <v>42.424242424242401</v>
      </c>
      <c r="K672">
        <v>34.875000814786901</v>
      </c>
      <c r="L672">
        <v>7.4589010999999994</v>
      </c>
      <c r="M672">
        <v>28</v>
      </c>
      <c r="N672">
        <v>8</v>
      </c>
      <c r="O672">
        <v>0.74589010999999905</v>
      </c>
      <c r="P672" s="1" t="s">
        <v>45</v>
      </c>
      <c r="Q672">
        <v>66</v>
      </c>
      <c r="R672">
        <v>22</v>
      </c>
      <c r="S672">
        <v>9</v>
      </c>
    </row>
    <row r="673" spans="1:19" x14ac:dyDescent="0.25">
      <c r="A673">
        <v>722</v>
      </c>
      <c r="B673" s="1" t="s">
        <v>19</v>
      </c>
      <c r="C673" s="2">
        <v>45716</v>
      </c>
      <c r="D673">
        <v>1540350</v>
      </c>
      <c r="E673" s="1" t="s">
        <v>25</v>
      </c>
      <c r="F673" s="1" t="s">
        <v>34</v>
      </c>
      <c r="G673">
        <v>305068</v>
      </c>
      <c r="H673" s="1" t="s">
        <v>53</v>
      </c>
      <c r="I673" s="1" t="s">
        <v>23</v>
      </c>
      <c r="J673">
        <v>106.89655172413698</v>
      </c>
      <c r="K673">
        <v>79.790213675213593</v>
      </c>
      <c r="L673">
        <v>150.09881791666601</v>
      </c>
      <c r="M673">
        <v>31</v>
      </c>
      <c r="N673">
        <v>14</v>
      </c>
      <c r="O673">
        <v>18.011858149999998</v>
      </c>
      <c r="P673" s="1" t="s">
        <v>28</v>
      </c>
      <c r="Q673">
        <v>29</v>
      </c>
      <c r="R673">
        <v>17</v>
      </c>
      <c r="S673">
        <v>12</v>
      </c>
    </row>
    <row r="674" spans="1:19" x14ac:dyDescent="0.25">
      <c r="A674">
        <v>723</v>
      </c>
      <c r="B674" s="1" t="s">
        <v>19</v>
      </c>
      <c r="C674" s="2">
        <v>45716</v>
      </c>
      <c r="D674">
        <v>1090670</v>
      </c>
      <c r="E674" s="1" t="s">
        <v>20</v>
      </c>
      <c r="F674" s="1" t="s">
        <v>34</v>
      </c>
      <c r="G674">
        <v>881415</v>
      </c>
      <c r="H674" s="1" t="s">
        <v>122</v>
      </c>
      <c r="I674" s="1" t="s">
        <v>30</v>
      </c>
      <c r="J674">
        <v>65</v>
      </c>
      <c r="K674">
        <v>50.432076719576699</v>
      </c>
      <c r="L674">
        <v>49.387444569421</v>
      </c>
      <c r="M674">
        <v>13</v>
      </c>
      <c r="N674">
        <v>6</v>
      </c>
      <c r="O674">
        <v>4.0168454899999997</v>
      </c>
      <c r="P674" s="1" t="s">
        <v>24</v>
      </c>
      <c r="Q674">
        <v>20</v>
      </c>
      <c r="R674">
        <v>11</v>
      </c>
      <c r="S674">
        <v>8</v>
      </c>
    </row>
    <row r="675" spans="1:19" x14ac:dyDescent="0.25">
      <c r="A675">
        <v>724</v>
      </c>
      <c r="B675" s="1" t="s">
        <v>19</v>
      </c>
      <c r="C675" s="2">
        <v>45716</v>
      </c>
      <c r="D675">
        <v>1336368</v>
      </c>
      <c r="E675" s="1" t="s">
        <v>20</v>
      </c>
      <c r="F675" s="1" t="s">
        <v>21</v>
      </c>
      <c r="G675">
        <v>305021</v>
      </c>
      <c r="H675" s="1" t="s">
        <v>38</v>
      </c>
      <c r="I675" s="1" t="s">
        <v>27</v>
      </c>
      <c r="J675">
        <v>185.71428571428501</v>
      </c>
      <c r="K675">
        <v>94.126567270837398</v>
      </c>
      <c r="L675">
        <v>171.443893090909</v>
      </c>
      <c r="M675">
        <v>13</v>
      </c>
      <c r="N675">
        <v>37</v>
      </c>
      <c r="O675">
        <v>18.858828240000001</v>
      </c>
      <c r="P675" s="1" t="s">
        <v>24</v>
      </c>
      <c r="Q675">
        <v>7</v>
      </c>
      <c r="R675">
        <v>39</v>
      </c>
      <c r="S675">
        <v>11</v>
      </c>
    </row>
    <row r="676" spans="1:19" x14ac:dyDescent="0.25">
      <c r="A676">
        <v>725</v>
      </c>
      <c r="B676" s="1" t="s">
        <v>19</v>
      </c>
      <c r="C676" s="2">
        <v>45716</v>
      </c>
      <c r="D676">
        <v>1994971</v>
      </c>
      <c r="E676" s="1" t="s">
        <v>25</v>
      </c>
      <c r="F676" s="1" t="s">
        <v>34</v>
      </c>
      <c r="G676">
        <v>305014</v>
      </c>
      <c r="H676" s="1" t="s">
        <v>67</v>
      </c>
      <c r="I676" s="1" t="s">
        <v>30</v>
      </c>
      <c r="J676">
        <v>80</v>
      </c>
      <c r="K676">
        <v>100.39501462863201</v>
      </c>
      <c r="L676">
        <v>210.14117216</v>
      </c>
      <c r="M676">
        <v>12</v>
      </c>
      <c r="N676">
        <v>4</v>
      </c>
      <c r="O676">
        <v>6.5669116299999999</v>
      </c>
      <c r="P676" s="1" t="s">
        <v>28</v>
      </c>
      <c r="Q676">
        <v>15</v>
      </c>
      <c r="R676">
        <v>3</v>
      </c>
      <c r="S676">
        <v>3</v>
      </c>
    </row>
    <row r="677" spans="1:19" x14ac:dyDescent="0.25">
      <c r="A677">
        <v>726</v>
      </c>
      <c r="B677" s="1" t="s">
        <v>19</v>
      </c>
      <c r="C677" s="2">
        <v>45716</v>
      </c>
      <c r="D677">
        <v>1930626</v>
      </c>
      <c r="E677" s="1" t="s">
        <v>25</v>
      </c>
      <c r="F677" s="1" t="s">
        <v>34</v>
      </c>
      <c r="G677">
        <v>309631</v>
      </c>
      <c r="H677" s="1" t="s">
        <v>134</v>
      </c>
      <c r="I677" s="1" t="s">
        <v>42</v>
      </c>
      <c r="J677">
        <v>115.384615384615</v>
      </c>
      <c r="K677">
        <v>98.549206349206301</v>
      </c>
      <c r="L677">
        <v>178.31289525787298</v>
      </c>
      <c r="M677">
        <v>60</v>
      </c>
      <c r="N677">
        <v>11</v>
      </c>
      <c r="O677">
        <v>19.623332339999902</v>
      </c>
      <c r="P677" s="1" t="s">
        <v>28</v>
      </c>
      <c r="Q677">
        <v>52</v>
      </c>
      <c r="R677">
        <v>11</v>
      </c>
      <c r="S677">
        <v>11</v>
      </c>
    </row>
    <row r="678" spans="1:19" x14ac:dyDescent="0.25">
      <c r="A678">
        <v>727</v>
      </c>
      <c r="B678" s="1" t="s">
        <v>19</v>
      </c>
      <c r="C678" s="2">
        <v>45716</v>
      </c>
      <c r="D678">
        <v>1528466</v>
      </c>
      <c r="E678" s="1" t="s">
        <v>33</v>
      </c>
      <c r="F678" s="1" t="s">
        <v>34</v>
      </c>
      <c r="G678">
        <v>305006</v>
      </c>
      <c r="H678" s="1" t="s">
        <v>95</v>
      </c>
      <c r="I678" s="1" t="s">
        <v>30</v>
      </c>
      <c r="J678">
        <v>6.666666666666667</v>
      </c>
      <c r="K678">
        <v>0</v>
      </c>
      <c r="L678">
        <v>0</v>
      </c>
      <c r="M678">
        <v>1</v>
      </c>
      <c r="N678">
        <v>0</v>
      </c>
      <c r="O678">
        <v>0</v>
      </c>
      <c r="P678" s="1" t="s">
        <v>36</v>
      </c>
      <c r="Q678">
        <v>15</v>
      </c>
      <c r="R678">
        <v>0</v>
      </c>
      <c r="S678">
        <v>0</v>
      </c>
    </row>
    <row r="679" spans="1:19" x14ac:dyDescent="0.25">
      <c r="A679">
        <v>728</v>
      </c>
      <c r="B679" s="1" t="s">
        <v>19</v>
      </c>
      <c r="C679" s="2">
        <v>45716</v>
      </c>
      <c r="D679">
        <v>1692477</v>
      </c>
      <c r="E679" s="1" t="s">
        <v>20</v>
      </c>
      <c r="F679" s="1" t="s">
        <v>34</v>
      </c>
      <c r="G679">
        <v>363157</v>
      </c>
      <c r="H679" s="1" t="s">
        <v>89</v>
      </c>
      <c r="I679" s="1" t="s">
        <v>32</v>
      </c>
      <c r="J679">
        <v>136.111111111111</v>
      </c>
      <c r="K679">
        <v>116.04206773685799</v>
      </c>
      <c r="L679">
        <v>0</v>
      </c>
      <c r="M679">
        <v>49</v>
      </c>
      <c r="N679">
        <v>26</v>
      </c>
      <c r="O679">
        <v>0</v>
      </c>
      <c r="P679" s="1" t="s">
        <v>24</v>
      </c>
      <c r="Q679">
        <v>36</v>
      </c>
      <c r="R679">
        <v>22</v>
      </c>
      <c r="S679">
        <v>0</v>
      </c>
    </row>
    <row r="680" spans="1:19" x14ac:dyDescent="0.25">
      <c r="A680">
        <v>730</v>
      </c>
      <c r="B680" s="1" t="s">
        <v>19</v>
      </c>
      <c r="C680" s="2">
        <v>45716</v>
      </c>
      <c r="D680">
        <v>1869344</v>
      </c>
      <c r="E680" s="1" t="s">
        <v>20</v>
      </c>
      <c r="F680" s="1" t="s">
        <v>34</v>
      </c>
      <c r="G680">
        <v>305021</v>
      </c>
      <c r="H680" s="1" t="s">
        <v>38</v>
      </c>
      <c r="I680" s="1" t="s">
        <v>27</v>
      </c>
      <c r="J680">
        <v>125.714285714285</v>
      </c>
      <c r="K680">
        <v>59.6194285714285</v>
      </c>
      <c r="L680">
        <v>69.610684107579402</v>
      </c>
      <c r="M680">
        <v>44</v>
      </c>
      <c r="N680">
        <v>6</v>
      </c>
      <c r="O680">
        <v>7.1176924499999998</v>
      </c>
      <c r="P680" s="1" t="s">
        <v>24</v>
      </c>
      <c r="Q680">
        <v>35</v>
      </c>
      <c r="R680">
        <v>10</v>
      </c>
      <c r="S680">
        <v>10</v>
      </c>
    </row>
    <row r="681" spans="1:19" x14ac:dyDescent="0.25">
      <c r="A681">
        <v>731</v>
      </c>
      <c r="B681" s="1" t="s">
        <v>19</v>
      </c>
      <c r="C681" s="2">
        <v>45716</v>
      </c>
      <c r="D681">
        <v>1090907</v>
      </c>
      <c r="E681" s="1" t="s">
        <v>20</v>
      </c>
      <c r="F681" s="1" t="s">
        <v>21</v>
      </c>
      <c r="G681">
        <v>305022</v>
      </c>
      <c r="H681" s="1" t="s">
        <v>48</v>
      </c>
      <c r="I681" s="1" t="s">
        <v>42</v>
      </c>
      <c r="J681">
        <v>127.27272727272701</v>
      </c>
      <c r="K681">
        <v>112.305174311926</v>
      </c>
      <c r="L681">
        <v>65.160820000000001</v>
      </c>
      <c r="M681">
        <v>14</v>
      </c>
      <c r="N681">
        <v>61</v>
      </c>
      <c r="O681">
        <v>9.7741229999999995</v>
      </c>
      <c r="P681" s="1" t="s">
        <v>24</v>
      </c>
      <c r="Q681">
        <v>11</v>
      </c>
      <c r="R681">
        <v>54</v>
      </c>
      <c r="S681">
        <v>15</v>
      </c>
    </row>
    <row r="682" spans="1:19" x14ac:dyDescent="0.25">
      <c r="A682">
        <v>732</v>
      </c>
      <c r="B682" s="1" t="s">
        <v>19</v>
      </c>
      <c r="C682" s="2">
        <v>45716</v>
      </c>
      <c r="D682">
        <v>1762093</v>
      </c>
      <c r="E682" s="1" t="s">
        <v>20</v>
      </c>
      <c r="F682" s="1" t="s">
        <v>34</v>
      </c>
      <c r="G682">
        <v>305018</v>
      </c>
      <c r="H682" s="1" t="s">
        <v>49</v>
      </c>
      <c r="I682" s="1" t="s">
        <v>32</v>
      </c>
      <c r="J682">
        <v>84.615384615384599</v>
      </c>
      <c r="K682">
        <v>65.696103896103892</v>
      </c>
      <c r="L682">
        <v>9.4054262000000008</v>
      </c>
      <c r="M682">
        <v>44</v>
      </c>
      <c r="N682">
        <v>13</v>
      </c>
      <c r="O682">
        <v>1.41081393</v>
      </c>
      <c r="P682" s="1" t="s">
        <v>24</v>
      </c>
      <c r="Q682">
        <v>52</v>
      </c>
      <c r="R682">
        <v>19</v>
      </c>
      <c r="S682">
        <v>14</v>
      </c>
    </row>
    <row r="683" spans="1:19" x14ac:dyDescent="0.25">
      <c r="A683">
        <v>733</v>
      </c>
      <c r="B683" s="1" t="s">
        <v>19</v>
      </c>
      <c r="C683" s="2">
        <v>45716</v>
      </c>
      <c r="D683">
        <v>1155592</v>
      </c>
      <c r="E683" s="1" t="s">
        <v>20</v>
      </c>
      <c r="F683" s="1" t="s">
        <v>21</v>
      </c>
      <c r="G683">
        <v>305068</v>
      </c>
      <c r="H683" s="1" t="s">
        <v>53</v>
      </c>
      <c r="I683" s="1" t="s">
        <v>23</v>
      </c>
      <c r="J683">
        <v>100</v>
      </c>
      <c r="K683">
        <v>104.206967250312</v>
      </c>
      <c r="L683">
        <v>114.984181818181</v>
      </c>
      <c r="M683">
        <v>8</v>
      </c>
      <c r="N683">
        <v>67</v>
      </c>
      <c r="O683">
        <v>12.648260000000001</v>
      </c>
      <c r="P683" s="1" t="s">
        <v>24</v>
      </c>
      <c r="Q683">
        <v>8</v>
      </c>
      <c r="R683">
        <v>64</v>
      </c>
      <c r="S683">
        <v>11</v>
      </c>
    </row>
    <row r="684" spans="1:19" x14ac:dyDescent="0.25">
      <c r="A684">
        <v>734</v>
      </c>
      <c r="B684" s="1" t="s">
        <v>19</v>
      </c>
      <c r="C684" s="2">
        <v>45716</v>
      </c>
      <c r="D684">
        <v>1780354</v>
      </c>
      <c r="E684" s="1" t="s">
        <v>25</v>
      </c>
      <c r="F684" s="1" t="s">
        <v>21</v>
      </c>
      <c r="G684">
        <v>305004</v>
      </c>
      <c r="H684" s="1" t="s">
        <v>74</v>
      </c>
      <c r="I684" s="1" t="s">
        <v>42</v>
      </c>
      <c r="J684">
        <v>120</v>
      </c>
      <c r="K684">
        <v>29.629629629629626</v>
      </c>
      <c r="L684">
        <v>99.261548333333323</v>
      </c>
      <c r="M684">
        <v>6</v>
      </c>
      <c r="N684">
        <v>8</v>
      </c>
      <c r="O684">
        <v>11.9113858</v>
      </c>
      <c r="P684" s="1" t="s">
        <v>28</v>
      </c>
      <c r="Q684">
        <v>5</v>
      </c>
      <c r="R684">
        <v>27</v>
      </c>
      <c r="S684">
        <v>12</v>
      </c>
    </row>
    <row r="685" spans="1:19" x14ac:dyDescent="0.25">
      <c r="A685">
        <v>735</v>
      </c>
      <c r="B685" s="1" t="s">
        <v>19</v>
      </c>
      <c r="C685" s="2">
        <v>45716</v>
      </c>
      <c r="D685">
        <v>1354524</v>
      </c>
      <c r="E685" s="1" t="s">
        <v>33</v>
      </c>
      <c r="F685" s="1" t="s">
        <v>34</v>
      </c>
      <c r="G685">
        <v>400106</v>
      </c>
      <c r="H685" s="1" t="s">
        <v>120</v>
      </c>
      <c r="I685" s="1" t="s">
        <v>42</v>
      </c>
      <c r="J685">
        <v>20.512820512820511</v>
      </c>
      <c r="K685">
        <v>1.7857142857142856</v>
      </c>
      <c r="L685">
        <v>0</v>
      </c>
      <c r="M685">
        <v>8</v>
      </c>
      <c r="N685">
        <v>1</v>
      </c>
      <c r="O685">
        <v>0</v>
      </c>
      <c r="P685" s="1" t="s">
        <v>36</v>
      </c>
      <c r="Q685">
        <v>39</v>
      </c>
      <c r="R685">
        <v>56</v>
      </c>
      <c r="S685">
        <v>0</v>
      </c>
    </row>
    <row r="686" spans="1:19" x14ac:dyDescent="0.25">
      <c r="A686">
        <v>736</v>
      </c>
      <c r="B686" s="1" t="s">
        <v>19</v>
      </c>
      <c r="C686" s="2">
        <v>45716</v>
      </c>
      <c r="D686">
        <v>1357689</v>
      </c>
      <c r="E686" s="1" t="s">
        <v>33</v>
      </c>
      <c r="F686" s="1" t="s">
        <v>34</v>
      </c>
      <c r="G686">
        <v>305046</v>
      </c>
      <c r="H686" s="1" t="s">
        <v>128</v>
      </c>
      <c r="I686" s="1" t="s">
        <v>32</v>
      </c>
      <c r="J686">
        <v>65</v>
      </c>
      <c r="K686">
        <v>200.91508680555501</v>
      </c>
      <c r="L686">
        <v>12.0334612999999</v>
      </c>
      <c r="M686">
        <v>26</v>
      </c>
      <c r="N686">
        <v>39</v>
      </c>
      <c r="O686">
        <v>1.2033461299999999</v>
      </c>
      <c r="P686" s="1" t="s">
        <v>36</v>
      </c>
      <c r="Q686">
        <v>40</v>
      </c>
      <c r="R686">
        <v>19</v>
      </c>
      <c r="S686">
        <v>10</v>
      </c>
    </row>
    <row r="687" spans="1:19" x14ac:dyDescent="0.25">
      <c r="A687">
        <v>737</v>
      </c>
      <c r="B687" s="1" t="s">
        <v>19</v>
      </c>
      <c r="C687" s="2">
        <v>45716</v>
      </c>
      <c r="D687">
        <v>1825787</v>
      </c>
      <c r="E687" s="1" t="s">
        <v>33</v>
      </c>
      <c r="F687" s="1" t="s">
        <v>21</v>
      </c>
      <c r="G687">
        <v>305004</v>
      </c>
      <c r="H687" s="1" t="s">
        <v>74</v>
      </c>
      <c r="I687" s="1" t="s">
        <v>42</v>
      </c>
      <c r="J687">
        <v>0</v>
      </c>
      <c r="K687">
        <v>5.2631578947368416</v>
      </c>
      <c r="L687">
        <v>0</v>
      </c>
      <c r="M687">
        <v>0</v>
      </c>
      <c r="N687">
        <v>3</v>
      </c>
      <c r="O687">
        <v>0</v>
      </c>
      <c r="P687" s="1" t="s">
        <v>36</v>
      </c>
      <c r="Q687">
        <v>0</v>
      </c>
      <c r="R687">
        <v>57</v>
      </c>
      <c r="S687">
        <v>0</v>
      </c>
    </row>
    <row r="688" spans="1:19" x14ac:dyDescent="0.25">
      <c r="A688">
        <v>738</v>
      </c>
      <c r="B688" s="1" t="s">
        <v>19</v>
      </c>
      <c r="C688" s="2">
        <v>45716</v>
      </c>
      <c r="D688">
        <v>1952792</v>
      </c>
      <c r="E688" s="1" t="s">
        <v>20</v>
      </c>
      <c r="F688" s="1" t="s">
        <v>21</v>
      </c>
      <c r="G688">
        <v>305027</v>
      </c>
      <c r="H688" s="1" t="s">
        <v>50</v>
      </c>
      <c r="I688" s="1" t="s">
        <v>27</v>
      </c>
      <c r="J688">
        <v>54.545454545454497</v>
      </c>
      <c r="K688">
        <v>225.69176929392398</v>
      </c>
      <c r="L688">
        <v>0</v>
      </c>
      <c r="M688">
        <v>6</v>
      </c>
      <c r="N688">
        <v>61</v>
      </c>
      <c r="O688">
        <v>0</v>
      </c>
      <c r="P688" s="1" t="s">
        <v>24</v>
      </c>
      <c r="Q688">
        <v>11</v>
      </c>
      <c r="R688">
        <v>27</v>
      </c>
      <c r="S688">
        <v>0</v>
      </c>
    </row>
    <row r="689" spans="1:19" x14ac:dyDescent="0.25">
      <c r="A689">
        <v>739</v>
      </c>
      <c r="B689" s="1" t="s">
        <v>19</v>
      </c>
      <c r="C689" s="2">
        <v>45716</v>
      </c>
      <c r="D689">
        <v>1080834</v>
      </c>
      <c r="E689" s="1" t="s">
        <v>20</v>
      </c>
      <c r="F689" s="1" t="s">
        <v>34</v>
      </c>
      <c r="G689">
        <v>305066</v>
      </c>
      <c r="H689" s="1" t="s">
        <v>39</v>
      </c>
      <c r="I689" s="1" t="s">
        <v>23</v>
      </c>
      <c r="J689">
        <v>60</v>
      </c>
      <c r="K689">
        <v>97.316094539471692</v>
      </c>
      <c r="L689">
        <v>101.73065115789399</v>
      </c>
      <c r="M689">
        <v>12</v>
      </c>
      <c r="N689">
        <v>26</v>
      </c>
      <c r="O689">
        <v>9.6644118599999995</v>
      </c>
      <c r="P689" s="1" t="s">
        <v>24</v>
      </c>
      <c r="Q689">
        <v>20</v>
      </c>
      <c r="R689">
        <v>26</v>
      </c>
      <c r="S689">
        <v>9</v>
      </c>
    </row>
    <row r="690" spans="1:19" x14ac:dyDescent="0.25">
      <c r="A690">
        <v>740</v>
      </c>
      <c r="B690" s="1" t="s">
        <v>19</v>
      </c>
      <c r="C690" s="2">
        <v>45716</v>
      </c>
      <c r="D690">
        <v>1844933</v>
      </c>
      <c r="E690" s="1" t="s">
        <v>20</v>
      </c>
      <c r="F690" s="1" t="s">
        <v>21</v>
      </c>
      <c r="G690">
        <v>305068</v>
      </c>
      <c r="H690" s="1" t="s">
        <v>53</v>
      </c>
      <c r="I690" s="1" t="s">
        <v>23</v>
      </c>
      <c r="J690">
        <v>112.5</v>
      </c>
      <c r="K690">
        <v>84.038733272379602</v>
      </c>
      <c r="L690">
        <v>92.583381181818098</v>
      </c>
      <c r="M690">
        <v>9</v>
      </c>
      <c r="N690">
        <v>56</v>
      </c>
      <c r="O690">
        <v>10.18417193</v>
      </c>
      <c r="P690" s="1" t="s">
        <v>24</v>
      </c>
      <c r="Q690">
        <v>8</v>
      </c>
      <c r="R690">
        <v>66</v>
      </c>
      <c r="S690">
        <v>11</v>
      </c>
    </row>
    <row r="691" spans="1:19" x14ac:dyDescent="0.25">
      <c r="A691">
        <v>741</v>
      </c>
      <c r="B691" s="1" t="s">
        <v>19</v>
      </c>
      <c r="C691" s="2">
        <v>45716</v>
      </c>
      <c r="D691">
        <v>1117884</v>
      </c>
      <c r="E691" s="1" t="s">
        <v>33</v>
      </c>
      <c r="F691" s="1" t="s">
        <v>34</v>
      </c>
      <c r="G691">
        <v>305039</v>
      </c>
      <c r="H691" s="1" t="s">
        <v>106</v>
      </c>
      <c r="I691" s="1" t="s">
        <v>23</v>
      </c>
      <c r="J691">
        <v>65.517241379310292</v>
      </c>
      <c r="K691">
        <v>49.2943589743589</v>
      </c>
      <c r="L691">
        <v>61.379746835443008</v>
      </c>
      <c r="M691">
        <v>19</v>
      </c>
      <c r="N691">
        <v>9</v>
      </c>
      <c r="O691">
        <v>7.2735000000000003</v>
      </c>
      <c r="P691" s="1" t="s">
        <v>36</v>
      </c>
      <c r="Q691">
        <v>29</v>
      </c>
      <c r="R691">
        <v>18</v>
      </c>
      <c r="S691">
        <v>11</v>
      </c>
    </row>
    <row r="692" spans="1:19" x14ac:dyDescent="0.25">
      <c r="A692">
        <v>742</v>
      </c>
      <c r="B692" s="1" t="s">
        <v>19</v>
      </c>
      <c r="C692" s="2">
        <v>45716</v>
      </c>
      <c r="D692">
        <v>1485398</v>
      </c>
      <c r="E692" s="1" t="s">
        <v>43</v>
      </c>
      <c r="F692" s="1" t="s">
        <v>34</v>
      </c>
      <c r="G692">
        <v>879095</v>
      </c>
      <c r="H692" s="1" t="s">
        <v>57</v>
      </c>
      <c r="I692" s="1" t="s">
        <v>42</v>
      </c>
      <c r="J692">
        <v>119.04761904761901</v>
      </c>
      <c r="K692">
        <v>85.223866135563597</v>
      </c>
      <c r="L692">
        <v>56.033034499999999</v>
      </c>
      <c r="M692">
        <v>50</v>
      </c>
      <c r="N692">
        <v>27</v>
      </c>
      <c r="O692">
        <v>10.085946209999999</v>
      </c>
      <c r="P692" s="1" t="s">
        <v>45</v>
      </c>
      <c r="Q692">
        <v>42</v>
      </c>
      <c r="R692">
        <v>31</v>
      </c>
      <c r="S692">
        <v>18</v>
      </c>
    </row>
    <row r="693" spans="1:19" x14ac:dyDescent="0.25">
      <c r="A693">
        <v>743</v>
      </c>
      <c r="B693" s="1" t="s">
        <v>19</v>
      </c>
      <c r="C693" s="2">
        <v>45716</v>
      </c>
      <c r="D693">
        <v>1636216</v>
      </c>
      <c r="E693" s="1" t="s">
        <v>33</v>
      </c>
      <c r="F693" s="1" t="s">
        <v>34</v>
      </c>
      <c r="G693">
        <v>305053</v>
      </c>
      <c r="H693" s="1" t="s">
        <v>61</v>
      </c>
      <c r="I693" s="1" t="s">
        <v>27</v>
      </c>
      <c r="J693">
        <v>27.777777777777779</v>
      </c>
      <c r="K693">
        <v>0</v>
      </c>
      <c r="L693">
        <v>0</v>
      </c>
      <c r="M693">
        <v>5</v>
      </c>
      <c r="N693">
        <v>0</v>
      </c>
      <c r="O693">
        <v>0</v>
      </c>
      <c r="P693" s="1" t="s">
        <v>36</v>
      </c>
      <c r="Q693">
        <v>18</v>
      </c>
      <c r="R693">
        <v>0</v>
      </c>
      <c r="S693">
        <v>0</v>
      </c>
    </row>
    <row r="694" spans="1:19" x14ac:dyDescent="0.25">
      <c r="A694">
        <v>744</v>
      </c>
      <c r="B694" s="1" t="s">
        <v>19</v>
      </c>
      <c r="C694" s="2">
        <v>45716</v>
      </c>
      <c r="D694">
        <v>1635346</v>
      </c>
      <c r="E694" s="1" t="s">
        <v>20</v>
      </c>
      <c r="F694" s="1" t="s">
        <v>34</v>
      </c>
      <c r="G694">
        <v>305087</v>
      </c>
      <c r="H694" s="1" t="s">
        <v>52</v>
      </c>
      <c r="I694" s="1" t="s">
        <v>27</v>
      </c>
      <c r="J694">
        <v>114.28571428571399</v>
      </c>
      <c r="K694">
        <v>70.549714285714202</v>
      </c>
      <c r="L694">
        <v>51.388606577594999</v>
      </c>
      <c r="M694">
        <v>32</v>
      </c>
      <c r="N694">
        <v>9</v>
      </c>
      <c r="O694">
        <v>5.0001114199999996</v>
      </c>
      <c r="P694" s="1" t="s">
        <v>24</v>
      </c>
      <c r="Q694">
        <v>28</v>
      </c>
      <c r="R694">
        <v>12</v>
      </c>
      <c r="S694">
        <v>9</v>
      </c>
    </row>
    <row r="695" spans="1:19" x14ac:dyDescent="0.25">
      <c r="A695">
        <v>745</v>
      </c>
      <c r="B695" s="1" t="s">
        <v>19</v>
      </c>
      <c r="C695" s="2">
        <v>45716</v>
      </c>
      <c r="D695">
        <v>1176550</v>
      </c>
      <c r="E695" s="1" t="s">
        <v>25</v>
      </c>
      <c r="F695" s="1" t="s">
        <v>34</v>
      </c>
      <c r="G695">
        <v>886175</v>
      </c>
      <c r="H695" s="1" t="s">
        <v>103</v>
      </c>
      <c r="I695" s="1" t="s">
        <v>27</v>
      </c>
      <c r="J695">
        <v>130.95238095238</v>
      </c>
      <c r="K695">
        <v>105.68637591474901</v>
      </c>
      <c r="L695">
        <v>61.523568623853194</v>
      </c>
      <c r="M695">
        <v>55</v>
      </c>
      <c r="N695">
        <v>19</v>
      </c>
      <c r="O695">
        <v>6.7060689799999897</v>
      </c>
      <c r="P695" s="1" t="s">
        <v>28</v>
      </c>
      <c r="Q695">
        <v>42</v>
      </c>
      <c r="R695">
        <v>17</v>
      </c>
      <c r="S695">
        <v>10</v>
      </c>
    </row>
    <row r="696" spans="1:19" x14ac:dyDescent="0.25">
      <c r="A696">
        <v>746</v>
      </c>
      <c r="B696" s="1" t="s">
        <v>19</v>
      </c>
      <c r="C696" s="2">
        <v>45716</v>
      </c>
      <c r="D696">
        <v>1982453</v>
      </c>
      <c r="E696" s="1" t="s">
        <v>43</v>
      </c>
      <c r="F696" s="1" t="s">
        <v>34</v>
      </c>
      <c r="G696">
        <v>305056</v>
      </c>
      <c r="H696" s="1" t="s">
        <v>116</v>
      </c>
      <c r="I696" s="1" t="s">
        <v>32</v>
      </c>
      <c r="J696">
        <v>102.27272727272701</v>
      </c>
      <c r="K696">
        <v>91.211138888888897</v>
      </c>
      <c r="L696">
        <v>59.048070510203999</v>
      </c>
      <c r="M696">
        <v>45</v>
      </c>
      <c r="N696">
        <v>19</v>
      </c>
      <c r="O696">
        <v>5.78671091</v>
      </c>
      <c r="P696" s="1" t="s">
        <v>45</v>
      </c>
      <c r="Q696">
        <v>44</v>
      </c>
      <c r="R696">
        <v>20</v>
      </c>
      <c r="S696">
        <v>9</v>
      </c>
    </row>
    <row r="697" spans="1:19" x14ac:dyDescent="0.25">
      <c r="A697">
        <v>747</v>
      </c>
      <c r="B697" s="1" t="s">
        <v>19</v>
      </c>
      <c r="C697" s="2">
        <v>45716</v>
      </c>
      <c r="D697">
        <v>1218906</v>
      </c>
      <c r="E697" s="1" t="s">
        <v>20</v>
      </c>
      <c r="F697" s="1" t="s">
        <v>21</v>
      </c>
      <c r="G697">
        <v>305018</v>
      </c>
      <c r="H697" s="1" t="s">
        <v>49</v>
      </c>
      <c r="I697" s="1" t="s">
        <v>32</v>
      </c>
      <c r="J697">
        <v>163.636363636363</v>
      </c>
      <c r="K697">
        <v>120.31307033639101</v>
      </c>
      <c r="L697">
        <v>110.78832443749999</v>
      </c>
      <c r="M697">
        <v>18</v>
      </c>
      <c r="N697">
        <v>57</v>
      </c>
      <c r="O697">
        <v>17.726131909999999</v>
      </c>
      <c r="P697" s="1" t="s">
        <v>24</v>
      </c>
      <c r="Q697">
        <v>11</v>
      </c>
      <c r="R697">
        <v>47</v>
      </c>
      <c r="S697">
        <v>16</v>
      </c>
    </row>
    <row r="698" spans="1:19" x14ac:dyDescent="0.25">
      <c r="A698">
        <v>748</v>
      </c>
      <c r="B698" s="1" t="s">
        <v>19</v>
      </c>
      <c r="C698" s="2">
        <v>45716</v>
      </c>
      <c r="D698">
        <v>1356457</v>
      </c>
      <c r="E698" s="1" t="s">
        <v>20</v>
      </c>
      <c r="F698" s="1" t="s">
        <v>34</v>
      </c>
      <c r="G698">
        <v>305017</v>
      </c>
      <c r="H698" s="1" t="s">
        <v>41</v>
      </c>
      <c r="I698" s="1" t="s">
        <v>42</v>
      </c>
      <c r="J698">
        <v>132.05128205128202</v>
      </c>
      <c r="K698">
        <v>120.01116883116801</v>
      </c>
      <c r="L698">
        <v>95.932470999999993</v>
      </c>
      <c r="M698">
        <v>103</v>
      </c>
      <c r="N698">
        <v>19</v>
      </c>
      <c r="O698">
        <v>17.267844780000001</v>
      </c>
      <c r="P698" s="1" t="s">
        <v>24</v>
      </c>
      <c r="Q698">
        <v>78</v>
      </c>
      <c r="R698">
        <v>15</v>
      </c>
      <c r="S698">
        <v>18</v>
      </c>
    </row>
    <row r="699" spans="1:19" x14ac:dyDescent="0.25">
      <c r="A699">
        <v>750</v>
      </c>
      <c r="B699" s="1" t="s">
        <v>19</v>
      </c>
      <c r="C699" s="2">
        <v>45716</v>
      </c>
      <c r="D699">
        <v>1239011</v>
      </c>
      <c r="E699" s="1" t="s">
        <v>25</v>
      </c>
      <c r="F699" s="1" t="s">
        <v>34</v>
      </c>
      <c r="G699">
        <v>305057</v>
      </c>
      <c r="H699" s="1" t="s">
        <v>59</v>
      </c>
      <c r="I699" s="1" t="s">
        <v>23</v>
      </c>
      <c r="J699">
        <v>110.526315789473</v>
      </c>
      <c r="K699">
        <v>107.59882697947201</v>
      </c>
      <c r="L699">
        <v>58.971844410646298</v>
      </c>
      <c r="M699">
        <v>42</v>
      </c>
      <c r="N699">
        <v>27</v>
      </c>
      <c r="O699">
        <v>7.7547975400000002</v>
      </c>
      <c r="P699" s="1" t="s">
        <v>28</v>
      </c>
      <c r="Q699">
        <v>38</v>
      </c>
      <c r="R699">
        <v>25</v>
      </c>
      <c r="S699">
        <v>13</v>
      </c>
    </row>
    <row r="700" spans="1:19" x14ac:dyDescent="0.25">
      <c r="A700">
        <v>751</v>
      </c>
      <c r="B700" s="1" t="s">
        <v>19</v>
      </c>
      <c r="C700" s="2">
        <v>45716</v>
      </c>
      <c r="D700">
        <v>1040490</v>
      </c>
      <c r="E700" s="1" t="s">
        <v>43</v>
      </c>
      <c r="F700" s="1" t="s">
        <v>34</v>
      </c>
      <c r="G700">
        <v>322348</v>
      </c>
      <c r="H700" s="1" t="s">
        <v>85</v>
      </c>
      <c r="I700" s="1" t="s">
        <v>32</v>
      </c>
      <c r="J700">
        <v>125</v>
      </c>
      <c r="K700">
        <v>131.567447306791</v>
      </c>
      <c r="L700">
        <v>173.01086769230699</v>
      </c>
      <c r="M700">
        <v>55</v>
      </c>
      <c r="N700">
        <v>22</v>
      </c>
      <c r="O700">
        <v>22.491412799999999</v>
      </c>
      <c r="P700" s="1" t="s">
        <v>45</v>
      </c>
      <c r="Q700">
        <v>44</v>
      </c>
      <c r="R700">
        <v>16</v>
      </c>
      <c r="S700">
        <v>13</v>
      </c>
    </row>
    <row r="701" spans="1:19" x14ac:dyDescent="0.25">
      <c r="A701">
        <v>752</v>
      </c>
      <c r="B701" s="1" t="s">
        <v>19</v>
      </c>
      <c r="C701" s="2">
        <v>45716</v>
      </c>
      <c r="D701">
        <v>1341477</v>
      </c>
      <c r="E701" s="1" t="s">
        <v>33</v>
      </c>
      <c r="F701" s="1" t="s">
        <v>34</v>
      </c>
      <c r="G701">
        <v>305017</v>
      </c>
      <c r="H701" s="1" t="s">
        <v>41</v>
      </c>
      <c r="I701" s="1" t="s">
        <v>42</v>
      </c>
      <c r="J701">
        <v>33.333333333333329</v>
      </c>
      <c r="K701">
        <v>0</v>
      </c>
      <c r="L701">
        <v>6.1540265384615385</v>
      </c>
      <c r="M701">
        <v>7</v>
      </c>
      <c r="N701">
        <v>0</v>
      </c>
      <c r="O701">
        <v>0.80002344999999997</v>
      </c>
      <c r="P701" s="1" t="s">
        <v>36</v>
      </c>
      <c r="Q701">
        <v>21</v>
      </c>
      <c r="R701">
        <v>0</v>
      </c>
      <c r="S701">
        <v>13</v>
      </c>
    </row>
    <row r="702" spans="1:19" x14ac:dyDescent="0.25">
      <c r="A702">
        <v>753</v>
      </c>
      <c r="B702" s="1" t="s">
        <v>19</v>
      </c>
      <c r="C702" s="2">
        <v>45716</v>
      </c>
      <c r="D702">
        <v>1053633</v>
      </c>
      <c r="E702" s="1" t="s">
        <v>20</v>
      </c>
      <c r="F702" s="1" t="s">
        <v>21</v>
      </c>
      <c r="G702">
        <v>305010</v>
      </c>
      <c r="H702" s="1" t="s">
        <v>84</v>
      </c>
      <c r="I702" s="1" t="s">
        <v>42</v>
      </c>
      <c r="J702">
        <v>154.54545454545402</v>
      </c>
      <c r="K702">
        <v>109.52738135689199</v>
      </c>
      <c r="L702">
        <v>182.14818415584401</v>
      </c>
      <c r="M702">
        <v>17</v>
      </c>
      <c r="N702">
        <v>52</v>
      </c>
      <c r="O702">
        <v>28.050820359999999</v>
      </c>
      <c r="P702" s="1" t="s">
        <v>24</v>
      </c>
      <c r="Q702">
        <v>11</v>
      </c>
      <c r="R702">
        <v>47</v>
      </c>
      <c r="S702">
        <v>15</v>
      </c>
    </row>
    <row r="703" spans="1:19" x14ac:dyDescent="0.25">
      <c r="A703">
        <v>756</v>
      </c>
      <c r="B703" s="1" t="s">
        <v>19</v>
      </c>
      <c r="C703" s="2">
        <v>45716</v>
      </c>
      <c r="D703">
        <v>1843878</v>
      </c>
      <c r="E703" s="1" t="s">
        <v>20</v>
      </c>
      <c r="F703" s="1" t="s">
        <v>21</v>
      </c>
      <c r="G703">
        <v>863217</v>
      </c>
      <c r="H703" s="1" t="s">
        <v>111</v>
      </c>
      <c r="I703" s="1" t="s">
        <v>30</v>
      </c>
      <c r="J703">
        <v>271.42857142857099</v>
      </c>
      <c r="K703">
        <v>147.24004160698399</v>
      </c>
      <c r="L703">
        <v>155.75080234146299</v>
      </c>
      <c r="M703">
        <v>19</v>
      </c>
      <c r="N703">
        <v>61</v>
      </c>
      <c r="O703">
        <v>15.96445724</v>
      </c>
      <c r="P703" s="1" t="s">
        <v>24</v>
      </c>
      <c r="Q703">
        <v>7</v>
      </c>
      <c r="R703">
        <v>41</v>
      </c>
      <c r="S703">
        <v>10</v>
      </c>
    </row>
    <row r="704" spans="1:19" x14ac:dyDescent="0.25">
      <c r="A704">
        <v>757</v>
      </c>
      <c r="B704" s="1" t="s">
        <v>19</v>
      </c>
      <c r="C704" s="2">
        <v>45716</v>
      </c>
      <c r="D704">
        <v>1028058</v>
      </c>
      <c r="E704" s="1" t="s">
        <v>25</v>
      </c>
      <c r="F704" s="1" t="s">
        <v>21</v>
      </c>
      <c r="G704">
        <v>305028</v>
      </c>
      <c r="H704" s="1" t="s">
        <v>98</v>
      </c>
      <c r="I704" s="1" t="s">
        <v>42</v>
      </c>
      <c r="J704">
        <v>190.90909090909</v>
      </c>
      <c r="K704">
        <v>97.415732206861207</v>
      </c>
      <c r="L704">
        <v>51.64617655</v>
      </c>
      <c r="M704">
        <v>21</v>
      </c>
      <c r="N704">
        <v>38</v>
      </c>
      <c r="O704">
        <v>10.32923531</v>
      </c>
      <c r="P704" s="1" t="s">
        <v>28</v>
      </c>
      <c r="Q704">
        <v>11</v>
      </c>
      <c r="R704">
        <v>39</v>
      </c>
      <c r="S704">
        <v>20</v>
      </c>
    </row>
    <row r="705" spans="1:19" x14ac:dyDescent="0.25">
      <c r="A705">
        <v>758</v>
      </c>
      <c r="B705" s="1" t="s">
        <v>19</v>
      </c>
      <c r="C705" s="2">
        <v>45716</v>
      </c>
      <c r="D705">
        <v>1511436</v>
      </c>
      <c r="E705" s="1" t="s">
        <v>33</v>
      </c>
      <c r="F705" s="1" t="s">
        <v>34</v>
      </c>
      <c r="G705">
        <v>305008</v>
      </c>
      <c r="H705" s="1" t="s">
        <v>79</v>
      </c>
      <c r="I705" s="1" t="s">
        <v>42</v>
      </c>
      <c r="J705">
        <v>86.04651162790698</v>
      </c>
      <c r="K705">
        <v>0</v>
      </c>
      <c r="L705">
        <v>94.901661538461539</v>
      </c>
      <c r="M705">
        <v>37</v>
      </c>
      <c r="N705">
        <v>0</v>
      </c>
      <c r="O705">
        <v>12.337216</v>
      </c>
      <c r="P705" s="1" t="s">
        <v>36</v>
      </c>
      <c r="Q705">
        <v>43</v>
      </c>
      <c r="R705">
        <v>0</v>
      </c>
      <c r="S705">
        <v>13</v>
      </c>
    </row>
    <row r="706" spans="1:19" x14ac:dyDescent="0.25">
      <c r="A706">
        <v>759</v>
      </c>
      <c r="B706" s="1" t="s">
        <v>19</v>
      </c>
      <c r="C706" s="2">
        <v>45716</v>
      </c>
      <c r="D706">
        <v>1122234</v>
      </c>
      <c r="E706" s="1" t="s">
        <v>43</v>
      </c>
      <c r="F706" s="1" t="s">
        <v>34</v>
      </c>
      <c r="G706">
        <v>305001</v>
      </c>
      <c r="H706" s="1" t="s">
        <v>113</v>
      </c>
      <c r="I706" s="1" t="s">
        <v>42</v>
      </c>
      <c r="J706">
        <v>91.044776119402897</v>
      </c>
      <c r="K706">
        <v>145.627359307359</v>
      </c>
      <c r="L706">
        <v>118.77309068749999</v>
      </c>
      <c r="M706">
        <v>61</v>
      </c>
      <c r="N706">
        <v>22</v>
      </c>
      <c r="O706">
        <v>19.003694509999999</v>
      </c>
      <c r="P706" s="1" t="s">
        <v>45</v>
      </c>
      <c r="Q706">
        <v>67</v>
      </c>
      <c r="R706">
        <v>15</v>
      </c>
      <c r="S706">
        <v>16</v>
      </c>
    </row>
    <row r="707" spans="1:19" x14ac:dyDescent="0.25">
      <c r="A707">
        <v>760</v>
      </c>
      <c r="B707" s="1" t="s">
        <v>19</v>
      </c>
      <c r="C707" s="2">
        <v>45716</v>
      </c>
      <c r="D707">
        <v>1890954</v>
      </c>
      <c r="E707" s="1" t="s">
        <v>33</v>
      </c>
      <c r="F707" s="1" t="s">
        <v>34</v>
      </c>
      <c r="G707">
        <v>305088</v>
      </c>
      <c r="H707" s="1" t="s">
        <v>118</v>
      </c>
      <c r="I707" s="1" t="s">
        <v>42</v>
      </c>
      <c r="J707">
        <v>47.619047619047613</v>
      </c>
      <c r="K707">
        <v>0</v>
      </c>
      <c r="L707">
        <v>39.374644600000003</v>
      </c>
      <c r="M707">
        <v>10</v>
      </c>
      <c r="N707">
        <v>0</v>
      </c>
      <c r="O707">
        <v>3.9374644600000002</v>
      </c>
      <c r="P707" s="1" t="s">
        <v>36</v>
      </c>
      <c r="Q707">
        <v>21</v>
      </c>
      <c r="R707">
        <v>0</v>
      </c>
      <c r="S707">
        <v>10</v>
      </c>
    </row>
    <row r="708" spans="1:19" x14ac:dyDescent="0.25">
      <c r="A708">
        <v>761</v>
      </c>
      <c r="B708" s="1" t="s">
        <v>19</v>
      </c>
      <c r="C708" s="2">
        <v>45716</v>
      </c>
      <c r="D708">
        <v>1855202</v>
      </c>
      <c r="E708" s="1" t="s">
        <v>33</v>
      </c>
      <c r="F708" s="1" t="s">
        <v>34</v>
      </c>
      <c r="G708">
        <v>305030</v>
      </c>
      <c r="H708" s="1" t="s">
        <v>70</v>
      </c>
      <c r="I708" s="1" t="s">
        <v>42</v>
      </c>
      <c r="J708">
        <v>65.517241379310349</v>
      </c>
      <c r="K708">
        <v>0</v>
      </c>
      <c r="L708">
        <v>0</v>
      </c>
      <c r="M708">
        <v>19</v>
      </c>
      <c r="N708">
        <v>0</v>
      </c>
      <c r="O708">
        <v>0</v>
      </c>
      <c r="P708" s="1" t="s">
        <v>36</v>
      </c>
      <c r="Q708">
        <v>29</v>
      </c>
      <c r="R708">
        <v>0</v>
      </c>
      <c r="S708">
        <v>0</v>
      </c>
    </row>
    <row r="709" spans="1:19" x14ac:dyDescent="0.25">
      <c r="A709">
        <v>762</v>
      </c>
      <c r="B709" s="1" t="s">
        <v>19</v>
      </c>
      <c r="C709" s="2">
        <v>45716</v>
      </c>
      <c r="D709">
        <v>1679093</v>
      </c>
      <c r="E709" s="1" t="s">
        <v>20</v>
      </c>
      <c r="F709" s="1" t="s">
        <v>34</v>
      </c>
      <c r="G709">
        <v>305842</v>
      </c>
      <c r="H709" s="1" t="s">
        <v>56</v>
      </c>
      <c r="I709" s="1" t="s">
        <v>30</v>
      </c>
      <c r="J709">
        <v>91.836734693877503</v>
      </c>
      <c r="K709">
        <v>91.806948051947998</v>
      </c>
      <c r="L709">
        <v>134.62875361111099</v>
      </c>
      <c r="M709">
        <v>45</v>
      </c>
      <c r="N709">
        <v>22</v>
      </c>
      <c r="O709">
        <v>24.23317565</v>
      </c>
      <c r="P709" s="1" t="s">
        <v>24</v>
      </c>
      <c r="Q709">
        <v>49</v>
      </c>
      <c r="R709">
        <v>23</v>
      </c>
      <c r="S709">
        <v>18</v>
      </c>
    </row>
    <row r="710" spans="1:19" x14ac:dyDescent="0.25">
      <c r="A710">
        <v>763</v>
      </c>
      <c r="B710" s="1" t="s">
        <v>19</v>
      </c>
      <c r="C710" s="2">
        <v>45716</v>
      </c>
      <c r="D710">
        <v>1824112</v>
      </c>
      <c r="E710" s="1" t="s">
        <v>33</v>
      </c>
      <c r="F710" s="1" t="s">
        <v>34</v>
      </c>
      <c r="G710">
        <v>305028</v>
      </c>
      <c r="H710" s="1" t="s">
        <v>98</v>
      </c>
      <c r="I710" s="1" t="s">
        <v>42</v>
      </c>
      <c r="J710">
        <v>52.112676056338003</v>
      </c>
      <c r="K710">
        <v>16.531904761904702</v>
      </c>
      <c r="L710">
        <v>112.096039</v>
      </c>
      <c r="M710">
        <v>37</v>
      </c>
      <c r="N710">
        <v>3</v>
      </c>
      <c r="O710">
        <v>17.93536624</v>
      </c>
      <c r="P710" s="1" t="s">
        <v>36</v>
      </c>
      <c r="Q710">
        <v>71</v>
      </c>
      <c r="R710">
        <v>18</v>
      </c>
      <c r="S710">
        <v>16</v>
      </c>
    </row>
    <row r="711" spans="1:19" x14ac:dyDescent="0.25">
      <c r="A711">
        <v>764</v>
      </c>
      <c r="B711" s="1" t="s">
        <v>19</v>
      </c>
      <c r="C711" s="2">
        <v>45716</v>
      </c>
      <c r="D711">
        <v>1126277</v>
      </c>
      <c r="E711" s="1" t="s">
        <v>43</v>
      </c>
      <c r="F711" s="1" t="s">
        <v>34</v>
      </c>
      <c r="G711">
        <v>305019</v>
      </c>
      <c r="H711" s="1" t="s">
        <v>29</v>
      </c>
      <c r="I711" s="1" t="s">
        <v>30</v>
      </c>
      <c r="J711">
        <v>113.95348837209301</v>
      </c>
      <c r="K711">
        <v>236.61874999999998</v>
      </c>
      <c r="L711">
        <v>0</v>
      </c>
      <c r="M711">
        <v>49</v>
      </c>
      <c r="N711">
        <v>18</v>
      </c>
      <c r="O711">
        <v>0</v>
      </c>
      <c r="P711" s="1" t="s">
        <v>45</v>
      </c>
      <c r="Q711">
        <v>43</v>
      </c>
      <c r="R711">
        <v>6</v>
      </c>
      <c r="S711">
        <v>0</v>
      </c>
    </row>
    <row r="712" spans="1:19" x14ac:dyDescent="0.25">
      <c r="A712">
        <v>765</v>
      </c>
      <c r="B712" s="1" t="s">
        <v>19</v>
      </c>
      <c r="C712" s="2">
        <v>45716</v>
      </c>
      <c r="D712">
        <v>1976180</v>
      </c>
      <c r="E712" s="1" t="s">
        <v>20</v>
      </c>
      <c r="F712" s="1" t="s">
        <v>21</v>
      </c>
      <c r="G712">
        <v>305842</v>
      </c>
      <c r="H712" s="1" t="s">
        <v>56</v>
      </c>
      <c r="I712" s="1" t="s">
        <v>30</v>
      </c>
      <c r="J712">
        <v>163.636363636363</v>
      </c>
      <c r="K712">
        <v>84.133409785932699</v>
      </c>
      <c r="L712">
        <v>199.89558093333301</v>
      </c>
      <c r="M712">
        <v>18</v>
      </c>
      <c r="N712">
        <v>31</v>
      </c>
      <c r="O712">
        <v>29.984337140000001</v>
      </c>
      <c r="P712" s="1" t="s">
        <v>24</v>
      </c>
      <c r="Q712">
        <v>11</v>
      </c>
      <c r="R712">
        <v>36</v>
      </c>
      <c r="S712">
        <v>15</v>
      </c>
    </row>
    <row r="713" spans="1:19" x14ac:dyDescent="0.25">
      <c r="A713">
        <v>766</v>
      </c>
      <c r="B713" s="1" t="s">
        <v>19</v>
      </c>
      <c r="C713" s="2">
        <v>45716</v>
      </c>
      <c r="D713">
        <v>1175765</v>
      </c>
      <c r="E713" s="1" t="s">
        <v>20</v>
      </c>
      <c r="F713" s="1" t="s">
        <v>34</v>
      </c>
      <c r="G713">
        <v>305842</v>
      </c>
      <c r="H713" s="1" t="s">
        <v>56</v>
      </c>
      <c r="I713" s="1" t="s">
        <v>30</v>
      </c>
      <c r="J713">
        <v>59.090909090909008</v>
      </c>
      <c r="K713">
        <v>13.5504388201913</v>
      </c>
      <c r="L713">
        <v>118.34999733333301</v>
      </c>
      <c r="M713">
        <v>13</v>
      </c>
      <c r="N713">
        <v>2</v>
      </c>
      <c r="O713">
        <v>9.7638747800000001</v>
      </c>
      <c r="P713" s="1" t="s">
        <v>24</v>
      </c>
      <c r="Q713">
        <v>22</v>
      </c>
      <c r="R713">
        <v>14</v>
      </c>
      <c r="S713">
        <v>8</v>
      </c>
    </row>
    <row r="714" spans="1:19" x14ac:dyDescent="0.25">
      <c r="A714">
        <v>767</v>
      </c>
      <c r="B714" s="1" t="s">
        <v>19</v>
      </c>
      <c r="C714" s="2">
        <v>45747</v>
      </c>
      <c r="D714">
        <v>1307527</v>
      </c>
      <c r="E714" s="1" t="s">
        <v>25</v>
      </c>
      <c r="F714" s="1" t="s">
        <v>34</v>
      </c>
      <c r="G714">
        <v>356070</v>
      </c>
      <c r="H714" s="1" t="s">
        <v>133</v>
      </c>
      <c r="I714" s="1" t="s">
        <v>42</v>
      </c>
      <c r="J714">
        <v>122.72727272727199</v>
      </c>
      <c r="K714">
        <v>100</v>
      </c>
      <c r="L714">
        <v>0</v>
      </c>
      <c r="M714">
        <v>27</v>
      </c>
      <c r="N714">
        <v>17</v>
      </c>
      <c r="O714">
        <v>0</v>
      </c>
      <c r="P714" s="1" t="s">
        <v>28</v>
      </c>
      <c r="Q714">
        <v>22</v>
      </c>
      <c r="R714">
        <v>17</v>
      </c>
      <c r="S714">
        <v>0</v>
      </c>
    </row>
    <row r="715" spans="1:19" x14ac:dyDescent="0.25">
      <c r="A715">
        <v>768</v>
      </c>
      <c r="B715" s="1" t="s">
        <v>19</v>
      </c>
      <c r="C715" s="2">
        <v>45747</v>
      </c>
      <c r="D715">
        <v>1776631</v>
      </c>
      <c r="E715" s="1" t="s">
        <v>25</v>
      </c>
      <c r="F715" s="1" t="s">
        <v>21</v>
      </c>
      <c r="G715">
        <v>305061</v>
      </c>
      <c r="H715" s="1" t="s">
        <v>44</v>
      </c>
      <c r="I715" s="1" t="s">
        <v>23</v>
      </c>
      <c r="J715">
        <v>112.5</v>
      </c>
      <c r="K715">
        <v>138.666666666666</v>
      </c>
      <c r="L715">
        <v>235.05020118181798</v>
      </c>
      <c r="M715">
        <v>9</v>
      </c>
      <c r="N715">
        <v>104</v>
      </c>
      <c r="O715">
        <v>25.855522130000001</v>
      </c>
      <c r="P715" s="1" t="s">
        <v>28</v>
      </c>
      <c r="Q715">
        <v>8</v>
      </c>
      <c r="R715">
        <v>75</v>
      </c>
      <c r="S715">
        <v>11</v>
      </c>
    </row>
    <row r="716" spans="1:19" x14ac:dyDescent="0.25">
      <c r="A716">
        <v>769</v>
      </c>
      <c r="B716" s="1" t="s">
        <v>19</v>
      </c>
      <c r="C716" s="2">
        <v>45747</v>
      </c>
      <c r="D716">
        <v>1515356</v>
      </c>
      <c r="E716" s="1" t="s">
        <v>20</v>
      </c>
      <c r="F716" s="1" t="s">
        <v>34</v>
      </c>
      <c r="G716">
        <v>305060</v>
      </c>
      <c r="H716" s="1" t="s">
        <v>112</v>
      </c>
      <c r="I716" s="1" t="s">
        <v>23</v>
      </c>
      <c r="J716">
        <v>120.83333333333299</v>
      </c>
      <c r="K716">
        <v>111.428571428571</v>
      </c>
      <c r="L716">
        <v>18.821343269230699</v>
      </c>
      <c r="M716">
        <v>29</v>
      </c>
      <c r="N716">
        <v>39</v>
      </c>
      <c r="O716">
        <v>1.9574197</v>
      </c>
      <c r="P716" s="1" t="s">
        <v>24</v>
      </c>
      <c r="Q716">
        <v>24</v>
      </c>
      <c r="R716">
        <v>35</v>
      </c>
      <c r="S716">
        <v>10</v>
      </c>
    </row>
    <row r="717" spans="1:19" x14ac:dyDescent="0.25">
      <c r="A717">
        <v>770</v>
      </c>
      <c r="B717" s="1" t="s">
        <v>19</v>
      </c>
      <c r="C717" s="2">
        <v>45747</v>
      </c>
      <c r="D717">
        <v>1070090</v>
      </c>
      <c r="E717" s="1" t="s">
        <v>33</v>
      </c>
      <c r="F717" s="1" t="s">
        <v>34</v>
      </c>
      <c r="G717">
        <v>305005</v>
      </c>
      <c r="H717" s="1" t="s">
        <v>35</v>
      </c>
      <c r="I717" s="1" t="s">
        <v>27</v>
      </c>
      <c r="J717">
        <v>100</v>
      </c>
      <c r="K717">
        <v>0</v>
      </c>
      <c r="L717">
        <v>28.363813374125801</v>
      </c>
      <c r="M717">
        <v>41</v>
      </c>
      <c r="N717">
        <v>0</v>
      </c>
      <c r="O717">
        <v>3.2448202500000001</v>
      </c>
      <c r="P717" s="1" t="s">
        <v>36</v>
      </c>
      <c r="Q717">
        <v>41</v>
      </c>
      <c r="R717">
        <v>0</v>
      </c>
      <c r="S717">
        <v>11</v>
      </c>
    </row>
    <row r="718" spans="1:19" x14ac:dyDescent="0.25">
      <c r="A718">
        <v>771</v>
      </c>
      <c r="B718" s="1" t="s">
        <v>19</v>
      </c>
      <c r="C718" s="2">
        <v>45747</v>
      </c>
      <c r="D718">
        <v>1716641</v>
      </c>
      <c r="E718" s="1" t="s">
        <v>20</v>
      </c>
      <c r="F718" s="1" t="s">
        <v>21</v>
      </c>
      <c r="G718">
        <v>305008</v>
      </c>
      <c r="H718" s="1" t="s">
        <v>79</v>
      </c>
      <c r="I718" s="1" t="s">
        <v>42</v>
      </c>
      <c r="J718">
        <v>177.777777777777</v>
      </c>
      <c r="K718">
        <v>47.560975609755999</v>
      </c>
      <c r="L718">
        <v>24.391431153846099</v>
      </c>
      <c r="M718">
        <v>16</v>
      </c>
      <c r="N718">
        <v>41</v>
      </c>
      <c r="O718">
        <v>3.8050632599999998</v>
      </c>
      <c r="P718" s="1" t="s">
        <v>24</v>
      </c>
      <c r="Q718">
        <v>9</v>
      </c>
      <c r="R718">
        <v>86</v>
      </c>
      <c r="S718">
        <v>15</v>
      </c>
    </row>
    <row r="719" spans="1:19" x14ac:dyDescent="0.25">
      <c r="A719">
        <v>772</v>
      </c>
      <c r="B719" s="1" t="s">
        <v>19</v>
      </c>
      <c r="C719" s="2">
        <v>45747</v>
      </c>
      <c r="D719">
        <v>1896027</v>
      </c>
      <c r="E719" s="1" t="s">
        <v>20</v>
      </c>
      <c r="F719" s="1" t="s">
        <v>34</v>
      </c>
      <c r="G719">
        <v>305054</v>
      </c>
      <c r="H719" s="1" t="s">
        <v>94</v>
      </c>
      <c r="I719" s="1" t="s">
        <v>27</v>
      </c>
      <c r="J719">
        <v>111.111111111111</v>
      </c>
      <c r="K719">
        <v>82.352941176470495</v>
      </c>
      <c r="L719">
        <v>74.030616346853094</v>
      </c>
      <c r="M719">
        <v>30</v>
      </c>
      <c r="N719">
        <v>14</v>
      </c>
      <c r="O719">
        <v>7.1653739999999999</v>
      </c>
      <c r="P719" s="1" t="s">
        <v>24</v>
      </c>
      <c r="Q719">
        <v>27</v>
      </c>
      <c r="R719">
        <v>17</v>
      </c>
      <c r="S719">
        <v>9</v>
      </c>
    </row>
    <row r="720" spans="1:19" x14ac:dyDescent="0.25">
      <c r="A720">
        <v>774</v>
      </c>
      <c r="B720" s="1" t="s">
        <v>19</v>
      </c>
      <c r="C720" s="2">
        <v>45747</v>
      </c>
      <c r="D720">
        <v>1759089</v>
      </c>
      <c r="E720" s="1" t="s">
        <v>33</v>
      </c>
      <c r="F720" s="1" t="s">
        <v>34</v>
      </c>
      <c r="G720">
        <v>878915</v>
      </c>
      <c r="H720" s="1" t="s">
        <v>65</v>
      </c>
      <c r="I720" s="1" t="s">
        <v>42</v>
      </c>
      <c r="J720">
        <v>121.739130434782</v>
      </c>
      <c r="K720">
        <v>116.666666666666</v>
      </c>
      <c r="L720">
        <v>120.46077615384601</v>
      </c>
      <c r="M720">
        <v>56</v>
      </c>
      <c r="N720">
        <v>21</v>
      </c>
      <c r="O720">
        <v>15.659900899999901</v>
      </c>
      <c r="P720" s="1" t="s">
        <v>36</v>
      </c>
      <c r="Q720">
        <v>46</v>
      </c>
      <c r="R720">
        <v>18</v>
      </c>
      <c r="S720">
        <v>12</v>
      </c>
    </row>
    <row r="721" spans="1:19" x14ac:dyDescent="0.25">
      <c r="A721">
        <v>775</v>
      </c>
      <c r="B721" s="1" t="s">
        <v>19</v>
      </c>
      <c r="C721" s="2">
        <v>45747</v>
      </c>
      <c r="D721">
        <v>1426702</v>
      </c>
      <c r="E721" s="1" t="s">
        <v>33</v>
      </c>
      <c r="F721" s="1" t="s">
        <v>34</v>
      </c>
      <c r="G721">
        <v>305026</v>
      </c>
      <c r="H721" s="1" t="s">
        <v>108</v>
      </c>
      <c r="I721" s="1" t="s">
        <v>27</v>
      </c>
      <c r="J721">
        <v>37.5</v>
      </c>
      <c r="K721">
        <v>0</v>
      </c>
      <c r="L721">
        <v>45.712000000000003</v>
      </c>
      <c r="M721">
        <v>6</v>
      </c>
      <c r="N721">
        <v>0</v>
      </c>
      <c r="O721">
        <v>4.5712000000000002</v>
      </c>
      <c r="P721" s="1" t="s">
        <v>36</v>
      </c>
      <c r="Q721">
        <v>16</v>
      </c>
      <c r="R721">
        <v>0</v>
      </c>
      <c r="S721">
        <v>10</v>
      </c>
    </row>
    <row r="722" spans="1:19" x14ac:dyDescent="0.25">
      <c r="A722">
        <v>776</v>
      </c>
      <c r="B722" s="1" t="s">
        <v>19</v>
      </c>
      <c r="C722" s="2">
        <v>45747</v>
      </c>
      <c r="D722">
        <v>1363397</v>
      </c>
      <c r="E722" s="1" t="s">
        <v>25</v>
      </c>
      <c r="F722" s="1" t="s">
        <v>34</v>
      </c>
      <c r="G722">
        <v>305061</v>
      </c>
      <c r="H722" s="1" t="s">
        <v>44</v>
      </c>
      <c r="I722" s="1" t="s">
        <v>23</v>
      </c>
      <c r="J722">
        <v>103.70370370370301</v>
      </c>
      <c r="K722">
        <v>62.068965517241303</v>
      </c>
      <c r="L722">
        <v>65.591728846153799</v>
      </c>
      <c r="M722">
        <v>28</v>
      </c>
      <c r="N722">
        <v>18</v>
      </c>
      <c r="O722">
        <v>8.5269247499999992</v>
      </c>
      <c r="P722" s="1" t="s">
        <v>28</v>
      </c>
      <c r="Q722">
        <v>27</v>
      </c>
      <c r="R722">
        <v>29</v>
      </c>
      <c r="S722">
        <v>13</v>
      </c>
    </row>
    <row r="723" spans="1:19" x14ac:dyDescent="0.25">
      <c r="A723">
        <v>777</v>
      </c>
      <c r="B723" s="1" t="s">
        <v>19</v>
      </c>
      <c r="C723" s="2">
        <v>45747</v>
      </c>
      <c r="D723">
        <v>1679922</v>
      </c>
      <c r="E723" s="1" t="s">
        <v>20</v>
      </c>
      <c r="F723" s="1" t="s">
        <v>21</v>
      </c>
      <c r="G723">
        <v>305003</v>
      </c>
      <c r="H723" s="1" t="s">
        <v>58</v>
      </c>
      <c r="I723" s="1" t="s">
        <v>42</v>
      </c>
      <c r="J723">
        <v>188.888888888888</v>
      </c>
      <c r="K723">
        <v>98.823529411764696</v>
      </c>
      <c r="L723">
        <v>112.06904256410199</v>
      </c>
      <c r="M723">
        <v>17</v>
      </c>
      <c r="N723">
        <v>84</v>
      </c>
      <c r="O723">
        <v>17.482770639999998</v>
      </c>
      <c r="P723" s="1" t="s">
        <v>24</v>
      </c>
      <c r="Q723">
        <v>9</v>
      </c>
      <c r="R723">
        <v>85</v>
      </c>
      <c r="S723">
        <v>15</v>
      </c>
    </row>
    <row r="724" spans="1:19" x14ac:dyDescent="0.25">
      <c r="A724">
        <v>778</v>
      </c>
      <c r="B724" s="1" t="s">
        <v>19</v>
      </c>
      <c r="C724" s="2">
        <v>45747</v>
      </c>
      <c r="D724">
        <v>1978089</v>
      </c>
      <c r="E724" s="1" t="s">
        <v>33</v>
      </c>
      <c r="F724" s="1" t="s">
        <v>34</v>
      </c>
      <c r="G724">
        <v>305053</v>
      </c>
      <c r="H724" s="1" t="s">
        <v>61</v>
      </c>
      <c r="I724" s="1" t="s">
        <v>27</v>
      </c>
      <c r="J724">
        <v>87.5</v>
      </c>
      <c r="K724">
        <v>16.6666666666666</v>
      </c>
      <c r="L724">
        <v>0</v>
      </c>
      <c r="M724">
        <v>21</v>
      </c>
      <c r="N724">
        <v>3</v>
      </c>
      <c r="O724">
        <v>0</v>
      </c>
      <c r="P724" s="1" t="s">
        <v>36</v>
      </c>
      <c r="Q724">
        <v>24</v>
      </c>
      <c r="R724">
        <v>18</v>
      </c>
      <c r="S724">
        <v>0</v>
      </c>
    </row>
    <row r="725" spans="1:19" x14ac:dyDescent="0.25">
      <c r="A725">
        <v>779</v>
      </c>
      <c r="B725" s="1" t="s">
        <v>19</v>
      </c>
      <c r="C725" s="2">
        <v>45747</v>
      </c>
      <c r="D725">
        <v>1826860</v>
      </c>
      <c r="E725" s="1" t="s">
        <v>33</v>
      </c>
      <c r="F725" s="1" t="s">
        <v>34</v>
      </c>
      <c r="G725">
        <v>305040</v>
      </c>
      <c r="H725" s="1" t="s">
        <v>99</v>
      </c>
      <c r="I725" s="1" t="s">
        <v>27</v>
      </c>
      <c r="J725">
        <v>17.647058823529399</v>
      </c>
      <c r="K725">
        <v>0</v>
      </c>
      <c r="L725">
        <v>143.545331512237</v>
      </c>
      <c r="M725">
        <v>3</v>
      </c>
      <c r="N725">
        <v>0</v>
      </c>
      <c r="O725">
        <v>6.5686343699999998</v>
      </c>
      <c r="P725" s="1" t="s">
        <v>36</v>
      </c>
      <c r="Q725">
        <v>17</v>
      </c>
      <c r="R725">
        <v>0</v>
      </c>
      <c r="S725">
        <v>4</v>
      </c>
    </row>
    <row r="726" spans="1:19" x14ac:dyDescent="0.25">
      <c r="A726">
        <v>780</v>
      </c>
      <c r="B726" s="1" t="s">
        <v>19</v>
      </c>
      <c r="C726" s="2">
        <v>45747</v>
      </c>
      <c r="D726">
        <v>1235797</v>
      </c>
      <c r="E726" s="1" t="s">
        <v>33</v>
      </c>
      <c r="F726" s="1" t="s">
        <v>34</v>
      </c>
      <c r="G726">
        <v>305028</v>
      </c>
      <c r="H726" s="1" t="s">
        <v>98</v>
      </c>
      <c r="I726" s="1" t="s">
        <v>42</v>
      </c>
      <c r="J726">
        <v>61.538461538461497</v>
      </c>
      <c r="K726">
        <v>15</v>
      </c>
      <c r="L726">
        <v>52.741634679487106</v>
      </c>
      <c r="M726">
        <v>40</v>
      </c>
      <c r="N726">
        <v>3</v>
      </c>
      <c r="O726">
        <v>8.2276950099999997</v>
      </c>
      <c r="P726" s="1" t="s">
        <v>36</v>
      </c>
      <c r="Q726">
        <v>65</v>
      </c>
      <c r="R726">
        <v>20</v>
      </c>
      <c r="S726">
        <v>15</v>
      </c>
    </row>
    <row r="727" spans="1:19" x14ac:dyDescent="0.25">
      <c r="A727">
        <v>781</v>
      </c>
      <c r="B727" s="1" t="s">
        <v>19</v>
      </c>
      <c r="C727" s="2">
        <v>45747</v>
      </c>
      <c r="D727">
        <v>1497258</v>
      </c>
      <c r="E727" s="1" t="s">
        <v>33</v>
      </c>
      <c r="F727" s="1" t="s">
        <v>34</v>
      </c>
      <c r="G727">
        <v>305003</v>
      </c>
      <c r="H727" s="1" t="s">
        <v>58</v>
      </c>
      <c r="I727" s="1" t="s">
        <v>42</v>
      </c>
      <c r="J727">
        <v>28.000000000000004</v>
      </c>
      <c r="K727">
        <v>0</v>
      </c>
      <c r="L727">
        <v>0</v>
      </c>
      <c r="M727">
        <v>14</v>
      </c>
      <c r="N727">
        <v>0</v>
      </c>
      <c r="O727">
        <v>0</v>
      </c>
      <c r="P727" s="1" t="s">
        <v>36</v>
      </c>
      <c r="Q727">
        <v>49</v>
      </c>
      <c r="R727">
        <v>0</v>
      </c>
      <c r="S727">
        <v>0</v>
      </c>
    </row>
    <row r="728" spans="1:19" x14ac:dyDescent="0.25">
      <c r="A728">
        <v>782</v>
      </c>
      <c r="B728" s="1" t="s">
        <v>19</v>
      </c>
      <c r="C728" s="2">
        <v>45747</v>
      </c>
      <c r="D728">
        <v>1653539</v>
      </c>
      <c r="E728" s="1" t="s">
        <v>20</v>
      </c>
      <c r="F728" s="1" t="s">
        <v>34</v>
      </c>
      <c r="G728">
        <v>888586</v>
      </c>
      <c r="H728" s="1" t="s">
        <v>22</v>
      </c>
      <c r="I728" s="1" t="s">
        <v>23</v>
      </c>
      <c r="J728">
        <v>129.41176470588201</v>
      </c>
      <c r="K728">
        <v>123.333333333333</v>
      </c>
      <c r="L728">
        <v>48.047879428571399</v>
      </c>
      <c r="M728">
        <v>22</v>
      </c>
      <c r="N728">
        <v>37</v>
      </c>
      <c r="O728">
        <v>6.7267031199999998</v>
      </c>
      <c r="P728" s="1" t="s">
        <v>24</v>
      </c>
      <c r="Q728">
        <v>17</v>
      </c>
      <c r="R728">
        <v>30</v>
      </c>
      <c r="S728">
        <v>14</v>
      </c>
    </row>
    <row r="729" spans="1:19" x14ac:dyDescent="0.25">
      <c r="A729">
        <v>783</v>
      </c>
      <c r="B729" s="1" t="s">
        <v>19</v>
      </c>
      <c r="C729" s="2">
        <v>45747</v>
      </c>
      <c r="D729">
        <v>1930626</v>
      </c>
      <c r="E729" s="1" t="s">
        <v>25</v>
      </c>
      <c r="F729" s="1" t="s">
        <v>34</v>
      </c>
      <c r="G729">
        <v>309631</v>
      </c>
      <c r="H729" s="1" t="s">
        <v>134</v>
      </c>
      <c r="I729" s="1" t="s">
        <v>42</v>
      </c>
      <c r="J729">
        <v>97.9166666666666</v>
      </c>
      <c r="K729">
        <v>52.941176470588204</v>
      </c>
      <c r="L729">
        <v>217.36006173076899</v>
      </c>
      <c r="M729">
        <v>47</v>
      </c>
      <c r="N729">
        <v>9</v>
      </c>
      <c r="O729">
        <v>22.60544642</v>
      </c>
      <c r="P729" s="1" t="s">
        <v>28</v>
      </c>
      <c r="Q729">
        <v>48</v>
      </c>
      <c r="R729">
        <v>17</v>
      </c>
      <c r="S729">
        <v>10</v>
      </c>
    </row>
    <row r="730" spans="1:19" x14ac:dyDescent="0.25">
      <c r="A730">
        <v>785</v>
      </c>
      <c r="B730" s="1" t="s">
        <v>19</v>
      </c>
      <c r="C730" s="2">
        <v>45747</v>
      </c>
      <c r="D730">
        <v>1618802</v>
      </c>
      <c r="E730" s="1" t="s">
        <v>20</v>
      </c>
      <c r="F730" s="1" t="s">
        <v>34</v>
      </c>
      <c r="G730">
        <v>886722</v>
      </c>
      <c r="H730" s="1" t="s">
        <v>87</v>
      </c>
      <c r="I730" s="1" t="s">
        <v>23</v>
      </c>
      <c r="J730">
        <v>52.941176470588204</v>
      </c>
      <c r="K730">
        <v>48.571428571428498</v>
      </c>
      <c r="L730">
        <v>47.696774105263103</v>
      </c>
      <c r="M730">
        <v>9</v>
      </c>
      <c r="N730">
        <v>17</v>
      </c>
      <c r="O730">
        <v>4.5311935400000003</v>
      </c>
      <c r="P730" s="1" t="s">
        <v>24</v>
      </c>
      <c r="Q730">
        <v>17</v>
      </c>
      <c r="R730">
        <v>35</v>
      </c>
      <c r="S730">
        <v>9</v>
      </c>
    </row>
    <row r="731" spans="1:19" x14ac:dyDescent="0.25">
      <c r="A731">
        <v>786</v>
      </c>
      <c r="B731" s="1" t="s">
        <v>19</v>
      </c>
      <c r="C731" s="2">
        <v>45747</v>
      </c>
      <c r="D731">
        <v>1883925</v>
      </c>
      <c r="E731" s="1" t="s">
        <v>25</v>
      </c>
      <c r="F731" s="1" t="s">
        <v>21</v>
      </c>
      <c r="G731">
        <v>878915</v>
      </c>
      <c r="H731" s="1" t="s">
        <v>65</v>
      </c>
      <c r="I731" s="1" t="s">
        <v>42</v>
      </c>
      <c r="J731">
        <v>233.333333333333</v>
      </c>
      <c r="K731">
        <v>101.470588235294</v>
      </c>
      <c r="L731">
        <v>100.995227948717</v>
      </c>
      <c r="M731">
        <v>21</v>
      </c>
      <c r="N731">
        <v>69</v>
      </c>
      <c r="O731">
        <v>15.755255559999901</v>
      </c>
      <c r="P731" s="1" t="s">
        <v>28</v>
      </c>
      <c r="Q731">
        <v>9</v>
      </c>
      <c r="R731">
        <v>68</v>
      </c>
      <c r="S731">
        <v>15</v>
      </c>
    </row>
    <row r="732" spans="1:19" x14ac:dyDescent="0.25">
      <c r="A732">
        <v>787</v>
      </c>
      <c r="B732" s="1" t="s">
        <v>19</v>
      </c>
      <c r="C732" s="2">
        <v>45747</v>
      </c>
      <c r="D732">
        <v>1254030</v>
      </c>
      <c r="E732" s="1" t="s">
        <v>43</v>
      </c>
      <c r="F732" s="1" t="s">
        <v>34</v>
      </c>
      <c r="G732">
        <v>305054</v>
      </c>
      <c r="H732" s="1" t="s">
        <v>94</v>
      </c>
      <c r="I732" s="1" t="s">
        <v>27</v>
      </c>
      <c r="J732">
        <v>103.70370370370301</v>
      </c>
      <c r="K732">
        <v>47.058823529411697</v>
      </c>
      <c r="L732">
        <v>62.906146084591299</v>
      </c>
      <c r="M732">
        <v>28</v>
      </c>
      <c r="N732">
        <v>8</v>
      </c>
      <c r="O732">
        <v>6.0886439399999999</v>
      </c>
      <c r="P732" s="1" t="s">
        <v>45</v>
      </c>
      <c r="Q732">
        <v>27</v>
      </c>
      <c r="R732">
        <v>17</v>
      </c>
      <c r="S732">
        <v>9</v>
      </c>
    </row>
    <row r="733" spans="1:19" x14ac:dyDescent="0.25">
      <c r="A733">
        <v>788</v>
      </c>
      <c r="B733" s="1" t="s">
        <v>19</v>
      </c>
      <c r="C733" s="2">
        <v>45747</v>
      </c>
      <c r="D733">
        <v>1425887</v>
      </c>
      <c r="E733" s="1" t="s">
        <v>25</v>
      </c>
      <c r="F733" s="1" t="s">
        <v>34</v>
      </c>
      <c r="G733">
        <v>305082</v>
      </c>
      <c r="H733" s="1" t="s">
        <v>97</v>
      </c>
      <c r="I733" s="1" t="s">
        <v>30</v>
      </c>
      <c r="J733">
        <v>115.78947368420999</v>
      </c>
      <c r="K733">
        <v>76.19047619047609</v>
      </c>
      <c r="L733">
        <v>149.809353173076</v>
      </c>
      <c r="M733">
        <v>44</v>
      </c>
      <c r="N733">
        <v>16</v>
      </c>
      <c r="O733">
        <v>15.580172729999999</v>
      </c>
      <c r="P733" s="1" t="s">
        <v>28</v>
      </c>
      <c r="Q733">
        <v>38</v>
      </c>
      <c r="R733">
        <v>21</v>
      </c>
      <c r="S733">
        <v>10</v>
      </c>
    </row>
    <row r="734" spans="1:19" x14ac:dyDescent="0.25">
      <c r="A734">
        <v>789</v>
      </c>
      <c r="B734" s="1" t="s">
        <v>19</v>
      </c>
      <c r="C734" s="2">
        <v>45747</v>
      </c>
      <c r="D734">
        <v>1528289</v>
      </c>
      <c r="E734" s="1" t="s">
        <v>20</v>
      </c>
      <c r="F734" s="1" t="s">
        <v>21</v>
      </c>
      <c r="G734">
        <v>888587</v>
      </c>
      <c r="H734" s="1" t="s">
        <v>63</v>
      </c>
      <c r="I734" s="1" t="s">
        <v>27</v>
      </c>
      <c r="J734">
        <v>166.666666666666</v>
      </c>
      <c r="K734">
        <v>100</v>
      </c>
      <c r="L734">
        <v>183.685337</v>
      </c>
      <c r="M734">
        <v>15</v>
      </c>
      <c r="N734">
        <v>54</v>
      </c>
      <c r="O734">
        <v>23.879093810000001</v>
      </c>
      <c r="P734" s="1" t="s">
        <v>24</v>
      </c>
      <c r="Q734">
        <v>9</v>
      </c>
      <c r="R734">
        <v>54</v>
      </c>
      <c r="S734">
        <v>13</v>
      </c>
    </row>
    <row r="735" spans="1:19" x14ac:dyDescent="0.25">
      <c r="A735">
        <v>790</v>
      </c>
      <c r="B735" s="1" t="s">
        <v>19</v>
      </c>
      <c r="C735" s="2">
        <v>45747</v>
      </c>
      <c r="D735">
        <v>1430197</v>
      </c>
      <c r="E735" s="1" t="s">
        <v>20</v>
      </c>
      <c r="F735" s="1" t="s">
        <v>21</v>
      </c>
      <c r="G735">
        <v>305019</v>
      </c>
      <c r="H735" s="1" t="s">
        <v>29</v>
      </c>
      <c r="I735" s="1" t="s">
        <v>30</v>
      </c>
      <c r="J735">
        <v>200</v>
      </c>
      <c r="K735">
        <v>31.1111111111111</v>
      </c>
      <c r="L735">
        <v>142.32241786858899</v>
      </c>
      <c r="M735">
        <v>12</v>
      </c>
      <c r="N735">
        <v>14</v>
      </c>
      <c r="O735">
        <v>14.2094702</v>
      </c>
      <c r="P735" s="1" t="s">
        <v>24</v>
      </c>
      <c r="Q735">
        <v>6</v>
      </c>
      <c r="R735">
        <v>45</v>
      </c>
      <c r="S735">
        <v>9</v>
      </c>
    </row>
    <row r="736" spans="1:19" x14ac:dyDescent="0.25">
      <c r="A736">
        <v>791</v>
      </c>
      <c r="B736" s="1" t="s">
        <v>19</v>
      </c>
      <c r="C736" s="2">
        <v>45747</v>
      </c>
      <c r="D736">
        <v>1661968</v>
      </c>
      <c r="E736" s="1" t="s">
        <v>33</v>
      </c>
      <c r="F736" s="1" t="s">
        <v>34</v>
      </c>
      <c r="G736">
        <v>886175</v>
      </c>
      <c r="H736" s="1" t="s">
        <v>103</v>
      </c>
      <c r="I736" s="1" t="s">
        <v>27</v>
      </c>
      <c r="J736">
        <v>127.02702702702699</v>
      </c>
      <c r="K736">
        <v>0</v>
      </c>
      <c r="L736">
        <v>83.2368018686998</v>
      </c>
      <c r="M736">
        <v>47</v>
      </c>
      <c r="N736">
        <v>0</v>
      </c>
      <c r="O736">
        <v>8.5414942499999995</v>
      </c>
      <c r="P736" s="1" t="s">
        <v>36</v>
      </c>
      <c r="Q736">
        <v>37</v>
      </c>
      <c r="R736">
        <v>0</v>
      </c>
      <c r="S736">
        <v>10</v>
      </c>
    </row>
    <row r="737" spans="1:19" x14ac:dyDescent="0.25">
      <c r="A737">
        <v>792</v>
      </c>
      <c r="B737" s="1" t="s">
        <v>19</v>
      </c>
      <c r="C737" s="2">
        <v>45747</v>
      </c>
      <c r="D737">
        <v>1143960</v>
      </c>
      <c r="E737" s="1" t="s">
        <v>20</v>
      </c>
      <c r="F737" s="1" t="s">
        <v>34</v>
      </c>
      <c r="G737">
        <v>888587</v>
      </c>
      <c r="H737" s="1" t="s">
        <v>63</v>
      </c>
      <c r="I737" s="1" t="s">
        <v>27</v>
      </c>
      <c r="J737">
        <v>136.111111111111</v>
      </c>
      <c r="K737">
        <v>77.7777777777777</v>
      </c>
      <c r="L737">
        <v>167.65090092307599</v>
      </c>
      <c r="M737">
        <v>49</v>
      </c>
      <c r="N737">
        <v>14</v>
      </c>
      <c r="O737">
        <v>21.794617119999899</v>
      </c>
      <c r="P737" s="1" t="s">
        <v>24</v>
      </c>
      <c r="Q737">
        <v>36</v>
      </c>
      <c r="R737">
        <v>18</v>
      </c>
      <c r="S737">
        <v>13</v>
      </c>
    </row>
    <row r="738" spans="1:19" x14ac:dyDescent="0.25">
      <c r="A738">
        <v>793</v>
      </c>
      <c r="B738" s="1" t="s">
        <v>19</v>
      </c>
      <c r="C738" s="2">
        <v>45747</v>
      </c>
      <c r="D738">
        <v>1982453</v>
      </c>
      <c r="E738" s="1" t="s">
        <v>43</v>
      </c>
      <c r="F738" s="1" t="s">
        <v>34</v>
      </c>
      <c r="G738">
        <v>305056</v>
      </c>
      <c r="H738" s="1" t="s">
        <v>116</v>
      </c>
      <c r="I738" s="1" t="s">
        <v>32</v>
      </c>
      <c r="J738">
        <v>85</v>
      </c>
      <c r="K738">
        <v>85.185185185185091</v>
      </c>
      <c r="L738">
        <v>47.0564705882352</v>
      </c>
      <c r="M738">
        <v>34</v>
      </c>
      <c r="N738">
        <v>23</v>
      </c>
      <c r="O738">
        <v>3.9998</v>
      </c>
      <c r="P738" s="1" t="s">
        <v>45</v>
      </c>
      <c r="Q738">
        <v>40</v>
      </c>
      <c r="R738">
        <v>27</v>
      </c>
      <c r="S738">
        <v>8</v>
      </c>
    </row>
    <row r="739" spans="1:19" x14ac:dyDescent="0.25">
      <c r="A739">
        <v>794</v>
      </c>
      <c r="B739" s="1" t="s">
        <v>19</v>
      </c>
      <c r="C739" s="2">
        <v>45747</v>
      </c>
      <c r="D739">
        <v>1885332</v>
      </c>
      <c r="E739" s="1" t="s">
        <v>25</v>
      </c>
      <c r="F739" s="1" t="s">
        <v>34</v>
      </c>
      <c r="G739">
        <v>305022</v>
      </c>
      <c r="H739" s="1" t="s">
        <v>48</v>
      </c>
      <c r="I739" s="1" t="s">
        <v>42</v>
      </c>
      <c r="J739">
        <v>126.92307692307601</v>
      </c>
      <c r="K739">
        <v>114.28571428571399</v>
      </c>
      <c r="L739">
        <v>93.889918028846097</v>
      </c>
      <c r="M739">
        <v>66</v>
      </c>
      <c r="N739">
        <v>24</v>
      </c>
      <c r="O739">
        <v>19.529102949999999</v>
      </c>
      <c r="P739" s="1" t="s">
        <v>28</v>
      </c>
      <c r="Q739">
        <v>52</v>
      </c>
      <c r="R739">
        <v>21</v>
      </c>
      <c r="S739">
        <v>20</v>
      </c>
    </row>
    <row r="740" spans="1:19" x14ac:dyDescent="0.25">
      <c r="A740">
        <v>795</v>
      </c>
      <c r="B740" s="1" t="s">
        <v>19</v>
      </c>
      <c r="C740" s="2">
        <v>45747</v>
      </c>
      <c r="D740">
        <v>1979878</v>
      </c>
      <c r="E740" s="1" t="s">
        <v>33</v>
      </c>
      <c r="F740" s="1" t="s">
        <v>34</v>
      </c>
      <c r="G740">
        <v>305039</v>
      </c>
      <c r="H740" s="1" t="s">
        <v>106</v>
      </c>
      <c r="I740" s="1" t="s">
        <v>23</v>
      </c>
      <c r="J740">
        <v>41.17647058823529</v>
      </c>
      <c r="K740">
        <v>15</v>
      </c>
      <c r="L740">
        <v>0</v>
      </c>
      <c r="M740">
        <v>7</v>
      </c>
      <c r="N740">
        <v>3</v>
      </c>
      <c r="O740">
        <v>0</v>
      </c>
      <c r="P740" s="1" t="s">
        <v>36</v>
      </c>
      <c r="Q740">
        <v>17</v>
      </c>
      <c r="R740">
        <v>20</v>
      </c>
      <c r="S740">
        <v>0</v>
      </c>
    </row>
    <row r="741" spans="1:19" x14ac:dyDescent="0.25">
      <c r="A741">
        <v>796</v>
      </c>
      <c r="B741" s="1" t="s">
        <v>19</v>
      </c>
      <c r="C741" s="2">
        <v>45747</v>
      </c>
      <c r="D741">
        <v>1603694</v>
      </c>
      <c r="E741" s="1" t="s">
        <v>33</v>
      </c>
      <c r="F741" s="1" t="s">
        <v>34</v>
      </c>
      <c r="G741">
        <v>305004</v>
      </c>
      <c r="H741" s="1" t="s">
        <v>74</v>
      </c>
      <c r="I741" s="1" t="s">
        <v>42</v>
      </c>
      <c r="J741">
        <v>80</v>
      </c>
      <c r="K741">
        <v>0</v>
      </c>
      <c r="L741">
        <v>0</v>
      </c>
      <c r="M741">
        <v>4</v>
      </c>
      <c r="N741">
        <v>0</v>
      </c>
      <c r="O741">
        <v>0</v>
      </c>
      <c r="P741" s="1" t="s">
        <v>36</v>
      </c>
      <c r="Q741">
        <v>5</v>
      </c>
      <c r="R741">
        <v>0</v>
      </c>
      <c r="S741">
        <v>0</v>
      </c>
    </row>
    <row r="742" spans="1:19" x14ac:dyDescent="0.25">
      <c r="A742">
        <v>797</v>
      </c>
      <c r="B742" s="1" t="s">
        <v>19</v>
      </c>
      <c r="C742" s="2">
        <v>45747</v>
      </c>
      <c r="D742">
        <v>1996448</v>
      </c>
      <c r="E742" s="1" t="s">
        <v>25</v>
      </c>
      <c r="F742" s="1" t="s">
        <v>34</v>
      </c>
      <c r="G742">
        <v>305018</v>
      </c>
      <c r="H742" s="1" t="s">
        <v>49</v>
      </c>
      <c r="I742" s="1" t="s">
        <v>32</v>
      </c>
      <c r="J742">
        <v>115.55555555555499</v>
      </c>
      <c r="K742">
        <v>90</v>
      </c>
      <c r="L742">
        <v>37.6179827564102</v>
      </c>
      <c r="M742">
        <v>52</v>
      </c>
      <c r="N742">
        <v>19</v>
      </c>
      <c r="O742">
        <v>5.86840531</v>
      </c>
      <c r="P742" s="1" t="s">
        <v>28</v>
      </c>
      <c r="Q742">
        <v>45</v>
      </c>
      <c r="R742">
        <v>21</v>
      </c>
      <c r="S742">
        <v>15</v>
      </c>
    </row>
    <row r="743" spans="1:19" x14ac:dyDescent="0.25">
      <c r="A743">
        <v>798</v>
      </c>
      <c r="B743" s="1" t="s">
        <v>19</v>
      </c>
      <c r="C743" s="2">
        <v>45747</v>
      </c>
      <c r="D743">
        <v>1060252</v>
      </c>
      <c r="E743" s="1" t="s">
        <v>43</v>
      </c>
      <c r="F743" s="1" t="s">
        <v>34</v>
      </c>
      <c r="G743">
        <v>305039</v>
      </c>
      <c r="H743" s="1" t="s">
        <v>106</v>
      </c>
      <c r="I743" s="1" t="s">
        <v>23</v>
      </c>
      <c r="J743">
        <v>60</v>
      </c>
      <c r="K743">
        <v>36</v>
      </c>
      <c r="L743">
        <v>119.74300554545401</v>
      </c>
      <c r="M743">
        <v>15</v>
      </c>
      <c r="N743">
        <v>9</v>
      </c>
      <c r="O743">
        <v>13.171730609999999</v>
      </c>
      <c r="P743" s="1" t="s">
        <v>45</v>
      </c>
      <c r="Q743">
        <v>25</v>
      </c>
      <c r="R743">
        <v>25</v>
      </c>
      <c r="S743">
        <v>11</v>
      </c>
    </row>
    <row r="744" spans="1:19" x14ac:dyDescent="0.25">
      <c r="A744">
        <v>800</v>
      </c>
      <c r="B744" s="1" t="s">
        <v>19</v>
      </c>
      <c r="C744" s="2">
        <v>45747</v>
      </c>
      <c r="D744">
        <v>1670738</v>
      </c>
      <c r="E744" s="1" t="s">
        <v>33</v>
      </c>
      <c r="F744" s="1" t="s">
        <v>34</v>
      </c>
      <c r="G744">
        <v>305030</v>
      </c>
      <c r="H744" s="1" t="s">
        <v>70</v>
      </c>
      <c r="I744" s="1" t="s">
        <v>42</v>
      </c>
      <c r="J744">
        <v>85.714285714285694</v>
      </c>
      <c r="K744">
        <v>118.18181818181802</v>
      </c>
      <c r="L744">
        <v>36.572310384615299</v>
      </c>
      <c r="M744">
        <v>24</v>
      </c>
      <c r="N744">
        <v>13</v>
      </c>
      <c r="O744">
        <v>2.8526402100000001</v>
      </c>
      <c r="P744" s="1" t="s">
        <v>36</v>
      </c>
      <c r="Q744">
        <v>28</v>
      </c>
      <c r="R744">
        <v>11</v>
      </c>
      <c r="S744">
        <v>7</v>
      </c>
    </row>
    <row r="745" spans="1:19" x14ac:dyDescent="0.25">
      <c r="A745">
        <v>801</v>
      </c>
      <c r="B745" s="1" t="s">
        <v>19</v>
      </c>
      <c r="C745" s="2">
        <v>45747</v>
      </c>
      <c r="D745">
        <v>1909092</v>
      </c>
      <c r="E745" s="1" t="s">
        <v>20</v>
      </c>
      <c r="F745" s="1" t="s">
        <v>21</v>
      </c>
      <c r="G745">
        <v>854198</v>
      </c>
      <c r="H745" s="1" t="s">
        <v>81</v>
      </c>
      <c r="I745" s="1" t="s">
        <v>32</v>
      </c>
      <c r="J745">
        <v>166.666666666666</v>
      </c>
      <c r="K745">
        <v>92.682926829268297</v>
      </c>
      <c r="L745">
        <v>86.82226</v>
      </c>
      <c r="M745">
        <v>15</v>
      </c>
      <c r="N745">
        <v>76</v>
      </c>
      <c r="O745">
        <v>15.80165132</v>
      </c>
      <c r="P745" s="1" t="s">
        <v>24</v>
      </c>
      <c r="Q745">
        <v>9</v>
      </c>
      <c r="R745">
        <v>82</v>
      </c>
      <c r="S745">
        <v>18</v>
      </c>
    </row>
    <row r="746" spans="1:19" x14ac:dyDescent="0.25">
      <c r="A746">
        <v>802</v>
      </c>
      <c r="B746" s="1" t="s">
        <v>19</v>
      </c>
      <c r="C746" s="2">
        <v>45747</v>
      </c>
      <c r="D746">
        <v>1877082</v>
      </c>
      <c r="E746" s="1" t="s">
        <v>33</v>
      </c>
      <c r="F746" s="1" t="s">
        <v>34</v>
      </c>
      <c r="G746">
        <v>305020</v>
      </c>
      <c r="H746" s="1" t="s">
        <v>26</v>
      </c>
      <c r="I746" s="1" t="s">
        <v>27</v>
      </c>
      <c r="J746">
        <v>89.285714285714207</v>
      </c>
      <c r="K746">
        <v>10</v>
      </c>
      <c r="L746">
        <v>41.842948717948701</v>
      </c>
      <c r="M746">
        <v>25</v>
      </c>
      <c r="N746">
        <v>1</v>
      </c>
      <c r="O746">
        <v>3.9165000000000001</v>
      </c>
      <c r="P746" s="1" t="s">
        <v>36</v>
      </c>
      <c r="Q746">
        <v>28</v>
      </c>
      <c r="R746">
        <v>10</v>
      </c>
      <c r="S746">
        <v>9</v>
      </c>
    </row>
    <row r="747" spans="1:19" x14ac:dyDescent="0.25">
      <c r="A747">
        <v>803</v>
      </c>
      <c r="B747" s="1" t="s">
        <v>19</v>
      </c>
      <c r="C747" s="2">
        <v>45747</v>
      </c>
      <c r="D747">
        <v>1857839</v>
      </c>
      <c r="E747" s="1" t="s">
        <v>33</v>
      </c>
      <c r="F747" s="1" t="s">
        <v>34</v>
      </c>
      <c r="G747">
        <v>305018</v>
      </c>
      <c r="H747" s="1" t="s">
        <v>49</v>
      </c>
      <c r="I747" s="1" t="s">
        <v>32</v>
      </c>
      <c r="J747">
        <v>85</v>
      </c>
      <c r="K747">
        <v>0</v>
      </c>
      <c r="L747">
        <v>52.317904415954395</v>
      </c>
      <c r="M747">
        <v>17</v>
      </c>
      <c r="N747">
        <v>0</v>
      </c>
      <c r="O747">
        <v>3.6727168899999998</v>
      </c>
      <c r="P747" s="1" t="s">
        <v>36</v>
      </c>
      <c r="Q747">
        <v>20</v>
      </c>
      <c r="R747">
        <v>0</v>
      </c>
      <c r="S747">
        <v>7</v>
      </c>
    </row>
    <row r="748" spans="1:19" x14ac:dyDescent="0.25">
      <c r="A748">
        <v>804</v>
      </c>
      <c r="B748" s="1" t="s">
        <v>19</v>
      </c>
      <c r="C748" s="2">
        <v>45747</v>
      </c>
      <c r="D748">
        <v>1842668</v>
      </c>
      <c r="E748" s="1" t="s">
        <v>20</v>
      </c>
      <c r="F748" s="1" t="s">
        <v>21</v>
      </c>
      <c r="G748">
        <v>305008</v>
      </c>
      <c r="H748" s="1" t="s">
        <v>79</v>
      </c>
      <c r="I748" s="1" t="s">
        <v>42</v>
      </c>
      <c r="J748">
        <v>155.555555555555</v>
      </c>
      <c r="K748">
        <v>57.317073170731703</v>
      </c>
      <c r="L748">
        <v>258.40202891025598</v>
      </c>
      <c r="M748">
        <v>14</v>
      </c>
      <c r="N748">
        <v>48</v>
      </c>
      <c r="O748">
        <v>40.310716509999999</v>
      </c>
      <c r="P748" s="1" t="s">
        <v>24</v>
      </c>
      <c r="Q748">
        <v>9</v>
      </c>
      <c r="R748">
        <v>83</v>
      </c>
      <c r="S748">
        <v>15</v>
      </c>
    </row>
    <row r="749" spans="1:19" x14ac:dyDescent="0.25">
      <c r="A749">
        <v>805</v>
      </c>
      <c r="B749" s="1" t="s">
        <v>19</v>
      </c>
      <c r="C749" s="2">
        <v>45747</v>
      </c>
      <c r="D749">
        <v>1844933</v>
      </c>
      <c r="E749" s="1" t="s">
        <v>20</v>
      </c>
      <c r="F749" s="1" t="s">
        <v>21</v>
      </c>
      <c r="G749">
        <v>305068</v>
      </c>
      <c r="H749" s="1" t="s">
        <v>53</v>
      </c>
      <c r="I749" s="1" t="s">
        <v>23</v>
      </c>
      <c r="J749">
        <v>150</v>
      </c>
      <c r="K749">
        <v>73.3333333333333</v>
      </c>
      <c r="L749">
        <v>84.986688846153797</v>
      </c>
      <c r="M749">
        <v>12</v>
      </c>
      <c r="N749">
        <v>55</v>
      </c>
      <c r="O749">
        <v>8.8386156400000004</v>
      </c>
      <c r="P749" s="1" t="s">
        <v>24</v>
      </c>
      <c r="Q749">
        <v>8</v>
      </c>
      <c r="R749">
        <v>75</v>
      </c>
      <c r="S749">
        <v>10</v>
      </c>
    </row>
    <row r="750" spans="1:19" x14ac:dyDescent="0.25">
      <c r="A750">
        <v>806</v>
      </c>
      <c r="B750" s="1" t="s">
        <v>19</v>
      </c>
      <c r="C750" s="2">
        <v>45747</v>
      </c>
      <c r="D750">
        <v>1658388</v>
      </c>
      <c r="E750" s="1" t="s">
        <v>20</v>
      </c>
      <c r="F750" s="1" t="s">
        <v>34</v>
      </c>
      <c r="G750">
        <v>305018</v>
      </c>
      <c r="H750" s="1" t="s">
        <v>49</v>
      </c>
      <c r="I750" s="1" t="s">
        <v>32</v>
      </c>
      <c r="J750">
        <v>117.777777777777</v>
      </c>
      <c r="K750">
        <v>85</v>
      </c>
      <c r="L750">
        <v>100.748393397435</v>
      </c>
      <c r="M750">
        <v>53</v>
      </c>
      <c r="N750">
        <v>17</v>
      </c>
      <c r="O750">
        <v>15.71674937</v>
      </c>
      <c r="P750" s="1" t="s">
        <v>24</v>
      </c>
      <c r="Q750">
        <v>45</v>
      </c>
      <c r="R750">
        <v>20</v>
      </c>
      <c r="S750">
        <v>15</v>
      </c>
    </row>
    <row r="751" spans="1:19" x14ac:dyDescent="0.25">
      <c r="A751">
        <v>807</v>
      </c>
      <c r="B751" s="1" t="s">
        <v>19</v>
      </c>
      <c r="C751" s="2">
        <v>45747</v>
      </c>
      <c r="D751">
        <v>1739862</v>
      </c>
      <c r="E751" s="1" t="s">
        <v>20</v>
      </c>
      <c r="F751" s="1" t="s">
        <v>21</v>
      </c>
      <c r="G751">
        <v>305055</v>
      </c>
      <c r="H751" s="1" t="s">
        <v>51</v>
      </c>
      <c r="I751" s="1" t="s">
        <v>32</v>
      </c>
      <c r="J751">
        <v>166.666666666666</v>
      </c>
      <c r="K751">
        <v>113.095238095238</v>
      </c>
      <c r="L751">
        <v>88.8533828846153</v>
      </c>
      <c r="M751">
        <v>15</v>
      </c>
      <c r="N751">
        <v>96</v>
      </c>
      <c r="O751">
        <v>9.2407518199999998</v>
      </c>
      <c r="P751" s="1" t="s">
        <v>24</v>
      </c>
      <c r="Q751">
        <v>9</v>
      </c>
      <c r="R751">
        <v>84</v>
      </c>
      <c r="S751">
        <v>10</v>
      </c>
    </row>
    <row r="752" spans="1:19" x14ac:dyDescent="0.25">
      <c r="A752">
        <v>808</v>
      </c>
      <c r="B752" s="1" t="s">
        <v>19</v>
      </c>
      <c r="C752" s="2">
        <v>45747</v>
      </c>
      <c r="D752">
        <v>1879725</v>
      </c>
      <c r="E752" s="1" t="s">
        <v>20</v>
      </c>
      <c r="F752" s="1" t="s">
        <v>34</v>
      </c>
      <c r="G752">
        <v>305038</v>
      </c>
      <c r="H752" s="1" t="s">
        <v>40</v>
      </c>
      <c r="I752" s="1" t="s">
        <v>23</v>
      </c>
      <c r="J752">
        <v>170.588235294117</v>
      </c>
      <c r="K752">
        <v>112.121212121212</v>
      </c>
      <c r="L752">
        <v>33.984025999999901</v>
      </c>
      <c r="M752">
        <v>29</v>
      </c>
      <c r="N752">
        <v>37</v>
      </c>
      <c r="O752">
        <v>3.73824285999999</v>
      </c>
      <c r="P752" s="1" t="s">
        <v>24</v>
      </c>
      <c r="Q752">
        <v>17</v>
      </c>
      <c r="R752">
        <v>33</v>
      </c>
      <c r="S752">
        <v>11</v>
      </c>
    </row>
    <row r="753" spans="1:19" x14ac:dyDescent="0.25">
      <c r="A753">
        <v>809</v>
      </c>
      <c r="B753" s="1" t="s">
        <v>19</v>
      </c>
      <c r="C753" s="2">
        <v>45747</v>
      </c>
      <c r="D753">
        <v>1495704</v>
      </c>
      <c r="E753" s="1" t="s">
        <v>33</v>
      </c>
      <c r="F753" s="1" t="s">
        <v>34</v>
      </c>
      <c r="G753">
        <v>305015</v>
      </c>
      <c r="H753" s="1" t="s">
        <v>129</v>
      </c>
      <c r="I753" s="1" t="s">
        <v>30</v>
      </c>
      <c r="J753">
        <v>47.058823529411697</v>
      </c>
      <c r="K753">
        <v>15</v>
      </c>
      <c r="L753">
        <v>0</v>
      </c>
      <c r="M753">
        <v>24</v>
      </c>
      <c r="N753">
        <v>3</v>
      </c>
      <c r="O753">
        <v>0</v>
      </c>
      <c r="P753" s="1" t="s">
        <v>36</v>
      </c>
      <c r="Q753">
        <v>51</v>
      </c>
      <c r="R753">
        <v>20</v>
      </c>
      <c r="S753">
        <v>0</v>
      </c>
    </row>
    <row r="754" spans="1:19" x14ac:dyDescent="0.25">
      <c r="A754">
        <v>810</v>
      </c>
      <c r="B754" s="1" t="s">
        <v>19</v>
      </c>
      <c r="C754" s="2">
        <v>45747</v>
      </c>
      <c r="D754">
        <v>1774051</v>
      </c>
      <c r="E754" s="1" t="s">
        <v>33</v>
      </c>
      <c r="F754" s="1" t="s">
        <v>21</v>
      </c>
      <c r="G754">
        <v>305083</v>
      </c>
      <c r="H754" s="1" t="s">
        <v>73</v>
      </c>
      <c r="I754" s="1" t="s">
        <v>27</v>
      </c>
      <c r="J754">
        <v>228.57142857142799</v>
      </c>
      <c r="K754">
        <v>58.108108108108105</v>
      </c>
      <c r="L754">
        <v>106.289641025641</v>
      </c>
      <c r="M754">
        <v>16</v>
      </c>
      <c r="N754">
        <v>43</v>
      </c>
      <c r="O754">
        <v>8.2905920000000002</v>
      </c>
      <c r="P754" s="1" t="s">
        <v>36</v>
      </c>
      <c r="Q754">
        <v>7</v>
      </c>
      <c r="R754">
        <v>74</v>
      </c>
      <c r="S754">
        <v>7</v>
      </c>
    </row>
    <row r="755" spans="1:19" x14ac:dyDescent="0.25">
      <c r="A755">
        <v>811</v>
      </c>
      <c r="B755" s="1" t="s">
        <v>19</v>
      </c>
      <c r="C755" s="2">
        <v>45747</v>
      </c>
      <c r="D755">
        <v>1528466</v>
      </c>
      <c r="E755" s="1" t="s">
        <v>33</v>
      </c>
      <c r="F755" s="1" t="s">
        <v>34</v>
      </c>
      <c r="G755">
        <v>305006</v>
      </c>
      <c r="H755" s="1" t="s">
        <v>95</v>
      </c>
      <c r="I755" s="1" t="s">
        <v>30</v>
      </c>
      <c r="J755">
        <v>33.3333333333333</v>
      </c>
      <c r="K755">
        <v>10</v>
      </c>
      <c r="L755">
        <v>0</v>
      </c>
      <c r="M755">
        <v>7</v>
      </c>
      <c r="N755">
        <v>2</v>
      </c>
      <c r="O755">
        <v>0</v>
      </c>
      <c r="P755" s="1" t="s">
        <v>36</v>
      </c>
      <c r="Q755">
        <v>21</v>
      </c>
      <c r="R755">
        <v>20</v>
      </c>
      <c r="S755">
        <v>0</v>
      </c>
    </row>
    <row r="756" spans="1:19" x14ac:dyDescent="0.25">
      <c r="A756">
        <v>812</v>
      </c>
      <c r="B756" s="1" t="s">
        <v>19</v>
      </c>
      <c r="C756" s="2">
        <v>45747</v>
      </c>
      <c r="D756">
        <v>1299817</v>
      </c>
      <c r="E756" s="1" t="s">
        <v>20</v>
      </c>
      <c r="F756" s="1" t="s">
        <v>34</v>
      </c>
      <c r="G756">
        <v>356024</v>
      </c>
      <c r="H756" s="1" t="s">
        <v>96</v>
      </c>
      <c r="I756" s="1" t="s">
        <v>42</v>
      </c>
      <c r="J756">
        <v>195.833333333333</v>
      </c>
      <c r="K756">
        <v>100</v>
      </c>
      <c r="L756">
        <v>18.225241826923</v>
      </c>
      <c r="M756">
        <v>47</v>
      </c>
      <c r="N756">
        <v>21</v>
      </c>
      <c r="O756">
        <v>1.8954251499999999</v>
      </c>
      <c r="P756" s="1" t="s">
        <v>24</v>
      </c>
      <c r="Q756">
        <v>24</v>
      </c>
      <c r="R756">
        <v>21</v>
      </c>
      <c r="S756">
        <v>10</v>
      </c>
    </row>
    <row r="757" spans="1:19" x14ac:dyDescent="0.25">
      <c r="A757">
        <v>813</v>
      </c>
      <c r="B757" s="1" t="s">
        <v>19</v>
      </c>
      <c r="C757" s="2">
        <v>45747</v>
      </c>
      <c r="D757">
        <v>1665096</v>
      </c>
      <c r="E757" s="1" t="s">
        <v>33</v>
      </c>
      <c r="F757" s="1" t="s">
        <v>34</v>
      </c>
      <c r="G757">
        <v>305002</v>
      </c>
      <c r="H757" s="1" t="s">
        <v>88</v>
      </c>
      <c r="I757" s="1" t="s">
        <v>42</v>
      </c>
      <c r="J757">
        <v>126.086956521739</v>
      </c>
      <c r="K757">
        <v>0</v>
      </c>
      <c r="L757">
        <v>0</v>
      </c>
      <c r="M757">
        <v>29</v>
      </c>
      <c r="N757">
        <v>0</v>
      </c>
      <c r="O757">
        <v>0</v>
      </c>
      <c r="P757" s="1" t="s">
        <v>36</v>
      </c>
      <c r="Q757">
        <v>23</v>
      </c>
      <c r="R757">
        <v>0</v>
      </c>
      <c r="S757">
        <v>0</v>
      </c>
    </row>
    <row r="758" spans="1:19" x14ac:dyDescent="0.25">
      <c r="A758">
        <v>814</v>
      </c>
      <c r="B758" s="1" t="s">
        <v>19</v>
      </c>
      <c r="C758" s="2">
        <v>45747</v>
      </c>
      <c r="D758">
        <v>1624381</v>
      </c>
      <c r="E758" s="1" t="s">
        <v>20</v>
      </c>
      <c r="F758" s="1" t="s">
        <v>21</v>
      </c>
      <c r="G758">
        <v>305047</v>
      </c>
      <c r="H758" s="1" t="s">
        <v>37</v>
      </c>
      <c r="I758" s="1" t="s">
        <v>32</v>
      </c>
      <c r="J758">
        <v>200</v>
      </c>
      <c r="K758">
        <v>110.00000000000001</v>
      </c>
      <c r="L758">
        <v>0</v>
      </c>
      <c r="M758">
        <v>4</v>
      </c>
      <c r="N758">
        <v>22</v>
      </c>
      <c r="O758">
        <v>0</v>
      </c>
      <c r="P758" s="1" t="s">
        <v>24</v>
      </c>
      <c r="Q758">
        <v>2</v>
      </c>
      <c r="R758">
        <v>19</v>
      </c>
      <c r="S758">
        <v>0</v>
      </c>
    </row>
    <row r="759" spans="1:19" x14ac:dyDescent="0.25">
      <c r="A759">
        <v>815</v>
      </c>
      <c r="B759" s="1" t="s">
        <v>19</v>
      </c>
      <c r="C759" s="2">
        <v>45747</v>
      </c>
      <c r="D759">
        <v>1706744</v>
      </c>
      <c r="E759" s="1" t="s">
        <v>20</v>
      </c>
      <c r="F759" s="1" t="s">
        <v>21</v>
      </c>
      <c r="G759">
        <v>305010</v>
      </c>
      <c r="H759" s="1" t="s">
        <v>84</v>
      </c>
      <c r="I759" s="1" t="s">
        <v>42</v>
      </c>
      <c r="J759">
        <v>188.888888888888</v>
      </c>
      <c r="K759">
        <v>70</v>
      </c>
      <c r="L759">
        <v>74.817298782051196</v>
      </c>
      <c r="M759">
        <v>17</v>
      </c>
      <c r="N759">
        <v>56</v>
      </c>
      <c r="O759">
        <v>11.67149861</v>
      </c>
      <c r="P759" s="1" t="s">
        <v>24</v>
      </c>
      <c r="Q759">
        <v>9</v>
      </c>
      <c r="R759">
        <v>80</v>
      </c>
      <c r="S759">
        <v>15</v>
      </c>
    </row>
    <row r="760" spans="1:19" x14ac:dyDescent="0.25">
      <c r="A760">
        <v>816</v>
      </c>
      <c r="B760" s="1" t="s">
        <v>19</v>
      </c>
      <c r="C760" s="2">
        <v>45747</v>
      </c>
      <c r="D760">
        <v>1439893</v>
      </c>
      <c r="E760" s="1" t="s">
        <v>43</v>
      </c>
      <c r="F760" s="1" t="s">
        <v>34</v>
      </c>
      <c r="G760">
        <v>305017</v>
      </c>
      <c r="H760" s="1" t="s">
        <v>41</v>
      </c>
      <c r="I760" s="1" t="s">
        <v>42</v>
      </c>
      <c r="J760">
        <v>100</v>
      </c>
      <c r="K760">
        <v>104.76190476190399</v>
      </c>
      <c r="L760">
        <v>145.47353126373599</v>
      </c>
      <c r="M760">
        <v>74</v>
      </c>
      <c r="N760">
        <v>23</v>
      </c>
      <c r="O760">
        <v>26.476182689999899</v>
      </c>
      <c r="P760" s="1" t="s">
        <v>45</v>
      </c>
      <c r="Q760">
        <v>74</v>
      </c>
      <c r="R760">
        <v>21</v>
      </c>
      <c r="S760">
        <v>18</v>
      </c>
    </row>
    <row r="761" spans="1:19" x14ac:dyDescent="0.25">
      <c r="A761">
        <v>817</v>
      </c>
      <c r="B761" s="1" t="s">
        <v>19</v>
      </c>
      <c r="C761" s="2">
        <v>45747</v>
      </c>
      <c r="D761">
        <v>1560810</v>
      </c>
      <c r="E761" s="1" t="s">
        <v>33</v>
      </c>
      <c r="F761" s="1" t="s">
        <v>34</v>
      </c>
      <c r="G761">
        <v>305054</v>
      </c>
      <c r="H761" s="1" t="s">
        <v>94</v>
      </c>
      <c r="I761" s="1" t="s">
        <v>27</v>
      </c>
      <c r="J761">
        <v>21.428571428571399</v>
      </c>
      <c r="K761">
        <v>0</v>
      </c>
      <c r="L761">
        <v>0</v>
      </c>
      <c r="M761">
        <v>3</v>
      </c>
      <c r="N761">
        <v>0</v>
      </c>
      <c r="O761">
        <v>0</v>
      </c>
      <c r="P761" s="1" t="s">
        <v>36</v>
      </c>
      <c r="Q761">
        <v>14</v>
      </c>
      <c r="R761">
        <v>0</v>
      </c>
      <c r="S761">
        <v>0</v>
      </c>
    </row>
    <row r="762" spans="1:19" x14ac:dyDescent="0.25">
      <c r="A762">
        <v>819</v>
      </c>
      <c r="B762" s="1" t="s">
        <v>19</v>
      </c>
      <c r="C762" s="2">
        <v>45747</v>
      </c>
      <c r="D762">
        <v>1053633</v>
      </c>
      <c r="E762" s="1" t="s">
        <v>20</v>
      </c>
      <c r="F762" s="1" t="s">
        <v>21</v>
      </c>
      <c r="G762">
        <v>305010</v>
      </c>
      <c r="H762" s="1" t="s">
        <v>84</v>
      </c>
      <c r="I762" s="1" t="s">
        <v>42</v>
      </c>
      <c r="J762">
        <v>133.333333333333</v>
      </c>
      <c r="K762">
        <v>98.75</v>
      </c>
      <c r="L762">
        <v>61.391975000000002</v>
      </c>
      <c r="M762">
        <v>12</v>
      </c>
      <c r="N762">
        <v>79</v>
      </c>
      <c r="O762">
        <v>9.5771480999999898</v>
      </c>
      <c r="P762" s="1" t="s">
        <v>24</v>
      </c>
      <c r="Q762">
        <v>9</v>
      </c>
      <c r="R762">
        <v>80</v>
      </c>
      <c r="S762">
        <v>15</v>
      </c>
    </row>
    <row r="763" spans="1:19" x14ac:dyDescent="0.25">
      <c r="A763">
        <v>821</v>
      </c>
      <c r="B763" s="1" t="s">
        <v>19</v>
      </c>
      <c r="C763" s="2">
        <v>45747</v>
      </c>
      <c r="D763">
        <v>1285332</v>
      </c>
      <c r="E763" s="1" t="s">
        <v>33</v>
      </c>
      <c r="F763" s="1" t="s">
        <v>34</v>
      </c>
      <c r="G763">
        <v>305041</v>
      </c>
      <c r="H763" s="1" t="s">
        <v>86</v>
      </c>
      <c r="I763" s="1" t="s">
        <v>30</v>
      </c>
      <c r="J763">
        <v>95.744680851063805</v>
      </c>
      <c r="K763">
        <v>20</v>
      </c>
      <c r="L763">
        <v>163.241159790209</v>
      </c>
      <c r="M763">
        <v>45</v>
      </c>
      <c r="N763">
        <v>4</v>
      </c>
      <c r="O763">
        <v>18.674788679999999</v>
      </c>
      <c r="P763" s="1" t="s">
        <v>36</v>
      </c>
      <c r="Q763">
        <v>47</v>
      </c>
      <c r="R763">
        <v>20</v>
      </c>
      <c r="S763">
        <v>11</v>
      </c>
    </row>
    <row r="764" spans="1:19" x14ac:dyDescent="0.25">
      <c r="A764">
        <v>822</v>
      </c>
      <c r="B764" s="1" t="s">
        <v>19</v>
      </c>
      <c r="C764" s="2">
        <v>45747</v>
      </c>
      <c r="D764">
        <v>1334182</v>
      </c>
      <c r="E764" s="1" t="s">
        <v>20</v>
      </c>
      <c r="F764" s="1" t="s">
        <v>21</v>
      </c>
      <c r="G764">
        <v>886175</v>
      </c>
      <c r="H764" s="1" t="s">
        <v>103</v>
      </c>
      <c r="I764" s="1" t="s">
        <v>27</v>
      </c>
      <c r="J764">
        <v>171.42857142857099</v>
      </c>
      <c r="K764">
        <v>106.25</v>
      </c>
      <c r="L764">
        <v>181.510473333801</v>
      </c>
      <c r="M764">
        <v>12</v>
      </c>
      <c r="N764">
        <v>68</v>
      </c>
      <c r="O764">
        <v>18.62602394</v>
      </c>
      <c r="P764" s="1" t="s">
        <v>24</v>
      </c>
      <c r="Q764">
        <v>7</v>
      </c>
      <c r="R764">
        <v>64</v>
      </c>
      <c r="S764">
        <v>10</v>
      </c>
    </row>
    <row r="765" spans="1:19" x14ac:dyDescent="0.25">
      <c r="A765">
        <v>824</v>
      </c>
      <c r="B765" s="1" t="s">
        <v>19</v>
      </c>
      <c r="C765" s="2">
        <v>45747</v>
      </c>
      <c r="D765">
        <v>1575594</v>
      </c>
      <c r="E765" s="1" t="s">
        <v>43</v>
      </c>
      <c r="F765" s="1" t="s">
        <v>34</v>
      </c>
      <c r="G765">
        <v>305023</v>
      </c>
      <c r="H765" s="1" t="s">
        <v>76</v>
      </c>
      <c r="I765" s="1" t="s">
        <v>23</v>
      </c>
      <c r="J765">
        <v>79.310344827586192</v>
      </c>
      <c r="K765">
        <v>29.629629629629601</v>
      </c>
      <c r="L765">
        <v>19.091920999999999</v>
      </c>
      <c r="M765">
        <v>23</v>
      </c>
      <c r="N765">
        <v>8</v>
      </c>
      <c r="O765">
        <v>2.2910305200000001</v>
      </c>
      <c r="P765" s="1" t="s">
        <v>45</v>
      </c>
      <c r="Q765">
        <v>29</v>
      </c>
      <c r="R765">
        <v>27</v>
      </c>
      <c r="S765">
        <v>12</v>
      </c>
    </row>
    <row r="766" spans="1:19" x14ac:dyDescent="0.25">
      <c r="A766">
        <v>825</v>
      </c>
      <c r="B766" s="1" t="s">
        <v>19</v>
      </c>
      <c r="C766" s="2">
        <v>45747</v>
      </c>
      <c r="D766">
        <v>1618213</v>
      </c>
      <c r="E766" s="1" t="s">
        <v>25</v>
      </c>
      <c r="F766" s="1" t="s">
        <v>34</v>
      </c>
      <c r="G766">
        <v>305004</v>
      </c>
      <c r="H766" s="1" t="s">
        <v>74</v>
      </c>
      <c r="I766" s="1" t="s">
        <v>42</v>
      </c>
      <c r="J766">
        <v>105.88235294117601</v>
      </c>
      <c r="K766">
        <v>114.28571428571399</v>
      </c>
      <c r="L766">
        <v>148.58641485576899</v>
      </c>
      <c r="M766">
        <v>72</v>
      </c>
      <c r="N766">
        <v>24</v>
      </c>
      <c r="O766">
        <v>30.90597429</v>
      </c>
      <c r="P766" s="1" t="s">
        <v>28</v>
      </c>
      <c r="Q766">
        <v>68</v>
      </c>
      <c r="R766">
        <v>21</v>
      </c>
      <c r="S766">
        <v>20</v>
      </c>
    </row>
    <row r="767" spans="1:19" x14ac:dyDescent="0.25">
      <c r="A767">
        <v>827</v>
      </c>
      <c r="B767" s="1" t="s">
        <v>19</v>
      </c>
      <c r="C767" s="2">
        <v>45747</v>
      </c>
      <c r="D767">
        <v>1416156</v>
      </c>
      <c r="E767" s="1" t="s">
        <v>20</v>
      </c>
      <c r="F767" s="1" t="s">
        <v>21</v>
      </c>
      <c r="G767">
        <v>305008</v>
      </c>
      <c r="H767" s="1" t="s">
        <v>79</v>
      </c>
      <c r="I767" s="1" t="s">
        <v>42</v>
      </c>
      <c r="J767">
        <v>166.666666666666</v>
      </c>
      <c r="K767">
        <v>70.731707317073102</v>
      </c>
      <c r="L767">
        <v>171.03716711538399</v>
      </c>
      <c r="M767">
        <v>15</v>
      </c>
      <c r="N767">
        <v>58</v>
      </c>
      <c r="O767">
        <v>26.681798069999999</v>
      </c>
      <c r="P767" s="1" t="s">
        <v>24</v>
      </c>
      <c r="Q767">
        <v>9</v>
      </c>
      <c r="R767">
        <v>82</v>
      </c>
      <c r="S767">
        <v>15</v>
      </c>
    </row>
    <row r="768" spans="1:19" x14ac:dyDescent="0.25">
      <c r="A768">
        <v>828</v>
      </c>
      <c r="B768" s="1" t="s">
        <v>19</v>
      </c>
      <c r="C768" s="2">
        <v>45747</v>
      </c>
      <c r="D768">
        <v>1186918</v>
      </c>
      <c r="E768" s="1" t="s">
        <v>33</v>
      </c>
      <c r="F768" s="1" t="s">
        <v>21</v>
      </c>
      <c r="G768">
        <v>305027</v>
      </c>
      <c r="H768" s="1" t="s">
        <v>50</v>
      </c>
      <c r="I768" s="1" t="s">
        <v>27</v>
      </c>
      <c r="J768">
        <v>144.444444444444</v>
      </c>
      <c r="K768">
        <v>88.3333333333333</v>
      </c>
      <c r="L768">
        <v>121.90531869230701</v>
      </c>
      <c r="M768">
        <v>13</v>
      </c>
      <c r="N768">
        <v>53</v>
      </c>
      <c r="O768">
        <v>15.847691429999999</v>
      </c>
      <c r="P768" s="1" t="s">
        <v>36</v>
      </c>
      <c r="Q768">
        <v>9</v>
      </c>
      <c r="R768">
        <v>60</v>
      </c>
      <c r="S768">
        <v>13</v>
      </c>
    </row>
    <row r="769" spans="1:19" x14ac:dyDescent="0.25">
      <c r="A769">
        <v>829</v>
      </c>
      <c r="B769" s="1" t="s">
        <v>19</v>
      </c>
      <c r="C769" s="2">
        <v>45747</v>
      </c>
      <c r="D769">
        <v>1287464</v>
      </c>
      <c r="E769" s="1" t="s">
        <v>20</v>
      </c>
      <c r="F769" s="1" t="s">
        <v>34</v>
      </c>
      <c r="G769">
        <v>305040</v>
      </c>
      <c r="H769" s="1" t="s">
        <v>99</v>
      </c>
      <c r="I769" s="1" t="s">
        <v>27</v>
      </c>
      <c r="J769">
        <v>107.894736842105</v>
      </c>
      <c r="K769">
        <v>47.619047619047599</v>
      </c>
      <c r="L769">
        <v>43.740636153846104</v>
      </c>
      <c r="M769">
        <v>41</v>
      </c>
      <c r="N769">
        <v>10</v>
      </c>
      <c r="O769">
        <v>4.5490261600000004</v>
      </c>
      <c r="P769" s="1" t="s">
        <v>24</v>
      </c>
      <c r="Q769">
        <v>38</v>
      </c>
      <c r="R769">
        <v>21</v>
      </c>
      <c r="S769">
        <v>10</v>
      </c>
    </row>
    <row r="770" spans="1:19" x14ac:dyDescent="0.25">
      <c r="A770">
        <v>830</v>
      </c>
      <c r="B770" s="1" t="s">
        <v>19</v>
      </c>
      <c r="C770" s="2">
        <v>45747</v>
      </c>
      <c r="D770">
        <v>1066283</v>
      </c>
      <c r="E770" s="1" t="s">
        <v>20</v>
      </c>
      <c r="F770" s="1" t="s">
        <v>21</v>
      </c>
      <c r="G770">
        <v>305041</v>
      </c>
      <c r="H770" s="1" t="s">
        <v>86</v>
      </c>
      <c r="I770" s="1" t="s">
        <v>30</v>
      </c>
      <c r="J770">
        <v>155.555555555555</v>
      </c>
      <c r="K770">
        <v>100</v>
      </c>
      <c r="L770">
        <v>123.638761076923</v>
      </c>
      <c r="M770">
        <v>14</v>
      </c>
      <c r="N770">
        <v>57</v>
      </c>
      <c r="O770">
        <v>16.07303894</v>
      </c>
      <c r="P770" s="1" t="s">
        <v>24</v>
      </c>
      <c r="Q770">
        <v>9</v>
      </c>
      <c r="R770">
        <v>57</v>
      </c>
      <c r="S770">
        <v>13</v>
      </c>
    </row>
    <row r="771" spans="1:19" x14ac:dyDescent="0.25">
      <c r="A771">
        <v>831</v>
      </c>
      <c r="B771" s="1" t="s">
        <v>19</v>
      </c>
      <c r="C771" s="2">
        <v>45747</v>
      </c>
      <c r="D771">
        <v>1585688</v>
      </c>
      <c r="E771" s="1" t="s">
        <v>20</v>
      </c>
      <c r="F771" s="1" t="s">
        <v>21</v>
      </c>
      <c r="G771">
        <v>305005</v>
      </c>
      <c r="H771" s="1" t="s">
        <v>35</v>
      </c>
      <c r="I771" s="1" t="s">
        <v>27</v>
      </c>
      <c r="J771">
        <v>166.666666666666</v>
      </c>
      <c r="K771">
        <v>84.745762711864401</v>
      </c>
      <c r="L771">
        <v>129.97583146153801</v>
      </c>
      <c r="M771">
        <v>15</v>
      </c>
      <c r="N771">
        <v>50</v>
      </c>
      <c r="O771">
        <v>16.896858089999998</v>
      </c>
      <c r="P771" s="1" t="s">
        <v>24</v>
      </c>
      <c r="Q771">
        <v>9</v>
      </c>
      <c r="R771">
        <v>59</v>
      </c>
      <c r="S771">
        <v>13</v>
      </c>
    </row>
    <row r="772" spans="1:19" x14ac:dyDescent="0.25">
      <c r="A772">
        <v>832</v>
      </c>
      <c r="B772" s="1" t="s">
        <v>19</v>
      </c>
      <c r="C772" s="2">
        <v>45747</v>
      </c>
      <c r="D772">
        <v>1999806</v>
      </c>
      <c r="E772" s="1" t="s">
        <v>33</v>
      </c>
      <c r="F772" s="1" t="s">
        <v>34</v>
      </c>
      <c r="G772">
        <v>305028</v>
      </c>
      <c r="H772" s="1" t="s">
        <v>98</v>
      </c>
      <c r="I772" s="1" t="s">
        <v>42</v>
      </c>
      <c r="J772">
        <v>98.461538461538396</v>
      </c>
      <c r="K772">
        <v>94.117647058823493</v>
      </c>
      <c r="L772">
        <v>25.710258717948697</v>
      </c>
      <c r="M772">
        <v>64</v>
      </c>
      <c r="N772">
        <v>16</v>
      </c>
      <c r="O772">
        <v>4.0108003600000002</v>
      </c>
      <c r="P772" s="1" t="s">
        <v>36</v>
      </c>
      <c r="Q772">
        <v>65</v>
      </c>
      <c r="R772">
        <v>17</v>
      </c>
      <c r="S772">
        <v>15</v>
      </c>
    </row>
    <row r="773" spans="1:19" x14ac:dyDescent="0.25">
      <c r="A773">
        <v>833</v>
      </c>
      <c r="B773" s="1" t="s">
        <v>19</v>
      </c>
      <c r="C773" s="2">
        <v>45747</v>
      </c>
      <c r="D773">
        <v>1463597</v>
      </c>
      <c r="E773" s="1" t="s">
        <v>20</v>
      </c>
      <c r="F773" s="1" t="s">
        <v>21</v>
      </c>
      <c r="G773">
        <v>305037</v>
      </c>
      <c r="H773" s="1" t="s">
        <v>62</v>
      </c>
      <c r="I773" s="1" t="s">
        <v>42</v>
      </c>
      <c r="J773">
        <v>257.142857142857</v>
      </c>
      <c r="K773">
        <v>135.48387096774098</v>
      </c>
      <c r="L773">
        <v>300.24165423076903</v>
      </c>
      <c r="M773">
        <v>18</v>
      </c>
      <c r="N773">
        <v>45</v>
      </c>
      <c r="O773">
        <v>31.225132039999998</v>
      </c>
      <c r="P773" s="1" t="s">
        <v>24</v>
      </c>
      <c r="Q773">
        <v>7</v>
      </c>
      <c r="R773">
        <v>33</v>
      </c>
      <c r="S773">
        <v>10</v>
      </c>
    </row>
    <row r="774" spans="1:19" x14ac:dyDescent="0.25">
      <c r="A774">
        <v>834</v>
      </c>
      <c r="B774" s="1" t="s">
        <v>19</v>
      </c>
      <c r="C774" s="2">
        <v>45747</v>
      </c>
      <c r="D774">
        <v>1903012</v>
      </c>
      <c r="E774" s="1" t="s">
        <v>20</v>
      </c>
      <c r="F774" s="1" t="s">
        <v>34</v>
      </c>
      <c r="G774">
        <v>305087</v>
      </c>
      <c r="H774" s="1" t="s">
        <v>52</v>
      </c>
      <c r="I774" s="1" t="s">
        <v>27</v>
      </c>
      <c r="J774">
        <v>106.666666666666</v>
      </c>
      <c r="K774">
        <v>75</v>
      </c>
      <c r="L774">
        <v>187.60963867187499</v>
      </c>
      <c r="M774">
        <v>16</v>
      </c>
      <c r="N774">
        <v>9</v>
      </c>
      <c r="O774">
        <v>12.487297549999999</v>
      </c>
      <c r="P774" s="1" t="s">
        <v>24</v>
      </c>
      <c r="Q774">
        <v>15</v>
      </c>
      <c r="R774">
        <v>12</v>
      </c>
      <c r="S774">
        <v>6</v>
      </c>
    </row>
    <row r="775" spans="1:19" x14ac:dyDescent="0.25">
      <c r="A775">
        <v>835</v>
      </c>
      <c r="B775" s="1" t="s">
        <v>19</v>
      </c>
      <c r="C775" s="2">
        <v>45747</v>
      </c>
      <c r="D775">
        <v>1479767</v>
      </c>
      <c r="E775" s="1" t="s">
        <v>33</v>
      </c>
      <c r="F775" s="1" t="s">
        <v>34</v>
      </c>
      <c r="G775">
        <v>305019</v>
      </c>
      <c r="H775" s="1" t="s">
        <v>29</v>
      </c>
      <c r="I775" s="1" t="s">
        <v>30</v>
      </c>
      <c r="J775">
        <v>70</v>
      </c>
      <c r="K775">
        <v>0</v>
      </c>
      <c r="L775">
        <v>0</v>
      </c>
      <c r="M775">
        <v>14</v>
      </c>
      <c r="N775">
        <v>0</v>
      </c>
      <c r="O775">
        <v>0</v>
      </c>
      <c r="P775" s="1" t="s">
        <v>36</v>
      </c>
      <c r="Q775">
        <v>20</v>
      </c>
      <c r="R775">
        <v>0</v>
      </c>
      <c r="S775">
        <v>0</v>
      </c>
    </row>
    <row r="776" spans="1:19" x14ac:dyDescent="0.25">
      <c r="A776">
        <v>837</v>
      </c>
      <c r="B776" s="1" t="s">
        <v>19</v>
      </c>
      <c r="C776" s="2">
        <v>45747</v>
      </c>
      <c r="D776">
        <v>1840424</v>
      </c>
      <c r="E776" s="1" t="s">
        <v>43</v>
      </c>
      <c r="F776" s="1" t="s">
        <v>34</v>
      </c>
      <c r="G776">
        <v>863224</v>
      </c>
      <c r="H776" s="1" t="s">
        <v>66</v>
      </c>
      <c r="I776" s="1" t="s">
        <v>32</v>
      </c>
      <c r="J776">
        <v>65.384615384615302</v>
      </c>
      <c r="K776">
        <v>31.034482758620602</v>
      </c>
      <c r="L776">
        <v>41.870389807692298</v>
      </c>
      <c r="M776">
        <v>17</v>
      </c>
      <c r="N776">
        <v>9</v>
      </c>
      <c r="O776">
        <v>4.3545205399999896</v>
      </c>
      <c r="P776" s="1" t="s">
        <v>45</v>
      </c>
      <c r="Q776">
        <v>26</v>
      </c>
      <c r="R776">
        <v>29</v>
      </c>
      <c r="S776">
        <v>10</v>
      </c>
    </row>
    <row r="777" spans="1:19" x14ac:dyDescent="0.25">
      <c r="A777">
        <v>839</v>
      </c>
      <c r="B777" s="1" t="s">
        <v>19</v>
      </c>
      <c r="C777" s="2">
        <v>45747</v>
      </c>
      <c r="D777">
        <v>1813550</v>
      </c>
      <c r="E777" s="1" t="s">
        <v>20</v>
      </c>
      <c r="F777" s="1" t="s">
        <v>34</v>
      </c>
      <c r="G777">
        <v>305021</v>
      </c>
      <c r="H777" s="1" t="s">
        <v>38</v>
      </c>
      <c r="I777" s="1" t="s">
        <v>27</v>
      </c>
      <c r="J777">
        <v>145.16129032258002</v>
      </c>
      <c r="K777">
        <v>5.8823529411764701</v>
      </c>
      <c r="L777">
        <v>58.961616346153804</v>
      </c>
      <c r="M777">
        <v>45</v>
      </c>
      <c r="N777">
        <v>1</v>
      </c>
      <c r="O777">
        <v>6.1320081000000002</v>
      </c>
      <c r="P777" s="1" t="s">
        <v>24</v>
      </c>
      <c r="Q777">
        <v>31</v>
      </c>
      <c r="R777">
        <v>17</v>
      </c>
      <c r="S777">
        <v>10</v>
      </c>
    </row>
    <row r="778" spans="1:19" x14ac:dyDescent="0.25">
      <c r="A778">
        <v>840</v>
      </c>
      <c r="B778" s="1" t="s">
        <v>19</v>
      </c>
      <c r="C778" s="2">
        <v>45747</v>
      </c>
      <c r="D778">
        <v>1861046</v>
      </c>
      <c r="E778" s="1" t="s">
        <v>20</v>
      </c>
      <c r="F778" s="1" t="s">
        <v>34</v>
      </c>
      <c r="G778">
        <v>305041</v>
      </c>
      <c r="H778" s="1" t="s">
        <v>86</v>
      </c>
      <c r="I778" s="1" t="s">
        <v>30</v>
      </c>
      <c r="J778">
        <v>111.320754716981</v>
      </c>
      <c r="K778">
        <v>87.5</v>
      </c>
      <c r="L778">
        <v>100.707542384615</v>
      </c>
      <c r="M778">
        <v>59</v>
      </c>
      <c r="N778">
        <v>21</v>
      </c>
      <c r="O778">
        <v>13.0919805099999</v>
      </c>
      <c r="P778" s="1" t="s">
        <v>24</v>
      </c>
      <c r="Q778">
        <v>53</v>
      </c>
      <c r="R778">
        <v>24</v>
      </c>
      <c r="S778">
        <v>12</v>
      </c>
    </row>
    <row r="779" spans="1:19" x14ac:dyDescent="0.25">
      <c r="A779">
        <v>841</v>
      </c>
      <c r="B779" s="1" t="s">
        <v>19</v>
      </c>
      <c r="C779" s="2">
        <v>45747</v>
      </c>
      <c r="D779">
        <v>1228043</v>
      </c>
      <c r="E779" s="1" t="s">
        <v>33</v>
      </c>
      <c r="F779" s="1" t="s">
        <v>34</v>
      </c>
      <c r="G779">
        <v>356066</v>
      </c>
      <c r="H779" s="1" t="s">
        <v>77</v>
      </c>
      <c r="I779" s="1" t="s">
        <v>42</v>
      </c>
      <c r="J779">
        <v>31.25</v>
      </c>
      <c r="K779">
        <v>36.84210526315789</v>
      </c>
      <c r="L779">
        <v>0</v>
      </c>
      <c r="M779">
        <v>5</v>
      </c>
      <c r="N779">
        <v>7</v>
      </c>
      <c r="O779">
        <v>0</v>
      </c>
      <c r="P779" s="1" t="s">
        <v>36</v>
      </c>
      <c r="Q779">
        <v>16</v>
      </c>
      <c r="R779">
        <v>19</v>
      </c>
      <c r="S779">
        <v>0</v>
      </c>
    </row>
    <row r="780" spans="1:19" x14ac:dyDescent="0.25">
      <c r="A780">
        <v>842</v>
      </c>
      <c r="B780" s="1" t="s">
        <v>19</v>
      </c>
      <c r="C780" s="2">
        <v>45747</v>
      </c>
      <c r="D780">
        <v>1015128</v>
      </c>
      <c r="E780" s="1" t="s">
        <v>33</v>
      </c>
      <c r="F780" s="1" t="s">
        <v>34</v>
      </c>
      <c r="G780">
        <v>305036</v>
      </c>
      <c r="H780" s="1" t="s">
        <v>104</v>
      </c>
      <c r="I780" s="1" t="s">
        <v>42</v>
      </c>
      <c r="J780">
        <v>105.88235294117601</v>
      </c>
      <c r="K780">
        <v>15</v>
      </c>
      <c r="L780">
        <v>95.215156794871803</v>
      </c>
      <c r="M780">
        <v>36</v>
      </c>
      <c r="N780">
        <v>3</v>
      </c>
      <c r="O780">
        <v>7.4267822299999997</v>
      </c>
      <c r="P780" s="1" t="s">
        <v>36</v>
      </c>
      <c r="Q780">
        <v>34</v>
      </c>
      <c r="R780">
        <v>20</v>
      </c>
      <c r="S780">
        <v>7</v>
      </c>
    </row>
    <row r="781" spans="1:19" x14ac:dyDescent="0.25">
      <c r="A781">
        <v>843</v>
      </c>
      <c r="B781" s="1" t="s">
        <v>19</v>
      </c>
      <c r="C781" s="2">
        <v>45747</v>
      </c>
      <c r="D781">
        <v>1610072</v>
      </c>
      <c r="E781" s="1" t="s">
        <v>33</v>
      </c>
      <c r="F781" s="1" t="s">
        <v>34</v>
      </c>
      <c r="G781">
        <v>305047</v>
      </c>
      <c r="H781" s="1" t="s">
        <v>37</v>
      </c>
      <c r="I781" s="1" t="s">
        <v>32</v>
      </c>
      <c r="J781">
        <v>111.53846153846101</v>
      </c>
      <c r="K781">
        <v>103.125</v>
      </c>
      <c r="L781">
        <v>109.02837435897399</v>
      </c>
      <c r="M781">
        <v>29</v>
      </c>
      <c r="N781">
        <v>33</v>
      </c>
      <c r="O781">
        <v>8.5042131999999899</v>
      </c>
      <c r="P781" s="1" t="s">
        <v>36</v>
      </c>
      <c r="Q781">
        <v>26</v>
      </c>
      <c r="R781">
        <v>32</v>
      </c>
      <c r="S781">
        <v>7</v>
      </c>
    </row>
    <row r="782" spans="1:19" x14ac:dyDescent="0.25">
      <c r="A782">
        <v>844</v>
      </c>
      <c r="B782" s="1" t="s">
        <v>19</v>
      </c>
      <c r="C782" s="2">
        <v>45747</v>
      </c>
      <c r="D782">
        <v>1666582</v>
      </c>
      <c r="E782" s="1" t="s">
        <v>20</v>
      </c>
      <c r="F782" s="1" t="s">
        <v>21</v>
      </c>
      <c r="G782">
        <v>305067</v>
      </c>
      <c r="H782" s="1" t="s">
        <v>107</v>
      </c>
      <c r="I782" s="1" t="s">
        <v>30</v>
      </c>
      <c r="J782">
        <v>266.666666666666</v>
      </c>
      <c r="K782">
        <v>71.428571428571402</v>
      </c>
      <c r="L782">
        <v>230.85228684615302</v>
      </c>
      <c r="M782">
        <v>16</v>
      </c>
      <c r="N782">
        <v>39</v>
      </c>
      <c r="O782">
        <v>60.021594579999999</v>
      </c>
      <c r="P782" s="1" t="s">
        <v>24</v>
      </c>
      <c r="Q782">
        <v>6</v>
      </c>
      <c r="R782">
        <v>54</v>
      </c>
      <c r="S782">
        <v>26</v>
      </c>
    </row>
    <row r="783" spans="1:19" x14ac:dyDescent="0.25">
      <c r="A783">
        <v>845</v>
      </c>
      <c r="B783" s="1" t="s">
        <v>19</v>
      </c>
      <c r="C783" s="2">
        <v>45747</v>
      </c>
      <c r="D783">
        <v>1581938</v>
      </c>
      <c r="E783" s="1" t="s">
        <v>20</v>
      </c>
      <c r="F783" s="1" t="s">
        <v>34</v>
      </c>
      <c r="G783">
        <v>305032</v>
      </c>
      <c r="H783" s="1" t="s">
        <v>102</v>
      </c>
      <c r="I783" s="1" t="s">
        <v>23</v>
      </c>
      <c r="J783">
        <v>135</v>
      </c>
      <c r="K783">
        <v>51.724137931034399</v>
      </c>
      <c r="L783">
        <v>50.637896999999995</v>
      </c>
      <c r="M783">
        <v>27</v>
      </c>
      <c r="N783">
        <v>15</v>
      </c>
      <c r="O783">
        <v>5.5701686700000002</v>
      </c>
      <c r="P783" s="1" t="s">
        <v>24</v>
      </c>
      <c r="Q783">
        <v>20</v>
      </c>
      <c r="R783">
        <v>29</v>
      </c>
      <c r="S783">
        <v>11</v>
      </c>
    </row>
    <row r="784" spans="1:19" x14ac:dyDescent="0.25">
      <c r="A784">
        <v>846</v>
      </c>
      <c r="B784" s="1" t="s">
        <v>19</v>
      </c>
      <c r="C784" s="2">
        <v>45747</v>
      </c>
      <c r="D784">
        <v>1419940</v>
      </c>
      <c r="E784" s="1" t="s">
        <v>33</v>
      </c>
      <c r="F784" s="1" t="s">
        <v>34</v>
      </c>
      <c r="G784">
        <v>305005</v>
      </c>
      <c r="H784" s="1" t="s">
        <v>35</v>
      </c>
      <c r="I784" s="1" t="s">
        <v>27</v>
      </c>
      <c r="J784">
        <v>26.666666666666668</v>
      </c>
      <c r="K784">
        <v>0</v>
      </c>
      <c r="L784">
        <v>0</v>
      </c>
      <c r="M784">
        <v>4</v>
      </c>
      <c r="N784">
        <v>0</v>
      </c>
      <c r="O784">
        <v>0</v>
      </c>
      <c r="P784" s="1" t="s">
        <v>36</v>
      </c>
      <c r="Q784">
        <v>15</v>
      </c>
      <c r="R784">
        <v>0</v>
      </c>
      <c r="S784">
        <v>0</v>
      </c>
    </row>
    <row r="785" spans="1:19" x14ac:dyDescent="0.25">
      <c r="A785">
        <v>847</v>
      </c>
      <c r="B785" s="1" t="s">
        <v>19</v>
      </c>
      <c r="C785" s="2">
        <v>45747</v>
      </c>
      <c r="D785">
        <v>1628589</v>
      </c>
      <c r="E785" s="1" t="s">
        <v>33</v>
      </c>
      <c r="F785" s="1" t="s">
        <v>34</v>
      </c>
      <c r="G785">
        <v>356060</v>
      </c>
      <c r="H785" s="1" t="s">
        <v>80</v>
      </c>
      <c r="I785" s="1" t="s">
        <v>32</v>
      </c>
      <c r="J785">
        <v>91.6666666666666</v>
      </c>
      <c r="K785">
        <v>0</v>
      </c>
      <c r="L785">
        <v>74.193960673076901</v>
      </c>
      <c r="M785">
        <v>22</v>
      </c>
      <c r="N785">
        <v>0</v>
      </c>
      <c r="O785">
        <v>7.7161719099999999</v>
      </c>
      <c r="P785" s="1" t="s">
        <v>36</v>
      </c>
      <c r="Q785">
        <v>24</v>
      </c>
      <c r="R785">
        <v>0</v>
      </c>
      <c r="S785">
        <v>10</v>
      </c>
    </row>
    <row r="786" spans="1:19" x14ac:dyDescent="0.25">
      <c r="A786">
        <v>848</v>
      </c>
      <c r="B786" s="1" t="s">
        <v>19</v>
      </c>
      <c r="C786" s="2">
        <v>45747</v>
      </c>
      <c r="D786">
        <v>1090670</v>
      </c>
      <c r="E786" s="1" t="s">
        <v>20</v>
      </c>
      <c r="F786" s="1" t="s">
        <v>34</v>
      </c>
      <c r="G786">
        <v>881415</v>
      </c>
      <c r="H786" s="1" t="s">
        <v>122</v>
      </c>
      <c r="I786" s="1" t="s">
        <v>30</v>
      </c>
      <c r="J786">
        <v>119.23076923076901</v>
      </c>
      <c r="K786">
        <v>68.181818181818102</v>
      </c>
      <c r="L786">
        <v>87.773743692307605</v>
      </c>
      <c r="M786">
        <v>31</v>
      </c>
      <c r="N786">
        <v>16</v>
      </c>
      <c r="O786">
        <v>11.41058668</v>
      </c>
      <c r="P786" s="1" t="s">
        <v>24</v>
      </c>
      <c r="Q786">
        <v>26</v>
      </c>
      <c r="R786">
        <v>23</v>
      </c>
      <c r="S786">
        <v>13</v>
      </c>
    </row>
    <row r="787" spans="1:19" x14ac:dyDescent="0.25">
      <c r="A787">
        <v>849</v>
      </c>
      <c r="B787" s="1" t="s">
        <v>19</v>
      </c>
      <c r="C787" s="2">
        <v>45747</v>
      </c>
      <c r="D787">
        <v>1356712</v>
      </c>
      <c r="E787" s="1" t="s">
        <v>33</v>
      </c>
      <c r="F787" s="1" t="s">
        <v>21</v>
      </c>
      <c r="G787">
        <v>305076</v>
      </c>
      <c r="H787" s="1" t="s">
        <v>83</v>
      </c>
      <c r="I787" s="1" t="s">
        <v>32</v>
      </c>
      <c r="J787">
        <v>285</v>
      </c>
      <c r="K787">
        <v>27.586206896551701</v>
      </c>
      <c r="L787">
        <v>73.727794176706794</v>
      </c>
      <c r="M787">
        <v>6</v>
      </c>
      <c r="N787">
        <v>8</v>
      </c>
      <c r="O787">
        <v>2.2029864899999998</v>
      </c>
      <c r="P787" s="1" t="s">
        <v>36</v>
      </c>
      <c r="Q787">
        <v>2</v>
      </c>
      <c r="R787">
        <v>29</v>
      </c>
      <c r="S787">
        <v>2</v>
      </c>
    </row>
    <row r="788" spans="1:19" x14ac:dyDescent="0.25">
      <c r="A788">
        <v>850</v>
      </c>
      <c r="B788" s="1" t="s">
        <v>19</v>
      </c>
      <c r="C788" s="2">
        <v>45747</v>
      </c>
      <c r="D788">
        <v>1093348</v>
      </c>
      <c r="E788" s="1" t="s">
        <v>20</v>
      </c>
      <c r="F788" s="1" t="s">
        <v>21</v>
      </c>
      <c r="G788">
        <v>305076</v>
      </c>
      <c r="H788" s="1" t="s">
        <v>83</v>
      </c>
      <c r="I788" s="1" t="s">
        <v>32</v>
      </c>
      <c r="J788">
        <v>150</v>
      </c>
      <c r="K788">
        <v>114.81481481481399</v>
      </c>
      <c r="L788">
        <v>0</v>
      </c>
      <c r="M788">
        <v>9</v>
      </c>
      <c r="N788">
        <v>93</v>
      </c>
      <c r="O788">
        <v>0</v>
      </c>
      <c r="P788" s="1" t="s">
        <v>24</v>
      </c>
      <c r="Q788">
        <v>6</v>
      </c>
      <c r="R788">
        <v>81</v>
      </c>
      <c r="S788">
        <v>0</v>
      </c>
    </row>
    <row r="789" spans="1:19" x14ac:dyDescent="0.25">
      <c r="A789">
        <v>851</v>
      </c>
      <c r="B789" s="1" t="s">
        <v>19</v>
      </c>
      <c r="C789" s="2">
        <v>45747</v>
      </c>
      <c r="D789">
        <v>1417716</v>
      </c>
      <c r="E789" s="1" t="s">
        <v>33</v>
      </c>
      <c r="F789" s="1" t="s">
        <v>34</v>
      </c>
      <c r="G789">
        <v>305078</v>
      </c>
      <c r="H789" s="1" t="s">
        <v>69</v>
      </c>
      <c r="I789" s="1" t="s">
        <v>23</v>
      </c>
      <c r="J789">
        <v>118.42105263157801</v>
      </c>
      <c r="K789">
        <v>119.354838709677</v>
      </c>
      <c r="L789">
        <v>159.57906546153799</v>
      </c>
      <c r="M789">
        <v>45</v>
      </c>
      <c r="N789">
        <v>37</v>
      </c>
      <c r="O789">
        <v>20.745278509999999</v>
      </c>
      <c r="P789" s="1" t="s">
        <v>36</v>
      </c>
      <c r="Q789">
        <v>38</v>
      </c>
      <c r="R789">
        <v>31</v>
      </c>
      <c r="S789">
        <v>13</v>
      </c>
    </row>
    <row r="790" spans="1:19" x14ac:dyDescent="0.25">
      <c r="A790">
        <v>852</v>
      </c>
      <c r="B790" s="1" t="s">
        <v>19</v>
      </c>
      <c r="C790" s="2">
        <v>45747</v>
      </c>
      <c r="D790">
        <v>1553257</v>
      </c>
      <c r="E790" s="1" t="s">
        <v>43</v>
      </c>
      <c r="F790" s="1" t="s">
        <v>34</v>
      </c>
      <c r="G790">
        <v>359115</v>
      </c>
      <c r="H790" s="1" t="s">
        <v>125</v>
      </c>
      <c r="I790" s="1" t="s">
        <v>23</v>
      </c>
      <c r="J790">
        <v>94.117647058823493</v>
      </c>
      <c r="K790">
        <v>48</v>
      </c>
      <c r="L790">
        <v>110.61067499999999</v>
      </c>
      <c r="M790">
        <v>16</v>
      </c>
      <c r="N790">
        <v>12</v>
      </c>
      <c r="O790">
        <v>12.16717425</v>
      </c>
      <c r="P790" s="1" t="s">
        <v>45</v>
      </c>
      <c r="Q790">
        <v>17</v>
      </c>
      <c r="R790">
        <v>25</v>
      </c>
      <c r="S790">
        <v>11</v>
      </c>
    </row>
    <row r="791" spans="1:19" x14ac:dyDescent="0.25">
      <c r="A791">
        <v>853</v>
      </c>
      <c r="B791" s="1" t="s">
        <v>19</v>
      </c>
      <c r="C791" s="2">
        <v>45747</v>
      </c>
      <c r="D791">
        <v>1666808</v>
      </c>
      <c r="E791" s="1" t="s">
        <v>25</v>
      </c>
      <c r="F791" s="1" t="s">
        <v>34</v>
      </c>
      <c r="G791">
        <v>305003</v>
      </c>
      <c r="H791" s="1" t="s">
        <v>58</v>
      </c>
      <c r="I791" s="1" t="s">
        <v>42</v>
      </c>
      <c r="J791">
        <v>71.428571428571402</v>
      </c>
      <c r="K791">
        <v>110.00000000000001</v>
      </c>
      <c r="L791">
        <v>121.682435897435</v>
      </c>
      <c r="M791">
        <v>60</v>
      </c>
      <c r="N791">
        <v>22</v>
      </c>
      <c r="O791">
        <v>18.98246</v>
      </c>
      <c r="P791" s="1" t="s">
        <v>28</v>
      </c>
      <c r="Q791">
        <v>84</v>
      </c>
      <c r="R791">
        <v>19</v>
      </c>
      <c r="S791">
        <v>15</v>
      </c>
    </row>
    <row r="792" spans="1:19" x14ac:dyDescent="0.25">
      <c r="A792">
        <v>854</v>
      </c>
      <c r="B792" s="1" t="s">
        <v>19</v>
      </c>
      <c r="C792" s="2">
        <v>45747</v>
      </c>
      <c r="D792">
        <v>1942390</v>
      </c>
      <c r="E792" s="1" t="s">
        <v>33</v>
      </c>
      <c r="F792" s="1" t="s">
        <v>34</v>
      </c>
      <c r="G792">
        <v>305002</v>
      </c>
      <c r="H792" s="1" t="s">
        <v>88</v>
      </c>
      <c r="I792" s="1" t="s">
        <v>42</v>
      </c>
      <c r="J792">
        <v>7.6923076923076925</v>
      </c>
      <c r="K792">
        <v>0</v>
      </c>
      <c r="L792">
        <v>0</v>
      </c>
      <c r="M792">
        <v>1</v>
      </c>
      <c r="N792">
        <v>0</v>
      </c>
      <c r="O792">
        <v>0</v>
      </c>
      <c r="P792" s="1" t="s">
        <v>36</v>
      </c>
      <c r="Q792">
        <v>13</v>
      </c>
      <c r="R792">
        <v>0</v>
      </c>
      <c r="S792">
        <v>0</v>
      </c>
    </row>
    <row r="793" spans="1:19" x14ac:dyDescent="0.25">
      <c r="A793">
        <v>855</v>
      </c>
      <c r="B793" s="1" t="s">
        <v>19</v>
      </c>
      <c r="C793" s="2">
        <v>45747</v>
      </c>
      <c r="D793">
        <v>1349458</v>
      </c>
      <c r="E793" s="1" t="s">
        <v>25</v>
      </c>
      <c r="F793" s="1" t="s">
        <v>34</v>
      </c>
      <c r="G793">
        <v>356063</v>
      </c>
      <c r="H793" s="1" t="s">
        <v>131</v>
      </c>
      <c r="I793" s="1" t="s">
        <v>42</v>
      </c>
      <c r="J793">
        <v>101.88679245283001</v>
      </c>
      <c r="K793">
        <v>105.88235294117601</v>
      </c>
      <c r="L793">
        <v>0</v>
      </c>
      <c r="M793">
        <v>54</v>
      </c>
      <c r="N793">
        <v>18</v>
      </c>
      <c r="O793">
        <v>0</v>
      </c>
      <c r="P793" s="1" t="s">
        <v>28</v>
      </c>
      <c r="Q793">
        <v>53</v>
      </c>
      <c r="R793">
        <v>17</v>
      </c>
      <c r="S793">
        <v>0</v>
      </c>
    </row>
    <row r="794" spans="1:19" x14ac:dyDescent="0.25">
      <c r="A794">
        <v>856</v>
      </c>
      <c r="B794" s="1" t="s">
        <v>19</v>
      </c>
      <c r="C794" s="2">
        <v>45747</v>
      </c>
      <c r="D794">
        <v>1120738</v>
      </c>
      <c r="E794" s="1" t="s">
        <v>33</v>
      </c>
      <c r="F794" s="1" t="s">
        <v>34</v>
      </c>
      <c r="G794">
        <v>305045</v>
      </c>
      <c r="H794" s="1" t="s">
        <v>105</v>
      </c>
      <c r="I794" s="1" t="s">
        <v>30</v>
      </c>
      <c r="J794">
        <v>31.578947368421002</v>
      </c>
      <c r="K794">
        <v>0</v>
      </c>
      <c r="L794">
        <v>0</v>
      </c>
      <c r="M794">
        <v>6</v>
      </c>
      <c r="N794">
        <v>0</v>
      </c>
      <c r="O794">
        <v>0</v>
      </c>
      <c r="P794" s="1" t="s">
        <v>36</v>
      </c>
      <c r="Q794">
        <v>19</v>
      </c>
      <c r="R794">
        <v>0</v>
      </c>
      <c r="S794">
        <v>0</v>
      </c>
    </row>
    <row r="795" spans="1:19" x14ac:dyDescent="0.25">
      <c r="A795">
        <v>857</v>
      </c>
      <c r="B795" s="1" t="s">
        <v>19</v>
      </c>
      <c r="C795" s="2">
        <v>45747</v>
      </c>
      <c r="D795">
        <v>1528755</v>
      </c>
      <c r="E795" s="1" t="s">
        <v>33</v>
      </c>
      <c r="F795" s="1" t="s">
        <v>34</v>
      </c>
      <c r="G795">
        <v>305003</v>
      </c>
      <c r="H795" s="1" t="s">
        <v>58</v>
      </c>
      <c r="I795" s="1" t="s">
        <v>42</v>
      </c>
      <c r="J795">
        <v>138.09523809523802</v>
      </c>
      <c r="K795">
        <v>0</v>
      </c>
      <c r="L795">
        <v>40.2672447435897</v>
      </c>
      <c r="M795">
        <v>58</v>
      </c>
      <c r="N795">
        <v>0</v>
      </c>
      <c r="O795">
        <v>3.14084509</v>
      </c>
      <c r="P795" s="1" t="s">
        <v>36</v>
      </c>
      <c r="Q795">
        <v>42</v>
      </c>
      <c r="R795">
        <v>0</v>
      </c>
      <c r="S795">
        <v>7</v>
      </c>
    </row>
    <row r="796" spans="1:19" x14ac:dyDescent="0.25">
      <c r="A796">
        <v>858</v>
      </c>
      <c r="B796" s="1" t="s">
        <v>19</v>
      </c>
      <c r="C796" s="2">
        <v>45747</v>
      </c>
      <c r="D796">
        <v>1176550</v>
      </c>
      <c r="E796" s="1" t="s">
        <v>25</v>
      </c>
      <c r="F796" s="1" t="s">
        <v>34</v>
      </c>
      <c r="G796">
        <v>886175</v>
      </c>
      <c r="H796" s="1" t="s">
        <v>103</v>
      </c>
      <c r="I796" s="1" t="s">
        <v>27</v>
      </c>
      <c r="J796">
        <v>127.02702702702699</v>
      </c>
      <c r="K796">
        <v>119.04761904761901</v>
      </c>
      <c r="L796">
        <v>117.50104310405301</v>
      </c>
      <c r="M796">
        <v>47</v>
      </c>
      <c r="N796">
        <v>25</v>
      </c>
      <c r="O796">
        <v>12.057581040000001</v>
      </c>
      <c r="P796" s="1" t="s">
        <v>28</v>
      </c>
      <c r="Q796">
        <v>37</v>
      </c>
      <c r="R796">
        <v>21</v>
      </c>
      <c r="S796">
        <v>10</v>
      </c>
    </row>
    <row r="797" spans="1:19" x14ac:dyDescent="0.25">
      <c r="A797">
        <v>859</v>
      </c>
      <c r="B797" s="1" t="s">
        <v>19</v>
      </c>
      <c r="C797" s="2">
        <v>45747</v>
      </c>
      <c r="D797">
        <v>1022449</v>
      </c>
      <c r="E797" s="1" t="s">
        <v>33</v>
      </c>
      <c r="F797" s="1" t="s">
        <v>34</v>
      </c>
      <c r="G797">
        <v>305030</v>
      </c>
      <c r="H797" s="1" t="s">
        <v>70</v>
      </c>
      <c r="I797" s="1" t="s">
        <v>42</v>
      </c>
      <c r="J797">
        <v>91.304347826086897</v>
      </c>
      <c r="K797">
        <v>120</v>
      </c>
      <c r="L797">
        <v>46.018526000000001</v>
      </c>
      <c r="M797">
        <v>21</v>
      </c>
      <c r="N797">
        <v>12</v>
      </c>
      <c r="O797">
        <v>2.9912041899999999</v>
      </c>
      <c r="P797" s="1" t="s">
        <v>36</v>
      </c>
      <c r="Q797">
        <v>23</v>
      </c>
      <c r="R797">
        <v>10</v>
      </c>
      <c r="S797">
        <v>6</v>
      </c>
    </row>
    <row r="798" spans="1:19" x14ac:dyDescent="0.25">
      <c r="A798">
        <v>860</v>
      </c>
      <c r="B798" s="1" t="s">
        <v>19</v>
      </c>
      <c r="C798" s="2">
        <v>45747</v>
      </c>
      <c r="D798">
        <v>1617354</v>
      </c>
      <c r="E798" s="1" t="s">
        <v>43</v>
      </c>
      <c r="F798" s="1" t="s">
        <v>34</v>
      </c>
      <c r="G798">
        <v>305002</v>
      </c>
      <c r="H798" s="1" t="s">
        <v>88</v>
      </c>
      <c r="I798" s="1" t="s">
        <v>42</v>
      </c>
      <c r="J798">
        <v>113.04347826086899</v>
      </c>
      <c r="K798">
        <v>128</v>
      </c>
      <c r="L798">
        <v>66.786411153846103</v>
      </c>
      <c r="M798">
        <v>52</v>
      </c>
      <c r="N798">
        <v>32</v>
      </c>
      <c r="O798">
        <v>6.9457867599999998</v>
      </c>
      <c r="P798" s="1" t="s">
        <v>45</v>
      </c>
      <c r="Q798">
        <v>46</v>
      </c>
      <c r="R798">
        <v>25</v>
      </c>
      <c r="S798">
        <v>10</v>
      </c>
    </row>
    <row r="799" spans="1:19" x14ac:dyDescent="0.25">
      <c r="A799">
        <v>862</v>
      </c>
      <c r="B799" s="1" t="s">
        <v>19</v>
      </c>
      <c r="C799" s="2">
        <v>45747</v>
      </c>
      <c r="D799">
        <v>1978734</v>
      </c>
      <c r="E799" s="1" t="s">
        <v>20</v>
      </c>
      <c r="F799" s="1" t="s">
        <v>34</v>
      </c>
      <c r="G799">
        <v>305014</v>
      </c>
      <c r="H799" s="1" t="s">
        <v>67</v>
      </c>
      <c r="I799" s="1" t="s">
        <v>30</v>
      </c>
      <c r="J799">
        <v>115.151515151515</v>
      </c>
      <c r="K799">
        <v>57.894736842105196</v>
      </c>
      <c r="L799">
        <v>224.47598173076901</v>
      </c>
      <c r="M799">
        <v>76</v>
      </c>
      <c r="N799">
        <v>11</v>
      </c>
      <c r="O799">
        <v>35.01825315</v>
      </c>
      <c r="P799" s="1" t="s">
        <v>24</v>
      </c>
      <c r="Q799">
        <v>66</v>
      </c>
      <c r="R799">
        <v>19</v>
      </c>
      <c r="S799">
        <v>15</v>
      </c>
    </row>
    <row r="800" spans="1:19" x14ac:dyDescent="0.25">
      <c r="A800">
        <v>863</v>
      </c>
      <c r="B800" s="1" t="s">
        <v>19</v>
      </c>
      <c r="C800" s="2">
        <v>45747</v>
      </c>
      <c r="D800">
        <v>1835525</v>
      </c>
      <c r="E800" s="1" t="s">
        <v>33</v>
      </c>
      <c r="F800" s="1" t="s">
        <v>34</v>
      </c>
      <c r="G800">
        <v>305027</v>
      </c>
      <c r="H800" s="1" t="s">
        <v>50</v>
      </c>
      <c r="I800" s="1" t="s">
        <v>27</v>
      </c>
      <c r="J800">
        <v>87.5</v>
      </c>
      <c r="K800">
        <v>0</v>
      </c>
      <c r="L800">
        <v>159.55885454545401</v>
      </c>
      <c r="M800">
        <v>14</v>
      </c>
      <c r="N800">
        <v>0</v>
      </c>
      <c r="O800">
        <v>9.1267664800000006</v>
      </c>
      <c r="P800" s="1" t="s">
        <v>36</v>
      </c>
      <c r="Q800">
        <v>16</v>
      </c>
      <c r="R800">
        <v>0</v>
      </c>
      <c r="S800">
        <v>5</v>
      </c>
    </row>
    <row r="801" spans="1:19" x14ac:dyDescent="0.25">
      <c r="A801">
        <v>864</v>
      </c>
      <c r="B801" s="1" t="s">
        <v>19</v>
      </c>
      <c r="C801" s="2">
        <v>45747</v>
      </c>
      <c r="D801">
        <v>1642512</v>
      </c>
      <c r="E801" s="1" t="s">
        <v>25</v>
      </c>
      <c r="F801" s="1" t="s">
        <v>34</v>
      </c>
      <c r="G801">
        <v>305018</v>
      </c>
      <c r="H801" s="1" t="s">
        <v>49</v>
      </c>
      <c r="I801" s="1" t="s">
        <v>32</v>
      </c>
      <c r="J801">
        <v>156.25</v>
      </c>
      <c r="K801">
        <v>114.28571428571399</v>
      </c>
      <c r="L801">
        <v>0</v>
      </c>
      <c r="M801">
        <v>25</v>
      </c>
      <c r="N801">
        <v>8</v>
      </c>
      <c r="O801">
        <v>0</v>
      </c>
      <c r="P801" s="1" t="s">
        <v>28</v>
      </c>
      <c r="Q801">
        <v>16</v>
      </c>
      <c r="R801">
        <v>7</v>
      </c>
      <c r="S801">
        <v>0</v>
      </c>
    </row>
    <row r="802" spans="1:19" x14ac:dyDescent="0.25">
      <c r="A802">
        <v>865</v>
      </c>
      <c r="B802" s="1" t="s">
        <v>19</v>
      </c>
      <c r="C802" s="2">
        <v>45747</v>
      </c>
      <c r="D802">
        <v>1877553</v>
      </c>
      <c r="E802" s="1" t="s">
        <v>20</v>
      </c>
      <c r="F802" s="1" t="s">
        <v>34</v>
      </c>
      <c r="G802">
        <v>305033</v>
      </c>
      <c r="H802" s="1" t="s">
        <v>124</v>
      </c>
      <c r="I802" s="1" t="s">
        <v>42</v>
      </c>
      <c r="J802">
        <v>58.823529411764696</v>
      </c>
      <c r="K802">
        <v>104</v>
      </c>
      <c r="L802">
        <v>29.356322115384597</v>
      </c>
      <c r="M802">
        <v>30</v>
      </c>
      <c r="N802">
        <v>26</v>
      </c>
      <c r="O802">
        <v>3.0530575</v>
      </c>
      <c r="P802" s="1" t="s">
        <v>24</v>
      </c>
      <c r="Q802">
        <v>51</v>
      </c>
      <c r="R802">
        <v>25</v>
      </c>
      <c r="S802">
        <v>10</v>
      </c>
    </row>
    <row r="803" spans="1:19" x14ac:dyDescent="0.25">
      <c r="A803">
        <v>866</v>
      </c>
      <c r="B803" s="1" t="s">
        <v>19</v>
      </c>
      <c r="C803" s="2">
        <v>45747</v>
      </c>
      <c r="D803">
        <v>1499660</v>
      </c>
      <c r="E803" s="1" t="s">
        <v>20</v>
      </c>
      <c r="F803" s="1" t="s">
        <v>21</v>
      </c>
      <c r="G803">
        <v>305038</v>
      </c>
      <c r="H803" s="1" t="s">
        <v>40</v>
      </c>
      <c r="I803" s="1" t="s">
        <v>23</v>
      </c>
      <c r="J803">
        <v>185.71428571428501</v>
      </c>
      <c r="K803">
        <v>116.17647058823499</v>
      </c>
      <c r="L803">
        <v>16.855869999999999</v>
      </c>
      <c r="M803">
        <v>13</v>
      </c>
      <c r="N803">
        <v>79</v>
      </c>
      <c r="O803">
        <v>2.6295157200000001</v>
      </c>
      <c r="P803" s="1" t="s">
        <v>24</v>
      </c>
      <c r="Q803">
        <v>7</v>
      </c>
      <c r="R803">
        <v>68</v>
      </c>
      <c r="S803">
        <v>15</v>
      </c>
    </row>
    <row r="804" spans="1:19" x14ac:dyDescent="0.25">
      <c r="A804">
        <v>867</v>
      </c>
      <c r="B804" s="1" t="s">
        <v>19</v>
      </c>
      <c r="C804" s="2">
        <v>45747</v>
      </c>
      <c r="D804">
        <v>1673957</v>
      </c>
      <c r="E804" s="1" t="s">
        <v>33</v>
      </c>
      <c r="F804" s="1" t="s">
        <v>34</v>
      </c>
      <c r="G804">
        <v>400173</v>
      </c>
      <c r="H804" s="1" t="s">
        <v>55</v>
      </c>
      <c r="I804" s="1" t="s">
        <v>30</v>
      </c>
      <c r="J804">
        <v>122.22222222222202</v>
      </c>
      <c r="K804">
        <v>47.368421052631575</v>
      </c>
      <c r="L804">
        <v>118.169190231643</v>
      </c>
      <c r="M804">
        <v>33</v>
      </c>
      <c r="N804">
        <v>9</v>
      </c>
      <c r="O804">
        <v>10.81484429</v>
      </c>
      <c r="P804" s="1" t="s">
        <v>36</v>
      </c>
      <c r="Q804">
        <v>27</v>
      </c>
      <c r="R804">
        <v>19</v>
      </c>
      <c r="S804">
        <v>9</v>
      </c>
    </row>
    <row r="805" spans="1:19" x14ac:dyDescent="0.25">
      <c r="A805">
        <v>868</v>
      </c>
      <c r="B805" s="1" t="s">
        <v>19</v>
      </c>
      <c r="C805" s="2">
        <v>45747</v>
      </c>
      <c r="D805">
        <v>1479791</v>
      </c>
      <c r="E805" s="1" t="s">
        <v>20</v>
      </c>
      <c r="F805" s="1" t="s">
        <v>21</v>
      </c>
      <c r="G805">
        <v>305055</v>
      </c>
      <c r="H805" s="1" t="s">
        <v>51</v>
      </c>
      <c r="I805" s="1" t="s">
        <v>32</v>
      </c>
      <c r="J805">
        <v>211.11111111111097</v>
      </c>
      <c r="K805">
        <v>102.380952380952</v>
      </c>
      <c r="L805">
        <v>62.142780192307598</v>
      </c>
      <c r="M805">
        <v>19</v>
      </c>
      <c r="N805">
        <v>86</v>
      </c>
      <c r="O805">
        <v>6.4628491400000003</v>
      </c>
      <c r="P805" s="1" t="s">
        <v>24</v>
      </c>
      <c r="Q805">
        <v>9</v>
      </c>
      <c r="R805">
        <v>84</v>
      </c>
      <c r="S805">
        <v>10</v>
      </c>
    </row>
    <row r="806" spans="1:19" x14ac:dyDescent="0.25">
      <c r="A806">
        <v>869</v>
      </c>
      <c r="B806" s="1" t="s">
        <v>19</v>
      </c>
      <c r="C806" s="2">
        <v>45747</v>
      </c>
      <c r="D806">
        <v>1702070</v>
      </c>
      <c r="E806" s="1" t="s">
        <v>33</v>
      </c>
      <c r="F806" s="1" t="s">
        <v>34</v>
      </c>
      <c r="G806">
        <v>309631</v>
      </c>
      <c r="H806" s="1" t="s">
        <v>134</v>
      </c>
      <c r="I806" s="1" t="s">
        <v>42</v>
      </c>
      <c r="J806">
        <v>29.1666666666666</v>
      </c>
      <c r="K806">
        <v>0</v>
      </c>
      <c r="L806">
        <v>0</v>
      </c>
      <c r="M806">
        <v>7</v>
      </c>
      <c r="N806">
        <v>0</v>
      </c>
      <c r="O806">
        <v>0</v>
      </c>
      <c r="P806" s="1" t="s">
        <v>36</v>
      </c>
      <c r="Q806">
        <v>24</v>
      </c>
      <c r="R806">
        <v>0</v>
      </c>
      <c r="S806">
        <v>0</v>
      </c>
    </row>
    <row r="807" spans="1:19" x14ac:dyDescent="0.25">
      <c r="A807">
        <v>871</v>
      </c>
      <c r="B807" s="1" t="s">
        <v>19</v>
      </c>
      <c r="C807" s="2">
        <v>45747</v>
      </c>
      <c r="D807">
        <v>1024789</v>
      </c>
      <c r="E807" s="1" t="s">
        <v>33</v>
      </c>
      <c r="F807" s="1" t="s">
        <v>34</v>
      </c>
      <c r="G807">
        <v>305004</v>
      </c>
      <c r="H807" s="1" t="s">
        <v>74</v>
      </c>
      <c r="I807" s="1" t="s">
        <v>42</v>
      </c>
      <c r="J807">
        <v>60</v>
      </c>
      <c r="K807">
        <v>5.8823529411764701</v>
      </c>
      <c r="L807">
        <v>0</v>
      </c>
      <c r="M807">
        <v>12</v>
      </c>
      <c r="N807">
        <v>1</v>
      </c>
      <c r="O807">
        <v>0</v>
      </c>
      <c r="P807" s="1" t="s">
        <v>36</v>
      </c>
      <c r="Q807">
        <v>20</v>
      </c>
      <c r="R807">
        <v>17</v>
      </c>
      <c r="S807">
        <v>0</v>
      </c>
    </row>
    <row r="808" spans="1:19" x14ac:dyDescent="0.25">
      <c r="A808">
        <v>872</v>
      </c>
      <c r="B808" s="1" t="s">
        <v>19</v>
      </c>
      <c r="C808" s="2">
        <v>45747</v>
      </c>
      <c r="D808">
        <v>1618828</v>
      </c>
      <c r="E808" s="1" t="s">
        <v>33</v>
      </c>
      <c r="F808" s="1" t="s">
        <v>34</v>
      </c>
      <c r="G808">
        <v>305017</v>
      </c>
      <c r="H808" s="1" t="s">
        <v>41</v>
      </c>
      <c r="I808" s="1" t="s">
        <v>42</v>
      </c>
      <c r="J808">
        <v>13.333333333333334</v>
      </c>
      <c r="K808">
        <v>0</v>
      </c>
      <c r="L808">
        <v>0</v>
      </c>
      <c r="M808">
        <v>2</v>
      </c>
      <c r="N808">
        <v>0</v>
      </c>
      <c r="O808">
        <v>0</v>
      </c>
      <c r="P808" s="1" t="s">
        <v>36</v>
      </c>
      <c r="Q808">
        <v>15</v>
      </c>
      <c r="R808">
        <v>0</v>
      </c>
      <c r="S808">
        <v>0</v>
      </c>
    </row>
    <row r="809" spans="1:19" x14ac:dyDescent="0.25">
      <c r="A809">
        <v>873</v>
      </c>
      <c r="B809" s="1" t="s">
        <v>19</v>
      </c>
      <c r="C809" s="2">
        <v>45747</v>
      </c>
      <c r="D809">
        <v>1679093</v>
      </c>
      <c r="E809" s="1" t="s">
        <v>20</v>
      </c>
      <c r="F809" s="1" t="s">
        <v>34</v>
      </c>
      <c r="G809">
        <v>305842</v>
      </c>
      <c r="H809" s="1" t="s">
        <v>56</v>
      </c>
      <c r="I809" s="1" t="s">
        <v>30</v>
      </c>
      <c r="J809">
        <v>80.487804878048692</v>
      </c>
      <c r="K809">
        <v>95</v>
      </c>
      <c r="L809">
        <v>97.140732857142794</v>
      </c>
      <c r="M809">
        <v>33</v>
      </c>
      <c r="N809">
        <v>19</v>
      </c>
      <c r="O809">
        <v>17.679613379999999</v>
      </c>
      <c r="P809" s="1" t="s">
        <v>24</v>
      </c>
      <c r="Q809">
        <v>41</v>
      </c>
      <c r="R809">
        <v>20</v>
      </c>
      <c r="S809">
        <v>18</v>
      </c>
    </row>
    <row r="810" spans="1:19" x14ac:dyDescent="0.25">
      <c r="A810">
        <v>874</v>
      </c>
      <c r="B810" s="1" t="s">
        <v>19</v>
      </c>
      <c r="C810" s="2">
        <v>45747</v>
      </c>
      <c r="D810">
        <v>1324308</v>
      </c>
      <c r="E810" s="1" t="s">
        <v>33</v>
      </c>
      <c r="F810" s="1" t="s">
        <v>34</v>
      </c>
      <c r="G810">
        <v>305006</v>
      </c>
      <c r="H810" s="1" t="s">
        <v>95</v>
      </c>
      <c r="I810" s="1" t="s">
        <v>30</v>
      </c>
      <c r="J810">
        <v>72.972972972972912</v>
      </c>
      <c r="K810">
        <v>15</v>
      </c>
      <c r="L810">
        <v>36.414748745819395</v>
      </c>
      <c r="M810">
        <v>27</v>
      </c>
      <c r="N810">
        <v>3</v>
      </c>
      <c r="O810">
        <v>3.48416316</v>
      </c>
      <c r="P810" s="1" t="s">
        <v>36</v>
      </c>
      <c r="Q810">
        <v>37</v>
      </c>
      <c r="R810">
        <v>20</v>
      </c>
      <c r="S810">
        <v>9</v>
      </c>
    </row>
    <row r="811" spans="1:19" x14ac:dyDescent="0.25">
      <c r="A811">
        <v>875</v>
      </c>
      <c r="B811" s="1" t="s">
        <v>19</v>
      </c>
      <c r="C811" s="2">
        <v>45747</v>
      </c>
      <c r="D811">
        <v>1767148</v>
      </c>
      <c r="E811" s="1" t="s">
        <v>43</v>
      </c>
      <c r="F811" s="1" t="s">
        <v>21</v>
      </c>
      <c r="G811">
        <v>881415</v>
      </c>
      <c r="H811" s="1" t="s">
        <v>122</v>
      </c>
      <c r="I811" s="1" t="s">
        <v>30</v>
      </c>
      <c r="J811">
        <v>171.42857142857099</v>
      </c>
      <c r="K811">
        <v>65</v>
      </c>
      <c r="L811">
        <v>228.98185298076902</v>
      </c>
      <c r="M811">
        <v>12</v>
      </c>
      <c r="N811">
        <v>26</v>
      </c>
      <c r="O811">
        <v>23.81411271</v>
      </c>
      <c r="P811" s="1" t="s">
        <v>45</v>
      </c>
      <c r="Q811">
        <v>7</v>
      </c>
      <c r="R811">
        <v>40</v>
      </c>
      <c r="S811">
        <v>10</v>
      </c>
    </row>
    <row r="812" spans="1:19" x14ac:dyDescent="0.25">
      <c r="A812">
        <v>876</v>
      </c>
      <c r="B812" s="1" t="s">
        <v>19</v>
      </c>
      <c r="C812" s="2">
        <v>45747</v>
      </c>
      <c r="D812">
        <v>1638016</v>
      </c>
      <c r="E812" s="1" t="s">
        <v>25</v>
      </c>
      <c r="F812" s="1" t="s">
        <v>21</v>
      </c>
      <c r="G812">
        <v>305020</v>
      </c>
      <c r="H812" s="1" t="s">
        <v>26</v>
      </c>
      <c r="I812" s="1" t="s">
        <v>27</v>
      </c>
      <c r="J812">
        <v>188.888888888888</v>
      </c>
      <c r="K812">
        <v>88.235294117647001</v>
      </c>
      <c r="L812">
        <v>63.374681648351604</v>
      </c>
      <c r="M812">
        <v>17</v>
      </c>
      <c r="N812">
        <v>60</v>
      </c>
      <c r="O812">
        <v>11.534192059999899</v>
      </c>
      <c r="P812" s="1" t="s">
        <v>28</v>
      </c>
      <c r="Q812">
        <v>9</v>
      </c>
      <c r="R812">
        <v>68</v>
      </c>
      <c r="S812">
        <v>18</v>
      </c>
    </row>
    <row r="813" spans="1:19" x14ac:dyDescent="0.25">
      <c r="A813">
        <v>877</v>
      </c>
      <c r="B813" s="1" t="s">
        <v>19</v>
      </c>
      <c r="C813" s="2">
        <v>45747</v>
      </c>
      <c r="D813">
        <v>1481599</v>
      </c>
      <c r="E813" s="1" t="s">
        <v>33</v>
      </c>
      <c r="F813" s="1" t="s">
        <v>34</v>
      </c>
      <c r="G813">
        <v>305044</v>
      </c>
      <c r="H813" s="1" t="s">
        <v>91</v>
      </c>
      <c r="I813" s="1" t="s">
        <v>27</v>
      </c>
      <c r="J813">
        <v>50</v>
      </c>
      <c r="K813">
        <v>0</v>
      </c>
      <c r="L813">
        <v>65.235440384615302</v>
      </c>
      <c r="M813">
        <v>9</v>
      </c>
      <c r="N813">
        <v>0</v>
      </c>
      <c r="O813">
        <v>3.3922428999999998</v>
      </c>
      <c r="P813" s="1" t="s">
        <v>36</v>
      </c>
      <c r="Q813">
        <v>18</v>
      </c>
      <c r="R813">
        <v>0</v>
      </c>
      <c r="S813">
        <v>5</v>
      </c>
    </row>
    <row r="814" spans="1:19" x14ac:dyDescent="0.25">
      <c r="A814">
        <v>878</v>
      </c>
      <c r="B814" s="1" t="s">
        <v>19</v>
      </c>
      <c r="C814" s="2">
        <v>45747</v>
      </c>
      <c r="D814">
        <v>1173258</v>
      </c>
      <c r="E814" s="1" t="s">
        <v>20</v>
      </c>
      <c r="F814" s="1" t="s">
        <v>21</v>
      </c>
      <c r="G814">
        <v>305068</v>
      </c>
      <c r="H814" s="1" t="s">
        <v>53</v>
      </c>
      <c r="I814" s="1" t="s">
        <v>23</v>
      </c>
      <c r="J814">
        <v>137.5</v>
      </c>
      <c r="K814">
        <v>68</v>
      </c>
      <c r="L814">
        <v>116.22952932692301</v>
      </c>
      <c r="M814">
        <v>11</v>
      </c>
      <c r="N814">
        <v>51</v>
      </c>
      <c r="O814">
        <v>12.08787105</v>
      </c>
      <c r="P814" s="1" t="s">
        <v>24</v>
      </c>
      <c r="Q814">
        <v>8</v>
      </c>
      <c r="R814">
        <v>75</v>
      </c>
      <c r="S814">
        <v>10</v>
      </c>
    </row>
    <row r="815" spans="1:19" x14ac:dyDescent="0.25">
      <c r="A815">
        <v>879</v>
      </c>
      <c r="B815" s="1" t="s">
        <v>19</v>
      </c>
      <c r="C815" s="2">
        <v>45747</v>
      </c>
      <c r="D815">
        <v>1401478</v>
      </c>
      <c r="E815" s="1" t="s">
        <v>20</v>
      </c>
      <c r="F815" s="1" t="s">
        <v>34</v>
      </c>
      <c r="G815">
        <v>305027</v>
      </c>
      <c r="H815" s="1" t="s">
        <v>50</v>
      </c>
      <c r="I815" s="1" t="s">
        <v>27</v>
      </c>
      <c r="J815">
        <v>118.918918918918</v>
      </c>
      <c r="K815">
        <v>55.5555555555555</v>
      </c>
      <c r="L815">
        <v>100.31468292307599</v>
      </c>
      <c r="M815">
        <v>44</v>
      </c>
      <c r="N815">
        <v>10</v>
      </c>
      <c r="O815">
        <v>13.040908780000001</v>
      </c>
      <c r="P815" s="1" t="s">
        <v>24</v>
      </c>
      <c r="Q815">
        <v>37</v>
      </c>
      <c r="R815">
        <v>18</v>
      </c>
      <c r="S815">
        <v>13</v>
      </c>
    </row>
    <row r="816" spans="1:19" x14ac:dyDescent="0.25">
      <c r="A816">
        <v>880</v>
      </c>
      <c r="B816" s="1" t="s">
        <v>19</v>
      </c>
      <c r="C816" s="2">
        <v>45747</v>
      </c>
      <c r="D816">
        <v>1267472</v>
      </c>
      <c r="E816" s="1" t="s">
        <v>25</v>
      </c>
      <c r="F816" s="1" t="s">
        <v>21</v>
      </c>
      <c r="G816">
        <v>305017</v>
      </c>
      <c r="H816" s="1" t="s">
        <v>41</v>
      </c>
      <c r="I816" s="1" t="s">
        <v>42</v>
      </c>
      <c r="J816">
        <v>285</v>
      </c>
      <c r="K816">
        <v>106.578947368421</v>
      </c>
      <c r="L816">
        <v>147.82361243589699</v>
      </c>
      <c r="M816">
        <v>29</v>
      </c>
      <c r="N816">
        <v>81</v>
      </c>
      <c r="O816">
        <v>23.06048354</v>
      </c>
      <c r="P816" s="1" t="s">
        <v>28</v>
      </c>
      <c r="Q816">
        <v>9</v>
      </c>
      <c r="R816">
        <v>76</v>
      </c>
      <c r="S816">
        <v>15</v>
      </c>
    </row>
    <row r="817" spans="1:19" x14ac:dyDescent="0.25">
      <c r="A817">
        <v>881</v>
      </c>
      <c r="B817" s="1" t="s">
        <v>19</v>
      </c>
      <c r="C817" s="2">
        <v>45747</v>
      </c>
      <c r="D817">
        <v>1723306</v>
      </c>
      <c r="E817" s="1" t="s">
        <v>33</v>
      </c>
      <c r="F817" s="1" t="s">
        <v>21</v>
      </c>
      <c r="G817">
        <v>305019</v>
      </c>
      <c r="H817" s="1" t="s">
        <v>29</v>
      </c>
      <c r="I817" s="1" t="s">
        <v>30</v>
      </c>
      <c r="J817">
        <v>244.44444444444403</v>
      </c>
      <c r="K817">
        <v>32.394366197183103</v>
      </c>
      <c r="L817">
        <v>0</v>
      </c>
      <c r="M817">
        <v>22</v>
      </c>
      <c r="N817">
        <v>23</v>
      </c>
      <c r="O817">
        <v>0</v>
      </c>
      <c r="P817" s="1" t="s">
        <v>36</v>
      </c>
      <c r="Q817">
        <v>9</v>
      </c>
      <c r="R817">
        <v>70</v>
      </c>
      <c r="S817">
        <v>0</v>
      </c>
    </row>
    <row r="818" spans="1:19" x14ac:dyDescent="0.25">
      <c r="A818">
        <v>882</v>
      </c>
      <c r="B818" s="1" t="s">
        <v>19</v>
      </c>
      <c r="C818" s="2">
        <v>45747</v>
      </c>
      <c r="D818">
        <v>1555895</v>
      </c>
      <c r="E818" s="1" t="s">
        <v>20</v>
      </c>
      <c r="F818" s="1" t="s">
        <v>21</v>
      </c>
      <c r="G818">
        <v>305028</v>
      </c>
      <c r="H818" s="1" t="s">
        <v>98</v>
      </c>
      <c r="I818" s="1" t="s">
        <v>42</v>
      </c>
      <c r="J818">
        <v>222.222222222222</v>
      </c>
      <c r="K818">
        <v>71.830985915492889</v>
      </c>
      <c r="L818">
        <v>130.34073264423</v>
      </c>
      <c r="M818">
        <v>20</v>
      </c>
      <c r="N818">
        <v>51</v>
      </c>
      <c r="O818">
        <v>27.110872389999901</v>
      </c>
      <c r="P818" s="1" t="s">
        <v>24</v>
      </c>
      <c r="Q818">
        <v>9</v>
      </c>
      <c r="R818">
        <v>71</v>
      </c>
      <c r="S818">
        <v>20</v>
      </c>
    </row>
    <row r="819" spans="1:19" x14ac:dyDescent="0.25">
      <c r="A819">
        <v>883</v>
      </c>
      <c r="B819" s="1" t="s">
        <v>19</v>
      </c>
      <c r="C819" s="2">
        <v>45747</v>
      </c>
      <c r="D819">
        <v>1425397</v>
      </c>
      <c r="E819" s="1" t="s">
        <v>25</v>
      </c>
      <c r="F819" s="1" t="s">
        <v>34</v>
      </c>
      <c r="G819">
        <v>356060</v>
      </c>
      <c r="H819" s="1" t="s">
        <v>80</v>
      </c>
      <c r="I819" s="1" t="s">
        <v>32</v>
      </c>
      <c r="J819">
        <v>62.5</v>
      </c>
      <c r="K819">
        <v>45.454545454545396</v>
      </c>
      <c r="L819">
        <v>0</v>
      </c>
      <c r="M819">
        <v>5</v>
      </c>
      <c r="N819">
        <v>5</v>
      </c>
      <c r="O819">
        <v>0</v>
      </c>
      <c r="P819" s="1" t="s">
        <v>28</v>
      </c>
      <c r="Q819">
        <v>8</v>
      </c>
      <c r="R819">
        <v>11</v>
      </c>
      <c r="S819">
        <v>0</v>
      </c>
    </row>
    <row r="820" spans="1:19" x14ac:dyDescent="0.25">
      <c r="A820">
        <v>884</v>
      </c>
      <c r="B820" s="1" t="s">
        <v>19</v>
      </c>
      <c r="C820" s="2">
        <v>45747</v>
      </c>
      <c r="D820">
        <v>1547600</v>
      </c>
      <c r="E820" s="1" t="s">
        <v>25</v>
      </c>
      <c r="F820" s="1" t="s">
        <v>34</v>
      </c>
      <c r="G820">
        <v>305044</v>
      </c>
      <c r="H820" s="1" t="s">
        <v>91</v>
      </c>
      <c r="I820" s="1" t="s">
        <v>27</v>
      </c>
      <c r="J820">
        <v>82.85714285714279</v>
      </c>
      <c r="K820">
        <v>100</v>
      </c>
      <c r="L820">
        <v>16.675918749999997</v>
      </c>
      <c r="M820">
        <v>29</v>
      </c>
      <c r="N820">
        <v>20</v>
      </c>
      <c r="O820">
        <v>1.7342955499999999</v>
      </c>
      <c r="P820" s="1" t="s">
        <v>28</v>
      </c>
      <c r="Q820">
        <v>35</v>
      </c>
      <c r="R820">
        <v>20</v>
      </c>
      <c r="S820">
        <v>10</v>
      </c>
    </row>
    <row r="821" spans="1:19" x14ac:dyDescent="0.25">
      <c r="A821">
        <v>885</v>
      </c>
      <c r="B821" s="1" t="s">
        <v>19</v>
      </c>
      <c r="C821" s="2">
        <v>45747</v>
      </c>
      <c r="D821">
        <v>1491542</v>
      </c>
      <c r="E821" s="1" t="s">
        <v>20</v>
      </c>
      <c r="F821" s="1" t="s">
        <v>21</v>
      </c>
      <c r="G821">
        <v>305074</v>
      </c>
      <c r="H821" s="1" t="s">
        <v>93</v>
      </c>
      <c r="I821" s="1" t="s">
        <v>23</v>
      </c>
      <c r="J821">
        <v>100</v>
      </c>
      <c r="K821">
        <v>177.19298245613999</v>
      </c>
      <c r="L821">
        <v>119.25929961538399</v>
      </c>
      <c r="M821">
        <v>7</v>
      </c>
      <c r="N821">
        <v>101</v>
      </c>
      <c r="O821">
        <v>12.402967159999999</v>
      </c>
      <c r="P821" s="1" t="s">
        <v>24</v>
      </c>
      <c r="Q821">
        <v>7</v>
      </c>
      <c r="R821">
        <v>57</v>
      </c>
      <c r="S821">
        <v>10</v>
      </c>
    </row>
    <row r="822" spans="1:19" x14ac:dyDescent="0.25">
      <c r="A822">
        <v>886</v>
      </c>
      <c r="B822" s="1" t="s">
        <v>19</v>
      </c>
      <c r="C822" s="2">
        <v>45747</v>
      </c>
      <c r="D822">
        <v>1479911</v>
      </c>
      <c r="E822" s="1" t="s">
        <v>33</v>
      </c>
      <c r="F822" s="1" t="s">
        <v>34</v>
      </c>
      <c r="G822">
        <v>305008</v>
      </c>
      <c r="H822" s="1" t="s">
        <v>79</v>
      </c>
      <c r="I822" s="1" t="s">
        <v>42</v>
      </c>
      <c r="J822">
        <v>26.666666666666668</v>
      </c>
      <c r="K822">
        <v>0</v>
      </c>
      <c r="L822">
        <v>8.7459054999999175</v>
      </c>
      <c r="M822">
        <v>4</v>
      </c>
      <c r="N822">
        <v>0</v>
      </c>
      <c r="O822">
        <v>1.0495086599999901</v>
      </c>
      <c r="P822" s="1" t="s">
        <v>36</v>
      </c>
      <c r="Q822">
        <v>15</v>
      </c>
      <c r="R822">
        <v>0</v>
      </c>
      <c r="S822">
        <v>12</v>
      </c>
    </row>
    <row r="823" spans="1:19" x14ac:dyDescent="0.25">
      <c r="A823">
        <v>887</v>
      </c>
      <c r="B823" s="1" t="s">
        <v>19</v>
      </c>
      <c r="C823" s="2">
        <v>45747</v>
      </c>
      <c r="D823">
        <v>1458021</v>
      </c>
      <c r="E823" s="1" t="s">
        <v>20</v>
      </c>
      <c r="F823" s="1" t="s">
        <v>34</v>
      </c>
      <c r="G823">
        <v>363157</v>
      </c>
      <c r="H823" s="1" t="s">
        <v>89</v>
      </c>
      <c r="I823" s="1" t="s">
        <v>32</v>
      </c>
      <c r="J823">
        <v>150</v>
      </c>
      <c r="K823">
        <v>71.428571428571402</v>
      </c>
      <c r="L823">
        <v>317.60534615384597</v>
      </c>
      <c r="M823">
        <v>12</v>
      </c>
      <c r="N823">
        <v>5</v>
      </c>
      <c r="O823">
        <v>7.92742944</v>
      </c>
      <c r="P823" s="1" t="s">
        <v>24</v>
      </c>
      <c r="Q823">
        <v>8</v>
      </c>
      <c r="R823">
        <v>7</v>
      </c>
      <c r="S823">
        <v>2</v>
      </c>
    </row>
    <row r="824" spans="1:19" x14ac:dyDescent="0.25">
      <c r="A824">
        <v>888</v>
      </c>
      <c r="B824" s="1" t="s">
        <v>19</v>
      </c>
      <c r="C824" s="2">
        <v>45747</v>
      </c>
      <c r="D824">
        <v>1971382</v>
      </c>
      <c r="E824" s="1" t="s">
        <v>33</v>
      </c>
      <c r="F824" s="1" t="s">
        <v>34</v>
      </c>
      <c r="G824">
        <v>305009</v>
      </c>
      <c r="H824" s="1" t="s">
        <v>100</v>
      </c>
      <c r="I824" s="1" t="s">
        <v>42</v>
      </c>
      <c r="J824">
        <v>79.310344827586192</v>
      </c>
      <c r="K824">
        <v>215</v>
      </c>
      <c r="L824">
        <v>0</v>
      </c>
      <c r="M824">
        <v>46</v>
      </c>
      <c r="N824">
        <v>43</v>
      </c>
      <c r="O824">
        <v>0</v>
      </c>
      <c r="P824" s="1" t="s">
        <v>36</v>
      </c>
      <c r="Q824">
        <v>58</v>
      </c>
      <c r="R824">
        <v>20</v>
      </c>
      <c r="S824">
        <v>0</v>
      </c>
    </row>
    <row r="825" spans="1:19" x14ac:dyDescent="0.25">
      <c r="A825">
        <v>889</v>
      </c>
      <c r="B825" s="1" t="s">
        <v>19</v>
      </c>
      <c r="C825" s="2">
        <v>45747</v>
      </c>
      <c r="D825">
        <v>1303886</v>
      </c>
      <c r="E825" s="1" t="s">
        <v>33</v>
      </c>
      <c r="F825" s="1" t="s">
        <v>34</v>
      </c>
      <c r="G825">
        <v>305004</v>
      </c>
      <c r="H825" s="1" t="s">
        <v>74</v>
      </c>
      <c r="I825" s="1" t="s">
        <v>42</v>
      </c>
      <c r="J825">
        <v>102.941176470588</v>
      </c>
      <c r="K825">
        <v>57.894736842105267</v>
      </c>
      <c r="L825">
        <v>110.83109524038399</v>
      </c>
      <c r="M825">
        <v>70</v>
      </c>
      <c r="N825">
        <v>11</v>
      </c>
      <c r="O825">
        <v>23.052867809999999</v>
      </c>
      <c r="P825" s="1" t="s">
        <v>36</v>
      </c>
      <c r="Q825">
        <v>68</v>
      </c>
      <c r="R825">
        <v>19</v>
      </c>
      <c r="S825">
        <v>20</v>
      </c>
    </row>
    <row r="826" spans="1:19" x14ac:dyDescent="0.25">
      <c r="A826">
        <v>890</v>
      </c>
      <c r="B826" s="1" t="s">
        <v>19</v>
      </c>
      <c r="C826" s="2">
        <v>45747</v>
      </c>
      <c r="D826">
        <v>1700373</v>
      </c>
      <c r="E826" s="1" t="s">
        <v>25</v>
      </c>
      <c r="F826" s="1" t="s">
        <v>34</v>
      </c>
      <c r="G826">
        <v>309630</v>
      </c>
      <c r="H826" s="1" t="s">
        <v>119</v>
      </c>
      <c r="I826" s="1" t="s">
        <v>30</v>
      </c>
      <c r="J826">
        <v>120</v>
      </c>
      <c r="K826">
        <v>72.727272727272691</v>
      </c>
      <c r="L826">
        <v>21.976923076923001</v>
      </c>
      <c r="M826">
        <v>60</v>
      </c>
      <c r="N826">
        <v>16</v>
      </c>
      <c r="O826">
        <v>3.9998</v>
      </c>
      <c r="P826" s="1" t="s">
        <v>28</v>
      </c>
      <c r="Q826">
        <v>50</v>
      </c>
      <c r="R826">
        <v>22</v>
      </c>
      <c r="S826">
        <v>18</v>
      </c>
    </row>
    <row r="827" spans="1:19" x14ac:dyDescent="0.25">
      <c r="A827">
        <v>891</v>
      </c>
      <c r="B827" s="1" t="s">
        <v>19</v>
      </c>
      <c r="C827" s="2">
        <v>45747</v>
      </c>
      <c r="D827">
        <v>1010126</v>
      </c>
      <c r="E827" s="1" t="s">
        <v>33</v>
      </c>
      <c r="F827" s="1" t="s">
        <v>34</v>
      </c>
      <c r="G827">
        <v>305006</v>
      </c>
      <c r="H827" s="1" t="s">
        <v>95</v>
      </c>
      <c r="I827" s="1" t="s">
        <v>30</v>
      </c>
      <c r="J827">
        <v>75</v>
      </c>
      <c r="K827">
        <v>15</v>
      </c>
      <c r="L827">
        <v>15.5744313461538</v>
      </c>
      <c r="M827">
        <v>30</v>
      </c>
      <c r="N827">
        <v>3</v>
      </c>
      <c r="O827">
        <v>1.6197408600000001</v>
      </c>
      <c r="P827" s="1" t="s">
        <v>36</v>
      </c>
      <c r="Q827">
        <v>40</v>
      </c>
      <c r="R827">
        <v>20</v>
      </c>
      <c r="S827">
        <v>10</v>
      </c>
    </row>
    <row r="828" spans="1:19" x14ac:dyDescent="0.25">
      <c r="A828">
        <v>892</v>
      </c>
      <c r="B828" s="1" t="s">
        <v>19</v>
      </c>
      <c r="C828" s="2">
        <v>45747</v>
      </c>
      <c r="D828">
        <v>1948346</v>
      </c>
      <c r="E828" s="1" t="s">
        <v>20</v>
      </c>
      <c r="F828" s="1" t="s">
        <v>34</v>
      </c>
      <c r="G828">
        <v>305032</v>
      </c>
      <c r="H828" s="1" t="s">
        <v>102</v>
      </c>
      <c r="I828" s="1" t="s">
        <v>23</v>
      </c>
      <c r="J828">
        <v>140</v>
      </c>
      <c r="K828">
        <v>100</v>
      </c>
      <c r="L828">
        <v>99.990653454545395</v>
      </c>
      <c r="M828">
        <v>28</v>
      </c>
      <c r="N828">
        <v>29</v>
      </c>
      <c r="O828">
        <v>10.998971879999999</v>
      </c>
      <c r="P828" s="1" t="s">
        <v>24</v>
      </c>
      <c r="Q828">
        <v>20</v>
      </c>
      <c r="R828">
        <v>29</v>
      </c>
      <c r="S828">
        <v>11</v>
      </c>
    </row>
    <row r="829" spans="1:19" x14ac:dyDescent="0.25">
      <c r="A829">
        <v>893</v>
      </c>
      <c r="B829" s="1" t="s">
        <v>19</v>
      </c>
      <c r="C829" s="2">
        <v>45747</v>
      </c>
      <c r="D829">
        <v>1681594</v>
      </c>
      <c r="E829" s="1" t="s">
        <v>33</v>
      </c>
      <c r="F829" s="1" t="s">
        <v>21</v>
      </c>
      <c r="G829">
        <v>305017</v>
      </c>
      <c r="H829" s="1" t="s">
        <v>41</v>
      </c>
      <c r="I829" s="1" t="s">
        <v>42</v>
      </c>
      <c r="J829">
        <v>111.111111111111</v>
      </c>
      <c r="K829">
        <v>35.5263157894736</v>
      </c>
      <c r="L829">
        <v>39.967413397435806</v>
      </c>
      <c r="M829">
        <v>10</v>
      </c>
      <c r="N829">
        <v>27</v>
      </c>
      <c r="O829">
        <v>6.2349164899999998</v>
      </c>
      <c r="P829" s="1" t="s">
        <v>36</v>
      </c>
      <c r="Q829">
        <v>9</v>
      </c>
      <c r="R829">
        <v>76</v>
      </c>
      <c r="S829">
        <v>15</v>
      </c>
    </row>
    <row r="830" spans="1:19" x14ac:dyDescent="0.25">
      <c r="A830">
        <v>894</v>
      </c>
      <c r="B830" s="1" t="s">
        <v>19</v>
      </c>
      <c r="C830" s="2">
        <v>45747</v>
      </c>
      <c r="D830">
        <v>1471206</v>
      </c>
      <c r="E830" s="1" t="s">
        <v>20</v>
      </c>
      <c r="F830" s="1" t="s">
        <v>21</v>
      </c>
      <c r="G830">
        <v>305001</v>
      </c>
      <c r="H830" s="1" t="s">
        <v>113</v>
      </c>
      <c r="I830" s="1" t="s">
        <v>42</v>
      </c>
      <c r="J830">
        <v>200</v>
      </c>
      <c r="K830">
        <v>103.75000000000001</v>
      </c>
      <c r="L830">
        <v>79.162132051282001</v>
      </c>
      <c r="M830">
        <v>18</v>
      </c>
      <c r="N830">
        <v>83</v>
      </c>
      <c r="O830">
        <v>12.3492926</v>
      </c>
      <c r="P830" s="1" t="s">
        <v>24</v>
      </c>
      <c r="Q830">
        <v>9</v>
      </c>
      <c r="R830">
        <v>79</v>
      </c>
      <c r="S830">
        <v>15</v>
      </c>
    </row>
    <row r="831" spans="1:19" x14ac:dyDescent="0.25">
      <c r="A831">
        <v>895</v>
      </c>
      <c r="B831" s="1" t="s">
        <v>19</v>
      </c>
      <c r="C831" s="2">
        <v>45747</v>
      </c>
      <c r="D831">
        <v>1549563</v>
      </c>
      <c r="E831" s="1" t="s">
        <v>33</v>
      </c>
      <c r="F831" s="1" t="s">
        <v>34</v>
      </c>
      <c r="G831">
        <v>305014</v>
      </c>
      <c r="H831" s="1" t="s">
        <v>67</v>
      </c>
      <c r="I831" s="1" t="s">
        <v>30</v>
      </c>
      <c r="J831">
        <v>50.909090909090907</v>
      </c>
      <c r="K831">
        <v>15</v>
      </c>
      <c r="L831">
        <v>71.285630952380899</v>
      </c>
      <c r="M831">
        <v>28</v>
      </c>
      <c r="N831">
        <v>3</v>
      </c>
      <c r="O831">
        <v>9.34126908</v>
      </c>
      <c r="P831" s="1" t="s">
        <v>36</v>
      </c>
      <c r="Q831">
        <v>55</v>
      </c>
      <c r="R831">
        <v>20</v>
      </c>
      <c r="S831">
        <v>13</v>
      </c>
    </row>
    <row r="832" spans="1:19" x14ac:dyDescent="0.25">
      <c r="A832">
        <v>896</v>
      </c>
      <c r="B832" s="1" t="s">
        <v>19</v>
      </c>
      <c r="C832" s="2">
        <v>45747</v>
      </c>
      <c r="D832">
        <v>1117884</v>
      </c>
      <c r="E832" s="1" t="s">
        <v>33</v>
      </c>
      <c r="F832" s="1" t="s">
        <v>34</v>
      </c>
      <c r="G832">
        <v>305039</v>
      </c>
      <c r="H832" s="1" t="s">
        <v>106</v>
      </c>
      <c r="I832" s="1" t="s">
        <v>23</v>
      </c>
      <c r="J832">
        <v>108</v>
      </c>
      <c r="K832">
        <v>52</v>
      </c>
      <c r="L832">
        <v>128.97740400000001</v>
      </c>
      <c r="M832">
        <v>27</v>
      </c>
      <c r="N832">
        <v>13</v>
      </c>
      <c r="O832">
        <v>14.187514439999999</v>
      </c>
      <c r="P832" s="1" t="s">
        <v>36</v>
      </c>
      <c r="Q832">
        <v>25</v>
      </c>
      <c r="R832">
        <v>25</v>
      </c>
      <c r="S832">
        <v>11</v>
      </c>
    </row>
    <row r="833" spans="1:19" x14ac:dyDescent="0.25">
      <c r="A833">
        <v>897</v>
      </c>
      <c r="B833" s="1" t="s">
        <v>19</v>
      </c>
      <c r="C833" s="2">
        <v>45747</v>
      </c>
      <c r="D833">
        <v>1979649</v>
      </c>
      <c r="E833" s="1" t="s">
        <v>43</v>
      </c>
      <c r="F833" s="1" t="s">
        <v>34</v>
      </c>
      <c r="G833">
        <v>878915</v>
      </c>
      <c r="H833" s="1" t="s">
        <v>65</v>
      </c>
      <c r="I833" s="1" t="s">
        <v>42</v>
      </c>
      <c r="J833">
        <v>139.13043478260801</v>
      </c>
      <c r="K833">
        <v>133.333333333333</v>
      </c>
      <c r="L833">
        <v>103.626963846153</v>
      </c>
      <c r="M833">
        <v>32</v>
      </c>
      <c r="N833">
        <v>12</v>
      </c>
      <c r="O833">
        <v>6.7357526500000002</v>
      </c>
      <c r="P833" s="1" t="s">
        <v>45</v>
      </c>
      <c r="Q833">
        <v>23</v>
      </c>
      <c r="R833">
        <v>9</v>
      </c>
      <c r="S833">
        <v>6</v>
      </c>
    </row>
    <row r="834" spans="1:19" x14ac:dyDescent="0.25">
      <c r="A834">
        <v>898</v>
      </c>
      <c r="B834" s="1" t="s">
        <v>19</v>
      </c>
      <c r="C834" s="2">
        <v>45747</v>
      </c>
      <c r="D834">
        <v>1635404</v>
      </c>
      <c r="E834" s="1" t="s">
        <v>33</v>
      </c>
      <c r="F834" s="1" t="s">
        <v>34</v>
      </c>
      <c r="G834">
        <v>305021</v>
      </c>
      <c r="H834" s="1" t="s">
        <v>38</v>
      </c>
      <c r="I834" s="1" t="s">
        <v>27</v>
      </c>
      <c r="J834">
        <v>31.25</v>
      </c>
      <c r="K834">
        <v>0</v>
      </c>
      <c r="L834">
        <v>31.8655297</v>
      </c>
      <c r="M834">
        <v>5</v>
      </c>
      <c r="N834">
        <v>0</v>
      </c>
      <c r="O834">
        <v>3.1865529700000002</v>
      </c>
      <c r="P834" s="1" t="s">
        <v>36</v>
      </c>
      <c r="Q834">
        <v>16</v>
      </c>
      <c r="R834">
        <v>0</v>
      </c>
      <c r="S834">
        <v>10</v>
      </c>
    </row>
    <row r="835" spans="1:19" x14ac:dyDescent="0.25">
      <c r="A835">
        <v>899</v>
      </c>
      <c r="B835" s="1" t="s">
        <v>19</v>
      </c>
      <c r="C835" s="2">
        <v>45747</v>
      </c>
      <c r="D835">
        <v>1692477</v>
      </c>
      <c r="E835" s="1" t="s">
        <v>20</v>
      </c>
      <c r="F835" s="1" t="s">
        <v>34</v>
      </c>
      <c r="G835">
        <v>363157</v>
      </c>
      <c r="H835" s="1" t="s">
        <v>89</v>
      </c>
      <c r="I835" s="1" t="s">
        <v>32</v>
      </c>
      <c r="J835">
        <v>131.25</v>
      </c>
      <c r="K835">
        <v>113.79310344827501</v>
      </c>
      <c r="L835">
        <v>134.47251086538401</v>
      </c>
      <c r="M835">
        <v>42</v>
      </c>
      <c r="N835">
        <v>33</v>
      </c>
      <c r="O835">
        <v>13.985141129999899</v>
      </c>
      <c r="P835" s="1" t="s">
        <v>24</v>
      </c>
      <c r="Q835">
        <v>32</v>
      </c>
      <c r="R835">
        <v>29</v>
      </c>
      <c r="S835">
        <v>10</v>
      </c>
    </row>
    <row r="836" spans="1:19" x14ac:dyDescent="0.25">
      <c r="A836">
        <v>901</v>
      </c>
      <c r="B836" s="1" t="s">
        <v>19</v>
      </c>
      <c r="C836" s="2">
        <v>45747</v>
      </c>
      <c r="D836">
        <v>1939486</v>
      </c>
      <c r="E836" s="1" t="s">
        <v>33</v>
      </c>
      <c r="F836" s="1" t="s">
        <v>34</v>
      </c>
      <c r="G836">
        <v>305057</v>
      </c>
      <c r="H836" s="1" t="s">
        <v>59</v>
      </c>
      <c r="I836" s="1" t="s">
        <v>23</v>
      </c>
      <c r="J836">
        <v>76.470588235294102</v>
      </c>
      <c r="K836">
        <v>20</v>
      </c>
      <c r="L836">
        <v>171.794996153846</v>
      </c>
      <c r="M836">
        <v>26</v>
      </c>
      <c r="N836">
        <v>4</v>
      </c>
      <c r="O836">
        <v>22.333349500000001</v>
      </c>
      <c r="P836" s="1" t="s">
        <v>36</v>
      </c>
      <c r="Q836">
        <v>34</v>
      </c>
      <c r="R836">
        <v>20</v>
      </c>
      <c r="S836">
        <v>13</v>
      </c>
    </row>
    <row r="837" spans="1:19" x14ac:dyDescent="0.25">
      <c r="A837">
        <v>902</v>
      </c>
      <c r="B837" s="1" t="s">
        <v>19</v>
      </c>
      <c r="C837" s="2">
        <v>45747</v>
      </c>
      <c r="D837">
        <v>1689249</v>
      </c>
      <c r="E837" s="1" t="s">
        <v>20</v>
      </c>
      <c r="F837" s="1" t="s">
        <v>34</v>
      </c>
      <c r="G837">
        <v>305074</v>
      </c>
      <c r="H837" s="1" t="s">
        <v>93</v>
      </c>
      <c r="I837" s="1" t="s">
        <v>23</v>
      </c>
      <c r="J837">
        <v>110.526315789473</v>
      </c>
      <c r="K837">
        <v>121.21212121212099</v>
      </c>
      <c r="L837">
        <v>91.422303916666607</v>
      </c>
      <c r="M837">
        <v>21</v>
      </c>
      <c r="N837">
        <v>40</v>
      </c>
      <c r="O837">
        <v>10.970676470000001</v>
      </c>
      <c r="P837" s="1" t="s">
        <v>24</v>
      </c>
      <c r="Q837">
        <v>19</v>
      </c>
      <c r="R837">
        <v>33</v>
      </c>
      <c r="S837">
        <v>12</v>
      </c>
    </row>
    <row r="838" spans="1:19" x14ac:dyDescent="0.25">
      <c r="A838">
        <v>903</v>
      </c>
      <c r="B838" s="1" t="s">
        <v>19</v>
      </c>
      <c r="C838" s="2">
        <v>45747</v>
      </c>
      <c r="D838">
        <v>1711437</v>
      </c>
      <c r="E838" s="1" t="s">
        <v>20</v>
      </c>
      <c r="F838" s="1" t="s">
        <v>34</v>
      </c>
      <c r="G838">
        <v>881414</v>
      </c>
      <c r="H838" s="1" t="s">
        <v>64</v>
      </c>
      <c r="I838" s="1" t="s">
        <v>27</v>
      </c>
      <c r="J838">
        <v>135.29411764705802</v>
      </c>
      <c r="K838">
        <v>31.578947368421002</v>
      </c>
      <c r="L838">
        <v>24.716687115384602</v>
      </c>
      <c r="M838">
        <v>23</v>
      </c>
      <c r="N838">
        <v>6</v>
      </c>
      <c r="O838">
        <v>2.5705354599999999</v>
      </c>
      <c r="P838" s="1" t="s">
        <v>24</v>
      </c>
      <c r="Q838">
        <v>17</v>
      </c>
      <c r="R838">
        <v>19</v>
      </c>
      <c r="S838">
        <v>10</v>
      </c>
    </row>
    <row r="839" spans="1:19" x14ac:dyDescent="0.25">
      <c r="A839">
        <v>904</v>
      </c>
      <c r="B839" s="1" t="s">
        <v>19</v>
      </c>
      <c r="C839" s="2">
        <v>45747</v>
      </c>
      <c r="D839">
        <v>1395743</v>
      </c>
      <c r="E839" s="1" t="s">
        <v>25</v>
      </c>
      <c r="F839" s="1" t="s">
        <v>34</v>
      </c>
      <c r="G839">
        <v>305049</v>
      </c>
      <c r="H839" s="1" t="s">
        <v>90</v>
      </c>
      <c r="I839" s="1" t="s">
        <v>42</v>
      </c>
      <c r="J839">
        <v>117.241379310344</v>
      </c>
      <c r="K839">
        <v>117.39130434782601</v>
      </c>
      <c r="L839">
        <v>16.5806963461538</v>
      </c>
      <c r="M839">
        <v>34</v>
      </c>
      <c r="N839">
        <v>27</v>
      </c>
      <c r="O839">
        <v>1.72439241999999</v>
      </c>
      <c r="P839" s="1" t="s">
        <v>28</v>
      </c>
      <c r="Q839">
        <v>29</v>
      </c>
      <c r="R839">
        <v>23</v>
      </c>
      <c r="S839">
        <v>10</v>
      </c>
    </row>
    <row r="840" spans="1:19" x14ac:dyDescent="0.25">
      <c r="A840">
        <v>905</v>
      </c>
      <c r="B840" s="1" t="s">
        <v>19</v>
      </c>
      <c r="C840" s="2">
        <v>45747</v>
      </c>
      <c r="D840">
        <v>1040490</v>
      </c>
      <c r="E840" s="1" t="s">
        <v>43</v>
      </c>
      <c r="F840" s="1" t="s">
        <v>34</v>
      </c>
      <c r="G840">
        <v>322348</v>
      </c>
      <c r="H840" s="1" t="s">
        <v>85</v>
      </c>
      <c r="I840" s="1" t="s">
        <v>32</v>
      </c>
      <c r="J840">
        <v>112.5</v>
      </c>
      <c r="K840">
        <v>88.8888888888888</v>
      </c>
      <c r="L840">
        <v>84.496515461538408</v>
      </c>
      <c r="M840">
        <v>45</v>
      </c>
      <c r="N840">
        <v>25</v>
      </c>
      <c r="O840">
        <v>10.98454701</v>
      </c>
      <c r="P840" s="1" t="s">
        <v>45</v>
      </c>
      <c r="Q840">
        <v>40</v>
      </c>
      <c r="R840">
        <v>28</v>
      </c>
      <c r="S840">
        <v>13</v>
      </c>
    </row>
    <row r="841" spans="1:19" x14ac:dyDescent="0.25">
      <c r="A841">
        <v>906</v>
      </c>
      <c r="B841" s="1" t="s">
        <v>19</v>
      </c>
      <c r="C841" s="2">
        <v>45747</v>
      </c>
      <c r="D841">
        <v>1733870</v>
      </c>
      <c r="E841" s="1" t="s">
        <v>33</v>
      </c>
      <c r="F841" s="1" t="s">
        <v>34</v>
      </c>
      <c r="G841">
        <v>881414</v>
      </c>
      <c r="H841" s="1" t="s">
        <v>64</v>
      </c>
      <c r="I841" s="1" t="s">
        <v>27</v>
      </c>
      <c r="J841">
        <v>180</v>
      </c>
      <c r="K841">
        <v>0</v>
      </c>
      <c r="L841">
        <v>13.006051901223699</v>
      </c>
      <c r="M841">
        <v>27</v>
      </c>
      <c r="N841">
        <v>0</v>
      </c>
      <c r="O841">
        <v>1.19031387</v>
      </c>
      <c r="P841" s="1" t="s">
        <v>36</v>
      </c>
      <c r="Q841">
        <v>15</v>
      </c>
      <c r="R841">
        <v>0</v>
      </c>
      <c r="S841">
        <v>9</v>
      </c>
    </row>
    <row r="842" spans="1:19" x14ac:dyDescent="0.25">
      <c r="A842">
        <v>907</v>
      </c>
      <c r="B842" s="1" t="s">
        <v>19</v>
      </c>
      <c r="C842" s="2">
        <v>45747</v>
      </c>
      <c r="D842">
        <v>1693327</v>
      </c>
      <c r="E842" s="1" t="s">
        <v>25</v>
      </c>
      <c r="F842" s="1" t="s">
        <v>34</v>
      </c>
      <c r="G842">
        <v>305013</v>
      </c>
      <c r="H842" s="1" t="s">
        <v>60</v>
      </c>
      <c r="I842" s="1" t="s">
        <v>30</v>
      </c>
      <c r="J842">
        <v>65.753424657534197</v>
      </c>
      <c r="K842">
        <v>131.57894736842098</v>
      </c>
      <c r="L842">
        <v>171.930713846153</v>
      </c>
      <c r="M842">
        <v>48</v>
      </c>
      <c r="N842">
        <v>25</v>
      </c>
      <c r="O842">
        <v>26.82119136</v>
      </c>
      <c r="P842" s="1" t="s">
        <v>28</v>
      </c>
      <c r="Q842">
        <v>73</v>
      </c>
      <c r="R842">
        <v>19</v>
      </c>
      <c r="S842">
        <v>15</v>
      </c>
    </row>
    <row r="843" spans="1:19" x14ac:dyDescent="0.25">
      <c r="A843">
        <v>908</v>
      </c>
      <c r="B843" s="1" t="s">
        <v>19</v>
      </c>
      <c r="C843" s="2">
        <v>45747</v>
      </c>
      <c r="D843">
        <v>1096233</v>
      </c>
      <c r="E843" s="1" t="s">
        <v>20</v>
      </c>
      <c r="F843" s="1" t="s">
        <v>21</v>
      </c>
      <c r="G843">
        <v>305024</v>
      </c>
      <c r="H843" s="1" t="s">
        <v>82</v>
      </c>
      <c r="I843" s="1" t="s">
        <v>27</v>
      </c>
      <c r="J843">
        <v>177.777777777777</v>
      </c>
      <c r="K843">
        <v>104.83870967741899</v>
      </c>
      <c r="L843">
        <v>115.48370480769199</v>
      </c>
      <c r="M843">
        <v>16</v>
      </c>
      <c r="N843">
        <v>65</v>
      </c>
      <c r="O843">
        <v>12.010305300000001</v>
      </c>
      <c r="P843" s="1" t="s">
        <v>24</v>
      </c>
      <c r="Q843">
        <v>9</v>
      </c>
      <c r="R843">
        <v>62</v>
      </c>
      <c r="S843">
        <v>10</v>
      </c>
    </row>
    <row r="844" spans="1:19" x14ac:dyDescent="0.25">
      <c r="A844">
        <v>909</v>
      </c>
      <c r="B844" s="1" t="s">
        <v>19</v>
      </c>
      <c r="C844" s="2">
        <v>45747</v>
      </c>
      <c r="D844">
        <v>1556376</v>
      </c>
      <c r="E844" s="1" t="s">
        <v>20</v>
      </c>
      <c r="F844" s="1" t="s">
        <v>21</v>
      </c>
      <c r="G844">
        <v>305950</v>
      </c>
      <c r="H844" s="1" t="s">
        <v>71</v>
      </c>
      <c r="I844" s="1" t="s">
        <v>32</v>
      </c>
      <c r="J844">
        <v>200</v>
      </c>
      <c r="K844">
        <v>36.363636363636296</v>
      </c>
      <c r="L844">
        <v>272.72017562794304</v>
      </c>
      <c r="M844">
        <v>6</v>
      </c>
      <c r="N844">
        <v>8</v>
      </c>
      <c r="O844">
        <v>13.897820149999999</v>
      </c>
      <c r="P844" s="1" t="s">
        <v>24</v>
      </c>
      <c r="Q844">
        <v>3</v>
      </c>
      <c r="R844">
        <v>22</v>
      </c>
      <c r="S844">
        <v>5</v>
      </c>
    </row>
    <row r="845" spans="1:19" x14ac:dyDescent="0.25">
      <c r="A845">
        <v>910</v>
      </c>
      <c r="B845" s="1" t="s">
        <v>19</v>
      </c>
      <c r="C845" s="2">
        <v>45747</v>
      </c>
      <c r="D845">
        <v>1119541</v>
      </c>
      <c r="E845" s="1" t="s">
        <v>20</v>
      </c>
      <c r="F845" s="1" t="s">
        <v>21</v>
      </c>
      <c r="G845">
        <v>356060</v>
      </c>
      <c r="H845" s="1" t="s">
        <v>80</v>
      </c>
      <c r="I845" s="1" t="s">
        <v>32</v>
      </c>
      <c r="J845">
        <v>83.3333333333333</v>
      </c>
      <c r="K845">
        <v>51.515151515151501</v>
      </c>
      <c r="L845">
        <v>35.778852115384602</v>
      </c>
      <c r="M845">
        <v>5</v>
      </c>
      <c r="N845">
        <v>34</v>
      </c>
      <c r="O845">
        <v>3.7210006199999999</v>
      </c>
      <c r="P845" s="1" t="s">
        <v>24</v>
      </c>
      <c r="Q845">
        <v>6</v>
      </c>
      <c r="R845">
        <v>66</v>
      </c>
      <c r="S845">
        <v>10</v>
      </c>
    </row>
    <row r="846" spans="1:19" x14ac:dyDescent="0.25">
      <c r="A846">
        <v>911</v>
      </c>
      <c r="B846" s="1" t="s">
        <v>19</v>
      </c>
      <c r="C846" s="2">
        <v>45747</v>
      </c>
      <c r="D846">
        <v>1754208</v>
      </c>
      <c r="E846" s="1" t="s">
        <v>20</v>
      </c>
      <c r="F846" s="1" t="s">
        <v>34</v>
      </c>
      <c r="G846">
        <v>305067</v>
      </c>
      <c r="H846" s="1" t="s">
        <v>107</v>
      </c>
      <c r="I846" s="1" t="s">
        <v>30</v>
      </c>
      <c r="J846">
        <v>118.42105263157801</v>
      </c>
      <c r="K846">
        <v>74.074074074074005</v>
      </c>
      <c r="L846">
        <v>180.13386469230701</v>
      </c>
      <c r="M846">
        <v>45</v>
      </c>
      <c r="N846">
        <v>20</v>
      </c>
      <c r="O846">
        <v>23.417402410000001</v>
      </c>
      <c r="P846" s="1" t="s">
        <v>24</v>
      </c>
      <c r="Q846">
        <v>38</v>
      </c>
      <c r="R846">
        <v>27</v>
      </c>
      <c r="S846">
        <v>13</v>
      </c>
    </row>
    <row r="847" spans="1:19" x14ac:dyDescent="0.25">
      <c r="A847">
        <v>913</v>
      </c>
      <c r="B847" s="1" t="s">
        <v>19</v>
      </c>
      <c r="C847" s="2">
        <v>45747</v>
      </c>
      <c r="D847">
        <v>1346269</v>
      </c>
      <c r="E847" s="1" t="s">
        <v>20</v>
      </c>
      <c r="F847" s="1" t="s">
        <v>21</v>
      </c>
      <c r="G847">
        <v>305018</v>
      </c>
      <c r="H847" s="1" t="s">
        <v>49</v>
      </c>
      <c r="I847" s="1" t="s">
        <v>32</v>
      </c>
      <c r="J847">
        <v>111.111111111111</v>
      </c>
      <c r="K847">
        <v>104.87804878048701</v>
      </c>
      <c r="L847">
        <v>205.21022185897402</v>
      </c>
      <c r="M847">
        <v>10</v>
      </c>
      <c r="N847">
        <v>88</v>
      </c>
      <c r="O847">
        <v>32.012794609999901</v>
      </c>
      <c r="P847" s="1" t="s">
        <v>24</v>
      </c>
      <c r="Q847">
        <v>9</v>
      </c>
      <c r="R847">
        <v>83</v>
      </c>
      <c r="S847">
        <v>15</v>
      </c>
    </row>
    <row r="848" spans="1:19" x14ac:dyDescent="0.25">
      <c r="A848">
        <v>914</v>
      </c>
      <c r="B848" s="1" t="s">
        <v>19</v>
      </c>
      <c r="C848" s="2">
        <v>45747</v>
      </c>
      <c r="D848">
        <v>1654427</v>
      </c>
      <c r="E848" s="1" t="s">
        <v>33</v>
      </c>
      <c r="F848" s="1" t="s">
        <v>34</v>
      </c>
      <c r="G848">
        <v>400120</v>
      </c>
      <c r="H848" s="1" t="s">
        <v>132</v>
      </c>
      <c r="I848" s="1" t="s">
        <v>42</v>
      </c>
      <c r="J848">
        <v>100</v>
      </c>
      <c r="K848">
        <v>118.75</v>
      </c>
      <c r="L848">
        <v>49.509121971153803</v>
      </c>
      <c r="M848">
        <v>48</v>
      </c>
      <c r="N848">
        <v>19</v>
      </c>
      <c r="O848">
        <v>10.297897369999999</v>
      </c>
      <c r="P848" s="1" t="s">
        <v>36</v>
      </c>
      <c r="Q848">
        <v>48</v>
      </c>
      <c r="R848">
        <v>16</v>
      </c>
      <c r="S848">
        <v>20</v>
      </c>
    </row>
    <row r="849" spans="1:19" x14ac:dyDescent="0.25">
      <c r="A849">
        <v>915</v>
      </c>
      <c r="B849" s="1" t="s">
        <v>19</v>
      </c>
      <c r="C849" s="2">
        <v>45747</v>
      </c>
      <c r="D849">
        <v>1984591</v>
      </c>
      <c r="E849" s="1" t="s">
        <v>25</v>
      </c>
      <c r="F849" s="1" t="s">
        <v>34</v>
      </c>
      <c r="G849">
        <v>356066</v>
      </c>
      <c r="H849" s="1" t="s">
        <v>77</v>
      </c>
      <c r="I849" s="1" t="s">
        <v>42</v>
      </c>
      <c r="J849">
        <v>83.3333333333333</v>
      </c>
      <c r="K849">
        <v>70.588235294117595</v>
      </c>
      <c r="L849">
        <v>72.722176602564105</v>
      </c>
      <c r="M849">
        <v>15</v>
      </c>
      <c r="N849">
        <v>12</v>
      </c>
      <c r="O849">
        <v>4.5378638200000001</v>
      </c>
      <c r="P849" s="1" t="s">
        <v>28</v>
      </c>
      <c r="Q849">
        <v>18</v>
      </c>
      <c r="R849">
        <v>17</v>
      </c>
      <c r="S849">
        <v>6</v>
      </c>
    </row>
    <row r="850" spans="1:19" x14ac:dyDescent="0.25">
      <c r="A850">
        <v>916</v>
      </c>
      <c r="B850" s="1" t="s">
        <v>19</v>
      </c>
      <c r="C850" s="2">
        <v>45747</v>
      </c>
      <c r="D850">
        <v>1738952</v>
      </c>
      <c r="E850" s="1" t="s">
        <v>20</v>
      </c>
      <c r="F850" s="1" t="s">
        <v>21</v>
      </c>
      <c r="G850">
        <v>305014</v>
      </c>
      <c r="H850" s="1" t="s">
        <v>67</v>
      </c>
      <c r="I850" s="1" t="s">
        <v>30</v>
      </c>
      <c r="J850">
        <v>155.555555555555</v>
      </c>
      <c r="K850">
        <v>78.082191780821901</v>
      </c>
      <c r="L850">
        <v>151.30598089743501</v>
      </c>
      <c r="M850">
        <v>14</v>
      </c>
      <c r="N850">
        <v>58</v>
      </c>
      <c r="O850">
        <v>23.60373302</v>
      </c>
      <c r="P850" s="1" t="s">
        <v>24</v>
      </c>
      <c r="Q850">
        <v>9</v>
      </c>
      <c r="R850">
        <v>74</v>
      </c>
      <c r="S850">
        <v>15</v>
      </c>
    </row>
    <row r="851" spans="1:19" x14ac:dyDescent="0.25">
      <c r="A851">
        <v>917</v>
      </c>
      <c r="B851" s="1" t="s">
        <v>19</v>
      </c>
      <c r="C851" s="2">
        <v>45747</v>
      </c>
      <c r="D851">
        <v>1239417</v>
      </c>
      <c r="E851" s="1" t="s">
        <v>20</v>
      </c>
      <c r="F851" s="1" t="s">
        <v>21</v>
      </c>
      <c r="G851">
        <v>305057</v>
      </c>
      <c r="H851" s="1" t="s">
        <v>59</v>
      </c>
      <c r="I851" s="1" t="s">
        <v>23</v>
      </c>
      <c r="J851">
        <v>280</v>
      </c>
      <c r="K851">
        <v>60.784313725490101</v>
      </c>
      <c r="L851">
        <v>42.5742511312217</v>
      </c>
      <c r="M851">
        <v>14</v>
      </c>
      <c r="N851">
        <v>31</v>
      </c>
      <c r="O851">
        <v>3.7635638</v>
      </c>
      <c r="P851" s="1" t="s">
        <v>24</v>
      </c>
      <c r="Q851">
        <v>5</v>
      </c>
      <c r="R851">
        <v>51</v>
      </c>
      <c r="S851">
        <v>8</v>
      </c>
    </row>
    <row r="852" spans="1:19" x14ac:dyDescent="0.25">
      <c r="A852">
        <v>918</v>
      </c>
      <c r="B852" s="1" t="s">
        <v>19</v>
      </c>
      <c r="C852" s="2">
        <v>45747</v>
      </c>
      <c r="D852">
        <v>1673688</v>
      </c>
      <c r="E852" s="1" t="s">
        <v>20</v>
      </c>
      <c r="F852" s="1" t="s">
        <v>34</v>
      </c>
      <c r="G852">
        <v>400106</v>
      </c>
      <c r="H852" s="1" t="s">
        <v>120</v>
      </c>
      <c r="I852" s="1" t="s">
        <v>42</v>
      </c>
      <c r="J852">
        <v>12.5</v>
      </c>
      <c r="K852">
        <v>0</v>
      </c>
      <c r="L852">
        <v>0</v>
      </c>
      <c r="M852">
        <v>3</v>
      </c>
      <c r="N852">
        <v>0</v>
      </c>
      <c r="O852">
        <v>0</v>
      </c>
      <c r="P852" s="1" t="s">
        <v>24</v>
      </c>
      <c r="Q852">
        <v>24</v>
      </c>
      <c r="R852">
        <v>0</v>
      </c>
      <c r="S852">
        <v>0</v>
      </c>
    </row>
    <row r="853" spans="1:19" x14ac:dyDescent="0.25">
      <c r="A853">
        <v>919</v>
      </c>
      <c r="B853" s="1" t="s">
        <v>19</v>
      </c>
      <c r="C853" s="2">
        <v>45747</v>
      </c>
      <c r="D853">
        <v>1675789</v>
      </c>
      <c r="E853" s="1" t="s">
        <v>20</v>
      </c>
      <c r="F853" s="1" t="s">
        <v>21</v>
      </c>
      <c r="G853">
        <v>305026</v>
      </c>
      <c r="H853" s="1" t="s">
        <v>108</v>
      </c>
      <c r="I853" s="1" t="s">
        <v>27</v>
      </c>
      <c r="J853">
        <v>157.142857142857</v>
      </c>
      <c r="K853">
        <v>65.2173913043478</v>
      </c>
      <c r="L853">
        <v>125.490693205128</v>
      </c>
      <c r="M853">
        <v>11</v>
      </c>
      <c r="N853">
        <v>30</v>
      </c>
      <c r="O853">
        <v>9.7882740699999999</v>
      </c>
      <c r="P853" s="1" t="s">
        <v>24</v>
      </c>
      <c r="Q853">
        <v>7</v>
      </c>
      <c r="R853">
        <v>46</v>
      </c>
      <c r="S853">
        <v>7</v>
      </c>
    </row>
    <row r="854" spans="1:19" x14ac:dyDescent="0.25">
      <c r="A854">
        <v>920</v>
      </c>
      <c r="B854" s="1" t="s">
        <v>19</v>
      </c>
      <c r="C854" s="2">
        <v>45747</v>
      </c>
      <c r="D854">
        <v>1213897</v>
      </c>
      <c r="E854" s="1" t="s">
        <v>43</v>
      </c>
      <c r="F854" s="1" t="s">
        <v>34</v>
      </c>
      <c r="G854">
        <v>305009</v>
      </c>
      <c r="H854" s="1" t="s">
        <v>100</v>
      </c>
      <c r="I854" s="1" t="s">
        <v>42</v>
      </c>
      <c r="J854">
        <v>114.28571428571399</v>
      </c>
      <c r="K854">
        <v>108.33333333333299</v>
      </c>
      <c r="L854">
        <v>292.32055560897396</v>
      </c>
      <c r="M854">
        <v>40</v>
      </c>
      <c r="N854">
        <v>13</v>
      </c>
      <c r="O854">
        <v>18.240802669999901</v>
      </c>
      <c r="P854" s="1" t="s">
        <v>45</v>
      </c>
      <c r="Q854">
        <v>35</v>
      </c>
      <c r="R854">
        <v>12</v>
      </c>
      <c r="S854">
        <v>6</v>
      </c>
    </row>
    <row r="855" spans="1:19" x14ac:dyDescent="0.25">
      <c r="A855">
        <v>921</v>
      </c>
      <c r="B855" s="1" t="s">
        <v>19</v>
      </c>
      <c r="C855" s="2">
        <v>45747</v>
      </c>
      <c r="D855">
        <v>1078884</v>
      </c>
      <c r="E855" s="1" t="s">
        <v>25</v>
      </c>
      <c r="F855" s="1" t="s">
        <v>34</v>
      </c>
      <c r="G855">
        <v>305061</v>
      </c>
      <c r="H855" s="1" t="s">
        <v>44</v>
      </c>
      <c r="I855" s="1" t="s">
        <v>23</v>
      </c>
      <c r="J855">
        <v>85.185185185185091</v>
      </c>
      <c r="K855">
        <v>117.241379310344</v>
      </c>
      <c r="L855">
        <v>82.000534923076899</v>
      </c>
      <c r="M855">
        <v>23</v>
      </c>
      <c r="N855">
        <v>35</v>
      </c>
      <c r="O855">
        <v>10.660069539999901</v>
      </c>
      <c r="P855" s="1" t="s">
        <v>28</v>
      </c>
      <c r="Q855">
        <v>27</v>
      </c>
      <c r="R855">
        <v>29</v>
      </c>
      <c r="S855">
        <v>12</v>
      </c>
    </row>
    <row r="856" spans="1:19" x14ac:dyDescent="0.25">
      <c r="A856">
        <v>922</v>
      </c>
      <c r="B856" s="1" t="s">
        <v>19</v>
      </c>
      <c r="C856" s="2">
        <v>45747</v>
      </c>
      <c r="D856">
        <v>1218906</v>
      </c>
      <c r="E856" s="1" t="s">
        <v>20</v>
      </c>
      <c r="F856" s="1" t="s">
        <v>21</v>
      </c>
      <c r="G856">
        <v>305018</v>
      </c>
      <c r="H856" s="1" t="s">
        <v>49</v>
      </c>
      <c r="I856" s="1" t="s">
        <v>32</v>
      </c>
      <c r="J856">
        <v>177.777777777777</v>
      </c>
      <c r="K856">
        <v>85.365853658536494</v>
      </c>
      <c r="L856">
        <v>154.21584871794801</v>
      </c>
      <c r="M856">
        <v>16</v>
      </c>
      <c r="N856">
        <v>70</v>
      </c>
      <c r="O856">
        <v>24.057672400000001</v>
      </c>
      <c r="P856" s="1" t="s">
        <v>24</v>
      </c>
      <c r="Q856">
        <v>9</v>
      </c>
      <c r="R856">
        <v>82</v>
      </c>
      <c r="S856">
        <v>15</v>
      </c>
    </row>
    <row r="857" spans="1:19" x14ac:dyDescent="0.25">
      <c r="A857">
        <v>923</v>
      </c>
      <c r="B857" s="1" t="s">
        <v>19</v>
      </c>
      <c r="C857" s="2">
        <v>45747</v>
      </c>
      <c r="D857">
        <v>1487070</v>
      </c>
      <c r="E857" s="1" t="s">
        <v>20</v>
      </c>
      <c r="F857" s="1" t="s">
        <v>34</v>
      </c>
      <c r="G857">
        <v>854226</v>
      </c>
      <c r="H857" s="1" t="s">
        <v>110</v>
      </c>
      <c r="I857" s="1" t="s">
        <v>42</v>
      </c>
      <c r="J857">
        <v>108.69565217391299</v>
      </c>
      <c r="K857">
        <v>134.78260869565199</v>
      </c>
      <c r="L857">
        <v>164.61788423076899</v>
      </c>
      <c r="M857">
        <v>50</v>
      </c>
      <c r="N857">
        <v>31</v>
      </c>
      <c r="O857">
        <v>17.120259959999999</v>
      </c>
      <c r="P857" s="1" t="s">
        <v>24</v>
      </c>
      <c r="Q857">
        <v>46</v>
      </c>
      <c r="R857">
        <v>23</v>
      </c>
      <c r="S857">
        <v>10</v>
      </c>
    </row>
    <row r="858" spans="1:19" x14ac:dyDescent="0.25">
      <c r="A858">
        <v>924</v>
      </c>
      <c r="B858" s="1" t="s">
        <v>19</v>
      </c>
      <c r="C858" s="2">
        <v>45747</v>
      </c>
      <c r="D858">
        <v>1695853</v>
      </c>
      <c r="E858" s="1" t="s">
        <v>25</v>
      </c>
      <c r="F858" s="1" t="s">
        <v>34</v>
      </c>
      <c r="G858">
        <v>882775</v>
      </c>
      <c r="H858" s="1" t="s">
        <v>31</v>
      </c>
      <c r="I858" s="1" t="s">
        <v>32</v>
      </c>
      <c r="J858">
        <v>175</v>
      </c>
      <c r="K858">
        <v>57.142857142857096</v>
      </c>
      <c r="L858">
        <v>275.478048420329</v>
      </c>
      <c r="M858">
        <v>14</v>
      </c>
      <c r="N858">
        <v>4</v>
      </c>
      <c r="O858">
        <v>8.0219207699999995</v>
      </c>
      <c r="P858" s="1" t="s">
        <v>28</v>
      </c>
      <c r="Q858">
        <v>8</v>
      </c>
      <c r="R858">
        <v>7</v>
      </c>
      <c r="S858">
        <v>2</v>
      </c>
    </row>
    <row r="859" spans="1:19" x14ac:dyDescent="0.25">
      <c r="A859">
        <v>925</v>
      </c>
      <c r="B859" s="1" t="s">
        <v>19</v>
      </c>
      <c r="C859" s="2">
        <v>45747</v>
      </c>
      <c r="D859">
        <v>1316083</v>
      </c>
      <c r="E859" s="1" t="s">
        <v>33</v>
      </c>
      <c r="F859" s="1" t="s">
        <v>34</v>
      </c>
      <c r="G859">
        <v>305004</v>
      </c>
      <c r="H859" s="1" t="s">
        <v>74</v>
      </c>
      <c r="I859" s="1" t="s">
        <v>42</v>
      </c>
      <c r="J859">
        <v>52.631578947368418</v>
      </c>
      <c r="K859">
        <v>0</v>
      </c>
      <c r="L859">
        <v>0</v>
      </c>
      <c r="M859">
        <v>10</v>
      </c>
      <c r="N859">
        <v>0</v>
      </c>
      <c r="O859">
        <v>0</v>
      </c>
      <c r="P859" s="1" t="s">
        <v>36</v>
      </c>
      <c r="Q859">
        <v>19</v>
      </c>
      <c r="R859">
        <v>0</v>
      </c>
      <c r="S859">
        <v>0</v>
      </c>
    </row>
    <row r="860" spans="1:19" x14ac:dyDescent="0.25">
      <c r="A860">
        <v>926</v>
      </c>
      <c r="B860" s="1" t="s">
        <v>19</v>
      </c>
      <c r="C860" s="2">
        <v>45747</v>
      </c>
      <c r="D860">
        <v>1676856</v>
      </c>
      <c r="E860" s="1" t="s">
        <v>43</v>
      </c>
      <c r="F860" s="1" t="s">
        <v>34</v>
      </c>
      <c r="G860">
        <v>305014</v>
      </c>
      <c r="H860" s="1" t="s">
        <v>67</v>
      </c>
      <c r="I860" s="1" t="s">
        <v>30</v>
      </c>
      <c r="J860">
        <v>103.030303030303</v>
      </c>
      <c r="K860">
        <v>42.105263157894704</v>
      </c>
      <c r="L860">
        <v>135.20402782051201</v>
      </c>
      <c r="M860">
        <v>68</v>
      </c>
      <c r="N860">
        <v>9</v>
      </c>
      <c r="O860">
        <v>21.091828339999999</v>
      </c>
      <c r="P860" s="1" t="s">
        <v>45</v>
      </c>
      <c r="Q860">
        <v>66</v>
      </c>
      <c r="R860">
        <v>21</v>
      </c>
      <c r="S860">
        <v>15</v>
      </c>
    </row>
    <row r="861" spans="1:19" x14ac:dyDescent="0.25">
      <c r="A861">
        <v>927</v>
      </c>
      <c r="B861" s="1" t="s">
        <v>19</v>
      </c>
      <c r="C861" s="2">
        <v>45747</v>
      </c>
      <c r="D861">
        <v>1024108</v>
      </c>
      <c r="E861" s="1" t="s">
        <v>20</v>
      </c>
      <c r="F861" s="1" t="s">
        <v>21</v>
      </c>
      <c r="G861">
        <v>305014</v>
      </c>
      <c r="H861" s="1" t="s">
        <v>67</v>
      </c>
      <c r="I861" s="1" t="s">
        <v>30</v>
      </c>
      <c r="J861">
        <v>155.555555555555</v>
      </c>
      <c r="K861">
        <v>84.931506849314999</v>
      </c>
      <c r="L861">
        <v>105.32802935897401</v>
      </c>
      <c r="M861">
        <v>14</v>
      </c>
      <c r="N861">
        <v>64</v>
      </c>
      <c r="O861">
        <v>16.431172579999998</v>
      </c>
      <c r="P861" s="1" t="s">
        <v>24</v>
      </c>
      <c r="Q861">
        <v>9</v>
      </c>
      <c r="R861">
        <v>75</v>
      </c>
      <c r="S861">
        <v>15</v>
      </c>
    </row>
    <row r="862" spans="1:19" x14ac:dyDescent="0.25">
      <c r="A862">
        <v>928</v>
      </c>
      <c r="B862" s="1" t="s">
        <v>19</v>
      </c>
      <c r="C862" s="2">
        <v>45747</v>
      </c>
      <c r="D862">
        <v>1780521</v>
      </c>
      <c r="E862" s="1" t="s">
        <v>43</v>
      </c>
      <c r="F862" s="1" t="s">
        <v>34</v>
      </c>
      <c r="G862">
        <v>305004</v>
      </c>
      <c r="H862" s="1" t="s">
        <v>74</v>
      </c>
      <c r="I862" s="1" t="s">
        <v>42</v>
      </c>
      <c r="J862">
        <v>108.82352941176401</v>
      </c>
      <c r="K862">
        <v>85.714285714285694</v>
      </c>
      <c r="L862">
        <v>171.874371346153</v>
      </c>
      <c r="M862">
        <v>74</v>
      </c>
      <c r="N862">
        <v>18</v>
      </c>
      <c r="O862">
        <v>35.749869239999903</v>
      </c>
      <c r="P862" s="1" t="s">
        <v>45</v>
      </c>
      <c r="Q862">
        <v>68</v>
      </c>
      <c r="R862">
        <v>21</v>
      </c>
      <c r="S862">
        <v>20</v>
      </c>
    </row>
    <row r="863" spans="1:19" x14ac:dyDescent="0.25">
      <c r="A863">
        <v>929</v>
      </c>
      <c r="B863" s="1" t="s">
        <v>19</v>
      </c>
      <c r="C863" s="2">
        <v>45747</v>
      </c>
      <c r="D863">
        <v>1806574</v>
      </c>
      <c r="E863" s="1" t="s">
        <v>33</v>
      </c>
      <c r="F863" s="1" t="s">
        <v>21</v>
      </c>
      <c r="G863">
        <v>854198</v>
      </c>
      <c r="H863" s="1" t="s">
        <v>81</v>
      </c>
      <c r="I863" s="1" t="s">
        <v>32</v>
      </c>
      <c r="J863">
        <v>144.444444444444</v>
      </c>
      <c r="K863">
        <v>58.536585365853597</v>
      </c>
      <c r="L863">
        <v>0</v>
      </c>
      <c r="M863">
        <v>13</v>
      </c>
      <c r="N863">
        <v>48</v>
      </c>
      <c r="O863">
        <v>0</v>
      </c>
      <c r="P863" s="1" t="s">
        <v>36</v>
      </c>
      <c r="Q863">
        <v>9</v>
      </c>
      <c r="R863">
        <v>82</v>
      </c>
      <c r="S863">
        <v>0</v>
      </c>
    </row>
    <row r="864" spans="1:19" x14ac:dyDescent="0.25">
      <c r="A864">
        <v>930</v>
      </c>
      <c r="B864" s="1" t="s">
        <v>19</v>
      </c>
      <c r="C864" s="2">
        <v>45747</v>
      </c>
      <c r="D864">
        <v>1354524</v>
      </c>
      <c r="E864" s="1" t="s">
        <v>33</v>
      </c>
      <c r="F864" s="1" t="s">
        <v>34</v>
      </c>
      <c r="G864">
        <v>305017</v>
      </c>
      <c r="H864" s="1" t="s">
        <v>41</v>
      </c>
      <c r="I864" s="1" t="s">
        <v>42</v>
      </c>
      <c r="J864">
        <v>35.135135135135101</v>
      </c>
      <c r="K864">
        <v>5.8823529411764701</v>
      </c>
      <c r="L864">
        <v>21.2083695604395</v>
      </c>
      <c r="M864">
        <v>26</v>
      </c>
      <c r="N864">
        <v>1</v>
      </c>
      <c r="O864">
        <v>3.85992326</v>
      </c>
      <c r="P864" s="1" t="s">
        <v>36</v>
      </c>
      <c r="Q864">
        <v>74</v>
      </c>
      <c r="R864">
        <v>17</v>
      </c>
      <c r="S864">
        <v>18</v>
      </c>
    </row>
    <row r="865" spans="1:19" x14ac:dyDescent="0.25">
      <c r="A865">
        <v>931</v>
      </c>
      <c r="B865" s="1" t="s">
        <v>19</v>
      </c>
      <c r="C865" s="2">
        <v>45747</v>
      </c>
      <c r="D865">
        <v>1028058</v>
      </c>
      <c r="E865" s="1" t="s">
        <v>25</v>
      </c>
      <c r="F865" s="1" t="s">
        <v>21</v>
      </c>
      <c r="G865">
        <v>305028</v>
      </c>
      <c r="H865" s="1" t="s">
        <v>98</v>
      </c>
      <c r="I865" s="1" t="s">
        <v>42</v>
      </c>
      <c r="J865">
        <v>122.22222222222202</v>
      </c>
      <c r="K865">
        <v>61.971830985915396</v>
      </c>
      <c r="L865">
        <v>16.429061153846099</v>
      </c>
      <c r="M865">
        <v>11</v>
      </c>
      <c r="N865">
        <v>44</v>
      </c>
      <c r="O865">
        <v>3.4172447199999998</v>
      </c>
      <c r="P865" s="1" t="s">
        <v>28</v>
      </c>
      <c r="Q865">
        <v>9</v>
      </c>
      <c r="R865">
        <v>71</v>
      </c>
      <c r="S865">
        <v>20</v>
      </c>
    </row>
    <row r="866" spans="1:19" x14ac:dyDescent="0.25">
      <c r="A866">
        <v>932</v>
      </c>
      <c r="B866" s="1" t="s">
        <v>19</v>
      </c>
      <c r="C866" s="2">
        <v>45747</v>
      </c>
      <c r="D866">
        <v>1434446</v>
      </c>
      <c r="E866" s="1" t="s">
        <v>25</v>
      </c>
      <c r="F866" s="1" t="s">
        <v>34</v>
      </c>
      <c r="G866">
        <v>305019</v>
      </c>
      <c r="H866" s="1" t="s">
        <v>29</v>
      </c>
      <c r="I866" s="1" t="s">
        <v>30</v>
      </c>
      <c r="J866">
        <v>128.333333333333</v>
      </c>
      <c r="K866">
        <v>50</v>
      </c>
      <c r="L866">
        <v>95.353078653846097</v>
      </c>
      <c r="M866">
        <v>77</v>
      </c>
      <c r="N866">
        <v>9</v>
      </c>
      <c r="O866">
        <v>14.87508027</v>
      </c>
      <c r="P866" s="1" t="s">
        <v>28</v>
      </c>
      <c r="Q866">
        <v>60</v>
      </c>
      <c r="R866">
        <v>18</v>
      </c>
      <c r="S866">
        <v>15</v>
      </c>
    </row>
    <row r="867" spans="1:19" x14ac:dyDescent="0.25">
      <c r="A867">
        <v>933</v>
      </c>
      <c r="B867" s="1" t="s">
        <v>19</v>
      </c>
      <c r="C867" s="2">
        <v>45747</v>
      </c>
      <c r="D867">
        <v>1068093</v>
      </c>
      <c r="E867" s="1" t="s">
        <v>20</v>
      </c>
      <c r="F867" s="1" t="s">
        <v>21</v>
      </c>
      <c r="G867">
        <v>305053</v>
      </c>
      <c r="H867" s="1" t="s">
        <v>61</v>
      </c>
      <c r="I867" s="1" t="s">
        <v>27</v>
      </c>
      <c r="J867">
        <v>157.142857142857</v>
      </c>
      <c r="K867">
        <v>62.264150943396203</v>
      </c>
      <c r="L867">
        <v>21.894730576922999</v>
      </c>
      <c r="M867">
        <v>11</v>
      </c>
      <c r="N867">
        <v>33</v>
      </c>
      <c r="O867">
        <v>2.27705198</v>
      </c>
      <c r="P867" s="1" t="s">
        <v>24</v>
      </c>
      <c r="Q867">
        <v>7</v>
      </c>
      <c r="R867">
        <v>53</v>
      </c>
      <c r="S867">
        <v>10</v>
      </c>
    </row>
    <row r="868" spans="1:19" x14ac:dyDescent="0.25">
      <c r="A868">
        <v>934</v>
      </c>
      <c r="B868" s="1" t="s">
        <v>19</v>
      </c>
      <c r="C868" s="2">
        <v>45747</v>
      </c>
      <c r="D868">
        <v>1296049</v>
      </c>
      <c r="E868" s="1" t="s">
        <v>33</v>
      </c>
      <c r="F868" s="1" t="s">
        <v>34</v>
      </c>
      <c r="G868">
        <v>305024</v>
      </c>
      <c r="H868" s="1" t="s">
        <v>82</v>
      </c>
      <c r="I868" s="1" t="s">
        <v>27</v>
      </c>
      <c r="J868">
        <v>26.666666666666668</v>
      </c>
      <c r="K868">
        <v>0</v>
      </c>
      <c r="L868">
        <v>3.8917701</v>
      </c>
      <c r="M868">
        <v>4</v>
      </c>
      <c r="N868">
        <v>0</v>
      </c>
      <c r="O868">
        <v>0.38917700999999999</v>
      </c>
      <c r="P868" s="1" t="s">
        <v>36</v>
      </c>
      <c r="Q868">
        <v>15</v>
      </c>
      <c r="R868">
        <v>0</v>
      </c>
      <c r="S868">
        <v>10</v>
      </c>
    </row>
    <row r="869" spans="1:19" x14ac:dyDescent="0.25">
      <c r="A869">
        <v>935</v>
      </c>
      <c r="B869" s="1" t="s">
        <v>19</v>
      </c>
      <c r="C869" s="2">
        <v>45747</v>
      </c>
      <c r="D869">
        <v>1044868</v>
      </c>
      <c r="E869" s="1" t="s">
        <v>20</v>
      </c>
      <c r="F869" s="1" t="s">
        <v>21</v>
      </c>
      <c r="G869">
        <v>305950</v>
      </c>
      <c r="H869" s="1" t="s">
        <v>71</v>
      </c>
      <c r="I869" s="1" t="s">
        <v>32</v>
      </c>
      <c r="J869">
        <v>266.666666666666</v>
      </c>
      <c r="K869">
        <v>98.75</v>
      </c>
      <c r="L869">
        <v>156.03909395604302</v>
      </c>
      <c r="M869">
        <v>24</v>
      </c>
      <c r="N869">
        <v>84</v>
      </c>
      <c r="O869">
        <v>28.3991151</v>
      </c>
      <c r="P869" s="1" t="s">
        <v>24</v>
      </c>
      <c r="Q869">
        <v>9</v>
      </c>
      <c r="R869">
        <v>85</v>
      </c>
      <c r="S869">
        <v>18</v>
      </c>
    </row>
    <row r="870" spans="1:19" x14ac:dyDescent="0.25">
      <c r="A870">
        <v>936</v>
      </c>
      <c r="B870" s="1" t="s">
        <v>19</v>
      </c>
      <c r="C870" s="2">
        <v>45747</v>
      </c>
      <c r="D870">
        <v>1500807</v>
      </c>
      <c r="E870" s="1" t="s">
        <v>33</v>
      </c>
      <c r="F870" s="1" t="s">
        <v>34</v>
      </c>
      <c r="G870">
        <v>882775</v>
      </c>
      <c r="H870" s="1" t="s">
        <v>31</v>
      </c>
      <c r="I870" s="1" t="s">
        <v>32</v>
      </c>
      <c r="J870">
        <v>107.40740740740699</v>
      </c>
      <c r="K870">
        <v>50</v>
      </c>
      <c r="L870">
        <v>205.66247355769201</v>
      </c>
      <c r="M870">
        <v>29</v>
      </c>
      <c r="N870">
        <v>13</v>
      </c>
      <c r="O870">
        <v>21.3888972499999</v>
      </c>
      <c r="P870" s="1" t="s">
        <v>36</v>
      </c>
      <c r="Q870">
        <v>27</v>
      </c>
      <c r="R870">
        <v>26</v>
      </c>
      <c r="S870">
        <v>10</v>
      </c>
    </row>
    <row r="871" spans="1:19" x14ac:dyDescent="0.25">
      <c r="A871">
        <v>937</v>
      </c>
      <c r="B871" s="1" t="s">
        <v>19</v>
      </c>
      <c r="C871" s="2">
        <v>45747</v>
      </c>
      <c r="D871">
        <v>1903867</v>
      </c>
      <c r="E871" s="1" t="s">
        <v>33</v>
      </c>
      <c r="F871" s="1" t="s">
        <v>34</v>
      </c>
      <c r="G871">
        <v>305021</v>
      </c>
      <c r="H871" s="1" t="s">
        <v>38</v>
      </c>
      <c r="I871" s="1" t="s">
        <v>27</v>
      </c>
      <c r="J871">
        <v>44.444444444444443</v>
      </c>
      <c r="K871">
        <v>0</v>
      </c>
      <c r="L871">
        <v>11.409470900000001</v>
      </c>
      <c r="M871">
        <v>8</v>
      </c>
      <c r="N871">
        <v>0</v>
      </c>
      <c r="O871">
        <v>1.1409470900000001</v>
      </c>
      <c r="P871" s="1" t="s">
        <v>36</v>
      </c>
      <c r="Q871">
        <v>18</v>
      </c>
      <c r="R871">
        <v>0</v>
      </c>
      <c r="S871">
        <v>10</v>
      </c>
    </row>
    <row r="872" spans="1:19" x14ac:dyDescent="0.25">
      <c r="A872">
        <v>939</v>
      </c>
      <c r="B872" s="1" t="s">
        <v>19</v>
      </c>
      <c r="C872" s="2">
        <v>45747</v>
      </c>
      <c r="D872">
        <v>1673630</v>
      </c>
      <c r="E872" s="1" t="s">
        <v>20</v>
      </c>
      <c r="F872" s="1" t="s">
        <v>21</v>
      </c>
      <c r="G872">
        <v>879095</v>
      </c>
      <c r="H872" s="1" t="s">
        <v>57</v>
      </c>
      <c r="I872" s="1" t="s">
        <v>42</v>
      </c>
      <c r="J872">
        <v>171.42857142857099</v>
      </c>
      <c r="K872">
        <v>103.84615384615302</v>
      </c>
      <c r="L872">
        <v>107.55718455128201</v>
      </c>
      <c r="M872">
        <v>12</v>
      </c>
      <c r="N872">
        <v>81</v>
      </c>
      <c r="O872">
        <v>16.778920790000001</v>
      </c>
      <c r="P872" s="1" t="s">
        <v>24</v>
      </c>
      <c r="Q872">
        <v>7</v>
      </c>
      <c r="R872">
        <v>78</v>
      </c>
      <c r="S872">
        <v>15</v>
      </c>
    </row>
    <row r="873" spans="1:19" x14ac:dyDescent="0.25">
      <c r="A873">
        <v>940</v>
      </c>
      <c r="B873" s="1" t="s">
        <v>19</v>
      </c>
      <c r="C873" s="2">
        <v>45747</v>
      </c>
      <c r="D873">
        <v>1753707</v>
      </c>
      <c r="E873" s="1" t="s">
        <v>33</v>
      </c>
      <c r="F873" s="1" t="s">
        <v>34</v>
      </c>
      <c r="G873">
        <v>305017</v>
      </c>
      <c r="H873" s="1" t="s">
        <v>41</v>
      </c>
      <c r="I873" s="1" t="s">
        <v>42</v>
      </c>
      <c r="J873">
        <v>33.783783783783697</v>
      </c>
      <c r="K873">
        <v>0</v>
      </c>
      <c r="L873">
        <v>25.781870659340601</v>
      </c>
      <c r="M873">
        <v>25</v>
      </c>
      <c r="N873">
        <v>0</v>
      </c>
      <c r="O873">
        <v>4.6923004600000002</v>
      </c>
      <c r="P873" s="1" t="s">
        <v>36</v>
      </c>
      <c r="Q873">
        <v>74</v>
      </c>
      <c r="R873">
        <v>0</v>
      </c>
      <c r="S873">
        <v>18</v>
      </c>
    </row>
    <row r="874" spans="1:19" x14ac:dyDescent="0.25">
      <c r="A874">
        <v>941</v>
      </c>
      <c r="B874" s="1" t="s">
        <v>19</v>
      </c>
      <c r="C874" s="2">
        <v>45747</v>
      </c>
      <c r="D874">
        <v>1869344</v>
      </c>
      <c r="E874" s="1" t="s">
        <v>20</v>
      </c>
      <c r="F874" s="1" t="s">
        <v>34</v>
      </c>
      <c r="G874">
        <v>305021</v>
      </c>
      <c r="H874" s="1" t="s">
        <v>38</v>
      </c>
      <c r="I874" s="1" t="s">
        <v>27</v>
      </c>
      <c r="J874">
        <v>116.12903225806399</v>
      </c>
      <c r="K874">
        <v>35.294117647058798</v>
      </c>
      <c r="L874">
        <v>13.1861538461538</v>
      </c>
      <c r="M874">
        <v>36</v>
      </c>
      <c r="N874">
        <v>6</v>
      </c>
      <c r="O874">
        <v>1.3713599999999999</v>
      </c>
      <c r="P874" s="1" t="s">
        <v>24</v>
      </c>
      <c r="Q874">
        <v>31</v>
      </c>
      <c r="R874">
        <v>17</v>
      </c>
      <c r="S874">
        <v>10</v>
      </c>
    </row>
    <row r="875" spans="1:19" x14ac:dyDescent="0.25">
      <c r="A875">
        <v>942</v>
      </c>
      <c r="B875" s="1" t="s">
        <v>19</v>
      </c>
      <c r="C875" s="2">
        <v>45747</v>
      </c>
      <c r="D875">
        <v>1777888</v>
      </c>
      <c r="E875" s="1" t="s">
        <v>43</v>
      </c>
      <c r="F875" s="1" t="s">
        <v>34</v>
      </c>
      <c r="G875">
        <v>305031</v>
      </c>
      <c r="H875" s="1" t="s">
        <v>117</v>
      </c>
      <c r="I875" s="1" t="s">
        <v>42</v>
      </c>
      <c r="J875">
        <v>108.33333333333299</v>
      </c>
      <c r="K875">
        <v>110.00000000000001</v>
      </c>
      <c r="L875">
        <v>114.95281176035499</v>
      </c>
      <c r="M875">
        <v>26</v>
      </c>
      <c r="N875">
        <v>11</v>
      </c>
      <c r="O875">
        <v>6.2166480599999998</v>
      </c>
      <c r="P875" s="1" t="s">
        <v>45</v>
      </c>
      <c r="Q875">
        <v>24</v>
      </c>
      <c r="R875">
        <v>9</v>
      </c>
      <c r="S875">
        <v>5</v>
      </c>
    </row>
    <row r="876" spans="1:19" x14ac:dyDescent="0.25">
      <c r="A876">
        <v>943</v>
      </c>
      <c r="B876" s="1" t="s">
        <v>19</v>
      </c>
      <c r="C876" s="2">
        <v>45747</v>
      </c>
      <c r="D876">
        <v>1333943</v>
      </c>
      <c r="E876" s="1" t="s">
        <v>33</v>
      </c>
      <c r="F876" s="1" t="s">
        <v>34</v>
      </c>
      <c r="G876">
        <v>305049</v>
      </c>
      <c r="H876" s="1" t="s">
        <v>90</v>
      </c>
      <c r="I876" s="1" t="s">
        <v>42</v>
      </c>
      <c r="J876">
        <v>93.103448275861993</v>
      </c>
      <c r="K876">
        <v>78.260869565217391</v>
      </c>
      <c r="L876">
        <v>132.340172499999</v>
      </c>
      <c r="M876">
        <v>27</v>
      </c>
      <c r="N876">
        <v>18</v>
      </c>
      <c r="O876">
        <v>13.76337794</v>
      </c>
      <c r="P876" s="1" t="s">
        <v>36</v>
      </c>
      <c r="Q876">
        <v>29</v>
      </c>
      <c r="R876">
        <v>23</v>
      </c>
      <c r="S876">
        <v>10</v>
      </c>
    </row>
    <row r="877" spans="1:19" x14ac:dyDescent="0.25">
      <c r="A877">
        <v>944</v>
      </c>
      <c r="B877" s="1" t="s">
        <v>19</v>
      </c>
      <c r="C877" s="2">
        <v>45747</v>
      </c>
      <c r="D877">
        <v>1547441</v>
      </c>
      <c r="E877" s="1" t="s">
        <v>20</v>
      </c>
      <c r="F877" s="1" t="s">
        <v>21</v>
      </c>
      <c r="G877">
        <v>305087</v>
      </c>
      <c r="H877" s="1" t="s">
        <v>52</v>
      </c>
      <c r="I877" s="1" t="s">
        <v>27</v>
      </c>
      <c r="J877">
        <v>150</v>
      </c>
      <c r="K877">
        <v>55.737704918032705</v>
      </c>
      <c r="L877">
        <v>115.802661153846</v>
      </c>
      <c r="M877">
        <v>9</v>
      </c>
      <c r="N877">
        <v>34</v>
      </c>
      <c r="O877">
        <v>9.0326075699999997</v>
      </c>
      <c r="P877" s="1" t="s">
        <v>24</v>
      </c>
      <c r="Q877">
        <v>6</v>
      </c>
      <c r="R877">
        <v>61</v>
      </c>
      <c r="S877">
        <v>7</v>
      </c>
    </row>
    <row r="878" spans="1:19" x14ac:dyDescent="0.25">
      <c r="A878">
        <v>945</v>
      </c>
      <c r="B878" s="1" t="s">
        <v>19</v>
      </c>
      <c r="C878" s="2">
        <v>45747</v>
      </c>
      <c r="D878">
        <v>1199128</v>
      </c>
      <c r="E878" s="1" t="s">
        <v>33</v>
      </c>
      <c r="F878" s="1" t="s">
        <v>34</v>
      </c>
      <c r="G878">
        <v>305037</v>
      </c>
      <c r="H878" s="1" t="s">
        <v>62</v>
      </c>
      <c r="I878" s="1" t="s">
        <v>42</v>
      </c>
      <c r="J878">
        <v>28.571428571428498</v>
      </c>
      <c r="K878">
        <v>16.6666666666666</v>
      </c>
      <c r="L878">
        <v>25.809887920673003</v>
      </c>
      <c r="M878">
        <v>6</v>
      </c>
      <c r="N878">
        <v>2</v>
      </c>
      <c r="O878">
        <v>1.71790614</v>
      </c>
      <c r="P878" s="1" t="s">
        <v>36</v>
      </c>
      <c r="Q878">
        <v>21</v>
      </c>
      <c r="R878">
        <v>12</v>
      </c>
      <c r="S878">
        <v>6</v>
      </c>
    </row>
    <row r="879" spans="1:19" x14ac:dyDescent="0.25">
      <c r="A879">
        <v>946</v>
      </c>
      <c r="B879" s="1" t="s">
        <v>19</v>
      </c>
      <c r="C879" s="2">
        <v>45747</v>
      </c>
      <c r="D879">
        <v>1637221</v>
      </c>
      <c r="E879" s="1" t="s">
        <v>25</v>
      </c>
      <c r="F879" s="1" t="s">
        <v>34</v>
      </c>
      <c r="G879">
        <v>305002</v>
      </c>
      <c r="H879" s="1" t="s">
        <v>88</v>
      </c>
      <c r="I879" s="1" t="s">
        <v>42</v>
      </c>
      <c r="J879">
        <v>104.347826086956</v>
      </c>
      <c r="K879">
        <v>176</v>
      </c>
      <c r="L879">
        <v>44.695676634615303</v>
      </c>
      <c r="M879">
        <v>48</v>
      </c>
      <c r="N879">
        <v>44</v>
      </c>
      <c r="O879">
        <v>4.6483503700000002</v>
      </c>
      <c r="P879" s="1" t="s">
        <v>28</v>
      </c>
      <c r="Q879">
        <v>46</v>
      </c>
      <c r="R879">
        <v>25</v>
      </c>
      <c r="S879">
        <v>10</v>
      </c>
    </row>
    <row r="880" spans="1:19" x14ac:dyDescent="0.25">
      <c r="A880">
        <v>947</v>
      </c>
      <c r="B880" s="1" t="s">
        <v>19</v>
      </c>
      <c r="C880" s="2">
        <v>45747</v>
      </c>
      <c r="D880">
        <v>1002189</v>
      </c>
      <c r="E880" s="1" t="s">
        <v>20</v>
      </c>
      <c r="F880" s="1" t="s">
        <v>34</v>
      </c>
      <c r="G880">
        <v>305032</v>
      </c>
      <c r="H880" s="1" t="s">
        <v>102</v>
      </c>
      <c r="I880" s="1" t="s">
        <v>23</v>
      </c>
      <c r="J880">
        <v>100</v>
      </c>
      <c r="K880">
        <v>20.689655172413701</v>
      </c>
      <c r="L880">
        <v>83.276561090909098</v>
      </c>
      <c r="M880">
        <v>20</v>
      </c>
      <c r="N880">
        <v>6</v>
      </c>
      <c r="O880">
        <v>9.1604217200000004</v>
      </c>
      <c r="P880" s="1" t="s">
        <v>24</v>
      </c>
      <c r="Q880">
        <v>20</v>
      </c>
      <c r="R880">
        <v>29</v>
      </c>
      <c r="S880">
        <v>11</v>
      </c>
    </row>
    <row r="881" spans="1:19" x14ac:dyDescent="0.25">
      <c r="A881">
        <v>948</v>
      </c>
      <c r="B881" s="1" t="s">
        <v>19</v>
      </c>
      <c r="C881" s="2">
        <v>45747</v>
      </c>
      <c r="D881">
        <v>1758564</v>
      </c>
      <c r="E881" s="1" t="s">
        <v>43</v>
      </c>
      <c r="F881" s="1" t="s">
        <v>21</v>
      </c>
      <c r="G881">
        <v>305004</v>
      </c>
      <c r="H881" s="1" t="s">
        <v>74</v>
      </c>
      <c r="I881" s="1" t="s">
        <v>42</v>
      </c>
      <c r="J881">
        <v>285</v>
      </c>
      <c r="K881">
        <v>105.68181818181802</v>
      </c>
      <c r="L881">
        <v>170.005428461538</v>
      </c>
      <c r="M881">
        <v>29</v>
      </c>
      <c r="N881">
        <v>93</v>
      </c>
      <c r="O881">
        <v>26.520846840000001</v>
      </c>
      <c r="P881" s="1" t="s">
        <v>45</v>
      </c>
      <c r="Q881">
        <v>9</v>
      </c>
      <c r="R881">
        <v>88</v>
      </c>
      <c r="S881">
        <v>15</v>
      </c>
    </row>
    <row r="882" spans="1:19" x14ac:dyDescent="0.25">
      <c r="A882">
        <v>949</v>
      </c>
      <c r="B882" s="1" t="s">
        <v>19</v>
      </c>
      <c r="C882" s="2">
        <v>45747</v>
      </c>
      <c r="D882">
        <v>1635346</v>
      </c>
      <c r="E882" s="1" t="s">
        <v>20</v>
      </c>
      <c r="F882" s="1" t="s">
        <v>34</v>
      </c>
      <c r="G882">
        <v>305087</v>
      </c>
      <c r="H882" s="1" t="s">
        <v>52</v>
      </c>
      <c r="I882" s="1" t="s">
        <v>27</v>
      </c>
      <c r="J882">
        <v>108.33333333333299</v>
      </c>
      <c r="K882">
        <v>50</v>
      </c>
      <c r="L882">
        <v>56.561223173076904</v>
      </c>
      <c r="M882">
        <v>26</v>
      </c>
      <c r="N882">
        <v>9</v>
      </c>
      <c r="O882">
        <v>5.88236721</v>
      </c>
      <c r="P882" s="1" t="s">
        <v>24</v>
      </c>
      <c r="Q882">
        <v>24</v>
      </c>
      <c r="R882">
        <v>18</v>
      </c>
      <c r="S882">
        <v>10</v>
      </c>
    </row>
    <row r="883" spans="1:19" x14ac:dyDescent="0.25">
      <c r="A883">
        <v>951</v>
      </c>
      <c r="B883" s="1" t="s">
        <v>19</v>
      </c>
      <c r="C883" s="2">
        <v>45747</v>
      </c>
      <c r="D883">
        <v>1583265</v>
      </c>
      <c r="E883" s="1" t="s">
        <v>33</v>
      </c>
      <c r="F883" s="1" t="s">
        <v>34</v>
      </c>
      <c r="G883">
        <v>305022</v>
      </c>
      <c r="H883" s="1" t="s">
        <v>48</v>
      </c>
      <c r="I883" s="1" t="s">
        <v>42</v>
      </c>
      <c r="J883">
        <v>285</v>
      </c>
      <c r="K883">
        <v>150</v>
      </c>
      <c r="L883">
        <v>168.11899038461499</v>
      </c>
      <c r="M883">
        <v>12</v>
      </c>
      <c r="N883">
        <v>3</v>
      </c>
      <c r="O883">
        <v>2.7974999999999999</v>
      </c>
      <c r="P883" s="1" t="s">
        <v>36</v>
      </c>
      <c r="Q883">
        <v>4</v>
      </c>
      <c r="R883">
        <v>2</v>
      </c>
      <c r="S883">
        <v>1</v>
      </c>
    </row>
    <row r="884" spans="1:19" x14ac:dyDescent="0.25">
      <c r="A884">
        <v>953</v>
      </c>
      <c r="B884" s="1" t="s">
        <v>19</v>
      </c>
      <c r="C884" s="2">
        <v>45747</v>
      </c>
      <c r="D884">
        <v>1031125</v>
      </c>
      <c r="E884" s="1" t="s">
        <v>20</v>
      </c>
      <c r="F884" s="1" t="s">
        <v>21</v>
      </c>
      <c r="G884">
        <v>305014</v>
      </c>
      <c r="H884" s="1" t="s">
        <v>67</v>
      </c>
      <c r="I884" s="1" t="s">
        <v>30</v>
      </c>
      <c r="J884">
        <v>155.555555555555</v>
      </c>
      <c r="K884">
        <v>116.43835616438301</v>
      </c>
      <c r="L884">
        <v>133.43693852564101</v>
      </c>
      <c r="M884">
        <v>14</v>
      </c>
      <c r="N884">
        <v>86</v>
      </c>
      <c r="O884">
        <v>20.81616241</v>
      </c>
      <c r="P884" s="1" t="s">
        <v>24</v>
      </c>
      <c r="Q884">
        <v>9</v>
      </c>
      <c r="R884">
        <v>73</v>
      </c>
      <c r="S884">
        <v>15</v>
      </c>
    </row>
    <row r="885" spans="1:19" x14ac:dyDescent="0.25">
      <c r="A885">
        <v>954</v>
      </c>
      <c r="B885" s="1" t="s">
        <v>19</v>
      </c>
      <c r="C885" s="2">
        <v>45747</v>
      </c>
      <c r="D885">
        <v>1705316</v>
      </c>
      <c r="E885" s="1" t="s">
        <v>33</v>
      </c>
      <c r="F885" s="1" t="s">
        <v>34</v>
      </c>
      <c r="G885">
        <v>400132</v>
      </c>
      <c r="H885" s="1" t="s">
        <v>78</v>
      </c>
      <c r="I885" s="1" t="s">
        <v>42</v>
      </c>
      <c r="J885">
        <v>116.666666666666</v>
      </c>
      <c r="K885">
        <v>42.105263157894733</v>
      </c>
      <c r="L885">
        <v>100.14863778846099</v>
      </c>
      <c r="M885">
        <v>35</v>
      </c>
      <c r="N885">
        <v>8</v>
      </c>
      <c r="O885">
        <v>10.4154583299999</v>
      </c>
      <c r="P885" s="1" t="s">
        <v>36</v>
      </c>
      <c r="Q885">
        <v>30</v>
      </c>
      <c r="R885">
        <v>19</v>
      </c>
      <c r="S885">
        <v>10</v>
      </c>
    </row>
    <row r="886" spans="1:19" x14ac:dyDescent="0.25">
      <c r="A886">
        <v>955</v>
      </c>
      <c r="B886" s="1" t="s">
        <v>19</v>
      </c>
      <c r="C886" s="2">
        <v>45747</v>
      </c>
      <c r="D886">
        <v>1057130</v>
      </c>
      <c r="E886" s="1" t="s">
        <v>33</v>
      </c>
      <c r="F886" s="1" t="s">
        <v>34</v>
      </c>
      <c r="G886">
        <v>305950</v>
      </c>
      <c r="H886" s="1" t="s">
        <v>71</v>
      </c>
      <c r="I886" s="1" t="s">
        <v>32</v>
      </c>
      <c r="J886">
        <v>98.076923076922995</v>
      </c>
      <c r="K886">
        <v>10</v>
      </c>
      <c r="L886">
        <v>121.57679761538401</v>
      </c>
      <c r="M886">
        <v>51</v>
      </c>
      <c r="N886">
        <v>2</v>
      </c>
      <c r="O886">
        <v>15.80498369</v>
      </c>
      <c r="P886" s="1" t="s">
        <v>36</v>
      </c>
      <c r="Q886">
        <v>52</v>
      </c>
      <c r="R886">
        <v>20</v>
      </c>
      <c r="S886">
        <v>13</v>
      </c>
    </row>
    <row r="887" spans="1:19" x14ac:dyDescent="0.25">
      <c r="A887">
        <v>956</v>
      </c>
      <c r="B887" s="1" t="s">
        <v>19</v>
      </c>
      <c r="C887" s="2">
        <v>45747</v>
      </c>
      <c r="D887">
        <v>1570757</v>
      </c>
      <c r="E887" s="1" t="s">
        <v>33</v>
      </c>
      <c r="F887" s="1" t="s">
        <v>34</v>
      </c>
      <c r="G887">
        <v>305020</v>
      </c>
      <c r="H887" s="1" t="s">
        <v>26</v>
      </c>
      <c r="I887" s="1" t="s">
        <v>27</v>
      </c>
      <c r="J887">
        <v>20</v>
      </c>
      <c r="K887">
        <v>0</v>
      </c>
      <c r="L887">
        <v>0</v>
      </c>
      <c r="M887">
        <v>3</v>
      </c>
      <c r="N887">
        <v>0</v>
      </c>
      <c r="O887">
        <v>0</v>
      </c>
      <c r="P887" s="1" t="s">
        <v>36</v>
      </c>
      <c r="Q887">
        <v>15</v>
      </c>
      <c r="R887">
        <v>0</v>
      </c>
      <c r="S887">
        <v>0</v>
      </c>
    </row>
    <row r="888" spans="1:19" x14ac:dyDescent="0.25">
      <c r="A888">
        <v>957</v>
      </c>
      <c r="B888" s="1" t="s">
        <v>19</v>
      </c>
      <c r="C888" s="2">
        <v>45747</v>
      </c>
      <c r="D888">
        <v>1706698</v>
      </c>
      <c r="E888" s="1" t="s">
        <v>20</v>
      </c>
      <c r="F888" s="1" t="s">
        <v>21</v>
      </c>
      <c r="G888">
        <v>305021</v>
      </c>
      <c r="H888" s="1" t="s">
        <v>38</v>
      </c>
      <c r="I888" s="1" t="s">
        <v>27</v>
      </c>
      <c r="J888">
        <v>257.142857142857</v>
      </c>
      <c r="K888">
        <v>29.1666666666666</v>
      </c>
      <c r="L888">
        <v>0</v>
      </c>
      <c r="M888">
        <v>18</v>
      </c>
      <c r="N888">
        <v>14</v>
      </c>
      <c r="O888">
        <v>0</v>
      </c>
      <c r="P888" s="1" t="s">
        <v>24</v>
      </c>
      <c r="Q888">
        <v>7</v>
      </c>
      <c r="R888">
        <v>48</v>
      </c>
      <c r="S888">
        <v>0</v>
      </c>
    </row>
    <row r="889" spans="1:19" x14ac:dyDescent="0.25">
      <c r="A889">
        <v>958</v>
      </c>
      <c r="B889" s="1" t="s">
        <v>19</v>
      </c>
      <c r="C889" s="2">
        <v>45747</v>
      </c>
      <c r="D889">
        <v>1682872</v>
      </c>
      <c r="E889" s="1" t="s">
        <v>33</v>
      </c>
      <c r="F889" s="1" t="s">
        <v>21</v>
      </c>
      <c r="G889">
        <v>305055</v>
      </c>
      <c r="H889" s="1" t="s">
        <v>51</v>
      </c>
      <c r="I889" s="1" t="s">
        <v>32</v>
      </c>
      <c r="J889">
        <v>222.222222222222</v>
      </c>
      <c r="K889">
        <v>113.095238095238</v>
      </c>
      <c r="L889">
        <v>87.361897692307593</v>
      </c>
      <c r="M889">
        <v>20</v>
      </c>
      <c r="N889">
        <v>96</v>
      </c>
      <c r="O889">
        <v>9.0856373599999998</v>
      </c>
      <c r="P889" s="1" t="s">
        <v>36</v>
      </c>
      <c r="Q889">
        <v>9</v>
      </c>
      <c r="R889">
        <v>84</v>
      </c>
      <c r="S889">
        <v>10</v>
      </c>
    </row>
    <row r="890" spans="1:19" x14ac:dyDescent="0.25">
      <c r="A890">
        <v>959</v>
      </c>
      <c r="B890" s="1" t="s">
        <v>19</v>
      </c>
      <c r="C890" s="2">
        <v>45747</v>
      </c>
      <c r="D890">
        <v>1794118</v>
      </c>
      <c r="E890" s="1" t="s">
        <v>25</v>
      </c>
      <c r="F890" s="1" t="s">
        <v>34</v>
      </c>
      <c r="G890">
        <v>305047</v>
      </c>
      <c r="H890" s="1" t="s">
        <v>37</v>
      </c>
      <c r="I890" s="1" t="s">
        <v>32</v>
      </c>
      <c r="J890">
        <v>42.307692307692299</v>
      </c>
      <c r="K890">
        <v>134.375</v>
      </c>
      <c r="L890">
        <v>67.559555512820495</v>
      </c>
      <c r="M890">
        <v>11</v>
      </c>
      <c r="N890">
        <v>44</v>
      </c>
      <c r="O890">
        <v>5.2696453299999897</v>
      </c>
      <c r="P890" s="1" t="s">
        <v>28</v>
      </c>
      <c r="Q890">
        <v>26</v>
      </c>
      <c r="R890">
        <v>32</v>
      </c>
      <c r="S890">
        <v>7</v>
      </c>
    </row>
    <row r="891" spans="1:19" x14ac:dyDescent="0.25">
      <c r="A891">
        <v>960</v>
      </c>
      <c r="B891" s="1" t="s">
        <v>19</v>
      </c>
      <c r="C891" s="2">
        <v>45747</v>
      </c>
      <c r="D891">
        <v>1075070</v>
      </c>
      <c r="E891" s="1" t="s">
        <v>25</v>
      </c>
      <c r="F891" s="1" t="s">
        <v>34</v>
      </c>
      <c r="G891">
        <v>305078</v>
      </c>
      <c r="H891" s="1" t="s">
        <v>69</v>
      </c>
      <c r="I891" s="1" t="s">
        <v>23</v>
      </c>
      <c r="J891">
        <v>113.157894736842</v>
      </c>
      <c r="K891">
        <v>154.83870967741899</v>
      </c>
      <c r="L891">
        <v>103.08622207692299</v>
      </c>
      <c r="M891">
        <v>43</v>
      </c>
      <c r="N891">
        <v>48</v>
      </c>
      <c r="O891">
        <v>13.40120887</v>
      </c>
      <c r="P891" s="1" t="s">
        <v>28</v>
      </c>
      <c r="Q891">
        <v>38</v>
      </c>
      <c r="R891">
        <v>31</v>
      </c>
      <c r="S891">
        <v>13</v>
      </c>
    </row>
    <row r="892" spans="1:19" x14ac:dyDescent="0.25">
      <c r="A892">
        <v>961</v>
      </c>
      <c r="B892" s="1" t="s">
        <v>19</v>
      </c>
      <c r="C892" s="2">
        <v>45747</v>
      </c>
      <c r="D892">
        <v>1475491</v>
      </c>
      <c r="E892" s="1" t="s">
        <v>33</v>
      </c>
      <c r="F892" s="1" t="s">
        <v>34</v>
      </c>
      <c r="G892">
        <v>305950</v>
      </c>
      <c r="H892" s="1" t="s">
        <v>71</v>
      </c>
      <c r="I892" s="1" t="s">
        <v>32</v>
      </c>
      <c r="J892">
        <v>15.384615384615385</v>
      </c>
      <c r="K892">
        <v>0</v>
      </c>
      <c r="L892">
        <v>0</v>
      </c>
      <c r="M892">
        <v>2</v>
      </c>
      <c r="N892">
        <v>0</v>
      </c>
      <c r="O892">
        <v>0</v>
      </c>
      <c r="P892" s="1" t="s">
        <v>36</v>
      </c>
      <c r="Q892">
        <v>13</v>
      </c>
      <c r="R892">
        <v>0</v>
      </c>
      <c r="S892">
        <v>0</v>
      </c>
    </row>
    <row r="893" spans="1:19" x14ac:dyDescent="0.25">
      <c r="A893">
        <v>962</v>
      </c>
      <c r="B893" s="1" t="s">
        <v>19</v>
      </c>
      <c r="C893" s="2">
        <v>45747</v>
      </c>
      <c r="D893">
        <v>1999272</v>
      </c>
      <c r="E893" s="1" t="s">
        <v>25</v>
      </c>
      <c r="F893" s="1" t="s">
        <v>34</v>
      </c>
      <c r="G893">
        <v>305013</v>
      </c>
      <c r="H893" s="1" t="s">
        <v>60</v>
      </c>
      <c r="I893" s="1" t="s">
        <v>30</v>
      </c>
      <c r="J893">
        <v>82.191780821917803</v>
      </c>
      <c r="K893">
        <v>121.05263157894699</v>
      </c>
      <c r="L893">
        <v>70.508121794871698</v>
      </c>
      <c r="M893">
        <v>60</v>
      </c>
      <c r="N893">
        <v>23</v>
      </c>
      <c r="O893">
        <v>10.999267</v>
      </c>
      <c r="P893" s="1" t="s">
        <v>28</v>
      </c>
      <c r="Q893">
        <v>73</v>
      </c>
      <c r="R893">
        <v>19</v>
      </c>
      <c r="S893">
        <v>15</v>
      </c>
    </row>
    <row r="894" spans="1:19" x14ac:dyDescent="0.25">
      <c r="A894">
        <v>963</v>
      </c>
      <c r="B894" s="1" t="s">
        <v>19</v>
      </c>
      <c r="C894" s="2">
        <v>45747</v>
      </c>
      <c r="D894">
        <v>1870258</v>
      </c>
      <c r="E894" s="1" t="s">
        <v>20</v>
      </c>
      <c r="F894" s="1" t="s">
        <v>34</v>
      </c>
      <c r="G894">
        <v>881415</v>
      </c>
      <c r="H894" s="1" t="s">
        <v>122</v>
      </c>
      <c r="I894" s="1" t="s">
        <v>30</v>
      </c>
      <c r="J894">
        <v>65.384615384615302</v>
      </c>
      <c r="K894">
        <v>86.363636363636303</v>
      </c>
      <c r="L894">
        <v>156.011403</v>
      </c>
      <c r="M894">
        <v>17</v>
      </c>
      <c r="N894">
        <v>19</v>
      </c>
      <c r="O894">
        <v>20.281482390000001</v>
      </c>
      <c r="P894" s="1" t="s">
        <v>24</v>
      </c>
      <c r="Q894">
        <v>26</v>
      </c>
      <c r="R894">
        <v>22</v>
      </c>
      <c r="S894">
        <v>13</v>
      </c>
    </row>
    <row r="895" spans="1:19" x14ac:dyDescent="0.25">
      <c r="A895">
        <v>964</v>
      </c>
      <c r="B895" s="1" t="s">
        <v>19</v>
      </c>
      <c r="C895" s="2">
        <v>45747</v>
      </c>
      <c r="D895">
        <v>1259264</v>
      </c>
      <c r="E895" s="1" t="s">
        <v>20</v>
      </c>
      <c r="F895" s="1" t="s">
        <v>21</v>
      </c>
      <c r="G895">
        <v>305019</v>
      </c>
      <c r="H895" s="1" t="s">
        <v>29</v>
      </c>
      <c r="I895" s="1" t="s">
        <v>30</v>
      </c>
      <c r="J895">
        <v>211.11111111111097</v>
      </c>
      <c r="K895">
        <v>59.154929577464699</v>
      </c>
      <c r="L895">
        <v>83.356212435897405</v>
      </c>
      <c r="M895">
        <v>19</v>
      </c>
      <c r="N895">
        <v>42</v>
      </c>
      <c r="O895">
        <v>13.00356914</v>
      </c>
      <c r="P895" s="1" t="s">
        <v>24</v>
      </c>
      <c r="Q895">
        <v>9</v>
      </c>
      <c r="R895">
        <v>71</v>
      </c>
      <c r="S895">
        <v>15</v>
      </c>
    </row>
    <row r="896" spans="1:19" x14ac:dyDescent="0.25">
      <c r="A896">
        <v>965</v>
      </c>
      <c r="B896" s="1" t="s">
        <v>19</v>
      </c>
      <c r="C896" s="2">
        <v>45747</v>
      </c>
      <c r="D896">
        <v>1824112</v>
      </c>
      <c r="E896" s="1" t="s">
        <v>33</v>
      </c>
      <c r="F896" s="1" t="s">
        <v>34</v>
      </c>
      <c r="G896">
        <v>305028</v>
      </c>
      <c r="H896" s="1" t="s">
        <v>98</v>
      </c>
      <c r="I896" s="1" t="s">
        <v>42</v>
      </c>
      <c r="J896">
        <v>61.538461538461497</v>
      </c>
      <c r="K896">
        <v>23.529411764705799</v>
      </c>
      <c r="L896">
        <v>32.982922564102502</v>
      </c>
      <c r="M896">
        <v>40</v>
      </c>
      <c r="N896">
        <v>4</v>
      </c>
      <c r="O896">
        <v>5.1453359199999902</v>
      </c>
      <c r="P896" s="1" t="s">
        <v>36</v>
      </c>
      <c r="Q896">
        <v>65</v>
      </c>
      <c r="R896">
        <v>17</v>
      </c>
      <c r="S896">
        <v>15</v>
      </c>
    </row>
    <row r="897" spans="1:19" x14ac:dyDescent="0.25">
      <c r="A897">
        <v>966</v>
      </c>
      <c r="B897" s="1" t="s">
        <v>19</v>
      </c>
      <c r="C897" s="2">
        <v>45747</v>
      </c>
      <c r="D897">
        <v>1105149</v>
      </c>
      <c r="E897" s="1" t="s">
        <v>33</v>
      </c>
      <c r="F897" s="1" t="s">
        <v>34</v>
      </c>
      <c r="G897">
        <v>305054</v>
      </c>
      <c r="H897" s="1" t="s">
        <v>94</v>
      </c>
      <c r="I897" s="1" t="s">
        <v>27</v>
      </c>
      <c r="J897">
        <v>83.3333333333333</v>
      </c>
      <c r="K897">
        <v>0</v>
      </c>
      <c r="L897">
        <v>45.654441391941297</v>
      </c>
      <c r="M897">
        <v>20</v>
      </c>
      <c r="N897">
        <v>0</v>
      </c>
      <c r="O897">
        <v>3.988372</v>
      </c>
      <c r="P897" s="1" t="s">
        <v>36</v>
      </c>
      <c r="Q897">
        <v>24</v>
      </c>
      <c r="R897">
        <v>0</v>
      </c>
      <c r="S897">
        <v>8</v>
      </c>
    </row>
    <row r="898" spans="1:19" x14ac:dyDescent="0.25">
      <c r="A898">
        <v>967</v>
      </c>
      <c r="B898" s="1" t="s">
        <v>19</v>
      </c>
      <c r="C898" s="2">
        <v>45747</v>
      </c>
      <c r="D898">
        <v>1952792</v>
      </c>
      <c r="E898" s="1" t="s">
        <v>20</v>
      </c>
      <c r="F898" s="1" t="s">
        <v>21</v>
      </c>
      <c r="G898">
        <v>305027</v>
      </c>
      <c r="H898" s="1" t="s">
        <v>50</v>
      </c>
      <c r="I898" s="1" t="s">
        <v>27</v>
      </c>
      <c r="J898">
        <v>188.888888888888</v>
      </c>
      <c r="K898">
        <v>100</v>
      </c>
      <c r="L898">
        <v>110.97972599999999</v>
      </c>
      <c r="M898">
        <v>17</v>
      </c>
      <c r="N898">
        <v>61</v>
      </c>
      <c r="O898">
        <v>14.427364379999901</v>
      </c>
      <c r="P898" s="1" t="s">
        <v>24</v>
      </c>
      <c r="Q898">
        <v>9</v>
      </c>
      <c r="R898">
        <v>61</v>
      </c>
      <c r="S898">
        <v>12</v>
      </c>
    </row>
    <row r="899" spans="1:19" x14ac:dyDescent="0.25">
      <c r="A899">
        <v>968</v>
      </c>
      <c r="B899" s="1" t="s">
        <v>19</v>
      </c>
      <c r="C899" s="2">
        <v>45747</v>
      </c>
      <c r="D899">
        <v>1133148</v>
      </c>
      <c r="E899" s="1" t="s">
        <v>43</v>
      </c>
      <c r="F899" s="1" t="s">
        <v>34</v>
      </c>
      <c r="G899">
        <v>305008</v>
      </c>
      <c r="H899" s="1" t="s">
        <v>79</v>
      </c>
      <c r="I899" s="1" t="s">
        <v>42</v>
      </c>
      <c r="J899">
        <v>103.33333333333302</v>
      </c>
      <c r="K899">
        <v>47.619047619047599</v>
      </c>
      <c r="L899">
        <v>78.517691009615305</v>
      </c>
      <c r="M899">
        <v>62</v>
      </c>
      <c r="N899">
        <v>10</v>
      </c>
      <c r="O899">
        <v>16.331679730000001</v>
      </c>
      <c r="P899" s="1" t="s">
        <v>45</v>
      </c>
      <c r="Q899">
        <v>60</v>
      </c>
      <c r="R899">
        <v>21</v>
      </c>
      <c r="S899">
        <v>20</v>
      </c>
    </row>
    <row r="900" spans="1:19" x14ac:dyDescent="0.25">
      <c r="A900">
        <v>969</v>
      </c>
      <c r="B900" s="1" t="s">
        <v>19</v>
      </c>
      <c r="C900" s="2">
        <v>45747</v>
      </c>
      <c r="D900">
        <v>1129199</v>
      </c>
      <c r="E900" s="1" t="s">
        <v>20</v>
      </c>
      <c r="F900" s="1" t="s">
        <v>21</v>
      </c>
      <c r="G900">
        <v>305032</v>
      </c>
      <c r="H900" s="1" t="s">
        <v>102</v>
      </c>
      <c r="I900" s="1" t="s">
        <v>23</v>
      </c>
      <c r="J900">
        <v>150</v>
      </c>
      <c r="K900">
        <v>57.534246575342394</v>
      </c>
      <c r="L900">
        <v>111.322369727272</v>
      </c>
      <c r="M900">
        <v>12</v>
      </c>
      <c r="N900">
        <v>42</v>
      </c>
      <c r="O900">
        <v>12.24546067</v>
      </c>
      <c r="P900" s="1" t="s">
        <v>24</v>
      </c>
      <c r="Q900">
        <v>8</v>
      </c>
      <c r="R900">
        <v>73</v>
      </c>
      <c r="S900">
        <v>11</v>
      </c>
    </row>
    <row r="901" spans="1:19" x14ac:dyDescent="0.25">
      <c r="A901">
        <v>970</v>
      </c>
      <c r="B901" s="1" t="s">
        <v>19</v>
      </c>
      <c r="C901" s="2">
        <v>45747</v>
      </c>
      <c r="D901">
        <v>1248699</v>
      </c>
      <c r="E901" s="1" t="s">
        <v>33</v>
      </c>
      <c r="F901" s="1" t="s">
        <v>34</v>
      </c>
      <c r="G901">
        <v>305002</v>
      </c>
      <c r="H901" s="1" t="s">
        <v>88</v>
      </c>
      <c r="I901" s="1" t="s">
        <v>42</v>
      </c>
      <c r="J901">
        <v>50</v>
      </c>
      <c r="K901">
        <v>0</v>
      </c>
      <c r="L901">
        <v>0</v>
      </c>
      <c r="M901">
        <v>7</v>
      </c>
      <c r="N901">
        <v>0</v>
      </c>
      <c r="O901">
        <v>0</v>
      </c>
      <c r="P901" s="1" t="s">
        <v>36</v>
      </c>
      <c r="Q901">
        <v>14</v>
      </c>
      <c r="R901">
        <v>0</v>
      </c>
      <c r="S901">
        <v>0</v>
      </c>
    </row>
    <row r="902" spans="1:19" x14ac:dyDescent="0.25">
      <c r="A902">
        <v>972</v>
      </c>
      <c r="B902" s="1" t="s">
        <v>19</v>
      </c>
      <c r="C902" s="2">
        <v>45747</v>
      </c>
      <c r="D902">
        <v>1335883</v>
      </c>
      <c r="E902" s="1" t="s">
        <v>20</v>
      </c>
      <c r="F902" s="1" t="s">
        <v>34</v>
      </c>
      <c r="G902">
        <v>305007</v>
      </c>
      <c r="H902" s="1" t="s">
        <v>101</v>
      </c>
      <c r="I902" s="1" t="s">
        <v>30</v>
      </c>
      <c r="J902">
        <v>100</v>
      </c>
      <c r="K902">
        <v>33.3333333333333</v>
      </c>
      <c r="L902">
        <v>27.418964519230698</v>
      </c>
      <c r="M902">
        <v>51</v>
      </c>
      <c r="N902">
        <v>6</v>
      </c>
      <c r="O902">
        <v>2.8515723099999999</v>
      </c>
      <c r="P902" s="1" t="s">
        <v>24</v>
      </c>
      <c r="Q902">
        <v>51</v>
      </c>
      <c r="R902">
        <v>18</v>
      </c>
      <c r="S902">
        <v>10</v>
      </c>
    </row>
    <row r="903" spans="1:19" x14ac:dyDescent="0.25">
      <c r="A903">
        <v>973</v>
      </c>
      <c r="B903" s="1" t="s">
        <v>19</v>
      </c>
      <c r="C903" s="2">
        <v>45747</v>
      </c>
      <c r="D903">
        <v>1505252</v>
      </c>
      <c r="E903" s="1" t="s">
        <v>20</v>
      </c>
      <c r="F903" s="1" t="s">
        <v>34</v>
      </c>
      <c r="G903">
        <v>305010</v>
      </c>
      <c r="H903" s="1" t="s">
        <v>84</v>
      </c>
      <c r="I903" s="1" t="s">
        <v>42</v>
      </c>
      <c r="J903">
        <v>85.185185185185091</v>
      </c>
      <c r="K903">
        <v>27.272727272727199</v>
      </c>
      <c r="L903">
        <v>55.257073205128208</v>
      </c>
      <c r="M903">
        <v>46</v>
      </c>
      <c r="N903">
        <v>6</v>
      </c>
      <c r="O903">
        <v>8.6201034199999995</v>
      </c>
      <c r="P903" s="1" t="s">
        <v>24</v>
      </c>
      <c r="Q903">
        <v>54</v>
      </c>
      <c r="R903">
        <v>22</v>
      </c>
      <c r="S903">
        <v>15</v>
      </c>
    </row>
    <row r="904" spans="1:19" x14ac:dyDescent="0.25">
      <c r="A904">
        <v>974</v>
      </c>
      <c r="B904" s="1" t="s">
        <v>19</v>
      </c>
      <c r="C904" s="2">
        <v>45747</v>
      </c>
      <c r="D904">
        <v>1855202</v>
      </c>
      <c r="E904" s="1" t="s">
        <v>33</v>
      </c>
      <c r="F904" s="1" t="s">
        <v>34</v>
      </c>
      <c r="G904">
        <v>400120</v>
      </c>
      <c r="H904" s="1" t="s">
        <v>132</v>
      </c>
      <c r="I904" s="1" t="s">
        <v>42</v>
      </c>
      <c r="J904">
        <v>150</v>
      </c>
      <c r="K904">
        <v>0</v>
      </c>
      <c r="L904">
        <v>0</v>
      </c>
      <c r="M904">
        <v>3</v>
      </c>
      <c r="N904">
        <v>0</v>
      </c>
      <c r="O904">
        <v>0</v>
      </c>
      <c r="P904" s="1" t="s">
        <v>36</v>
      </c>
      <c r="Q904">
        <v>2</v>
      </c>
      <c r="R904">
        <v>0</v>
      </c>
      <c r="S904">
        <v>0</v>
      </c>
    </row>
    <row r="905" spans="1:19" x14ac:dyDescent="0.25">
      <c r="A905">
        <v>975</v>
      </c>
      <c r="B905" s="1" t="s">
        <v>19</v>
      </c>
      <c r="C905" s="2">
        <v>45747</v>
      </c>
      <c r="D905">
        <v>1674398</v>
      </c>
      <c r="E905" s="1" t="s">
        <v>33</v>
      </c>
      <c r="F905" s="1" t="s">
        <v>34</v>
      </c>
      <c r="G905">
        <v>305030</v>
      </c>
      <c r="H905" s="1" t="s">
        <v>70</v>
      </c>
      <c r="I905" s="1" t="s">
        <v>42</v>
      </c>
      <c r="J905">
        <v>104.347826086956</v>
      </c>
      <c r="K905">
        <v>68.421052631578945</v>
      </c>
      <c r="L905">
        <v>99.232771307692303</v>
      </c>
      <c r="M905">
        <v>48</v>
      </c>
      <c r="N905">
        <v>13</v>
      </c>
      <c r="O905">
        <v>12.90026027</v>
      </c>
      <c r="P905" s="1" t="s">
        <v>36</v>
      </c>
      <c r="Q905">
        <v>46</v>
      </c>
      <c r="R905">
        <v>19</v>
      </c>
      <c r="S905">
        <v>13</v>
      </c>
    </row>
    <row r="906" spans="1:19" x14ac:dyDescent="0.25">
      <c r="A906">
        <v>976</v>
      </c>
      <c r="B906" s="1" t="s">
        <v>19</v>
      </c>
      <c r="C906" s="2">
        <v>45747</v>
      </c>
      <c r="D906">
        <v>1270342</v>
      </c>
      <c r="E906" s="1" t="s">
        <v>43</v>
      </c>
      <c r="F906" s="1" t="s">
        <v>34</v>
      </c>
      <c r="G906">
        <v>305058</v>
      </c>
      <c r="H906" s="1" t="s">
        <v>121</v>
      </c>
      <c r="I906" s="1" t="s">
        <v>23</v>
      </c>
      <c r="J906">
        <v>126.086956521739</v>
      </c>
      <c r="K906">
        <v>100</v>
      </c>
      <c r="L906">
        <v>70.028183141025607</v>
      </c>
      <c r="M906">
        <v>29</v>
      </c>
      <c r="N906">
        <v>37</v>
      </c>
      <c r="O906">
        <v>10.924396570000001</v>
      </c>
      <c r="P906" s="1" t="s">
        <v>45</v>
      </c>
      <c r="Q906">
        <v>23</v>
      </c>
      <c r="R906">
        <v>37</v>
      </c>
      <c r="S906">
        <v>15</v>
      </c>
    </row>
    <row r="907" spans="1:19" x14ac:dyDescent="0.25">
      <c r="A907">
        <v>977</v>
      </c>
      <c r="B907" s="1" t="s">
        <v>19</v>
      </c>
      <c r="C907" s="2">
        <v>45747</v>
      </c>
      <c r="D907">
        <v>1818447</v>
      </c>
      <c r="E907" s="1" t="s">
        <v>25</v>
      </c>
      <c r="F907" s="1" t="s">
        <v>34</v>
      </c>
      <c r="G907">
        <v>305003</v>
      </c>
      <c r="H907" s="1" t="s">
        <v>58</v>
      </c>
      <c r="I907" s="1" t="s">
        <v>42</v>
      </c>
      <c r="J907">
        <v>98.809523809523796</v>
      </c>
      <c r="K907">
        <v>105</v>
      </c>
      <c r="L907">
        <v>104.26294096153801</v>
      </c>
      <c r="M907">
        <v>83</v>
      </c>
      <c r="N907">
        <v>21</v>
      </c>
      <c r="O907">
        <v>16.265018789999999</v>
      </c>
      <c r="P907" s="1" t="s">
        <v>28</v>
      </c>
      <c r="Q907">
        <v>84</v>
      </c>
      <c r="R907">
        <v>20</v>
      </c>
      <c r="S907">
        <v>15</v>
      </c>
    </row>
    <row r="908" spans="1:19" x14ac:dyDescent="0.25">
      <c r="A908">
        <v>978</v>
      </c>
      <c r="B908" s="1" t="s">
        <v>19</v>
      </c>
      <c r="C908" s="2">
        <v>45747</v>
      </c>
      <c r="D908">
        <v>1540350</v>
      </c>
      <c r="E908" s="1" t="s">
        <v>25</v>
      </c>
      <c r="F908" s="1" t="s">
        <v>34</v>
      </c>
      <c r="G908">
        <v>305068</v>
      </c>
      <c r="H908" s="1" t="s">
        <v>53</v>
      </c>
      <c r="I908" s="1" t="s">
        <v>23</v>
      </c>
      <c r="J908">
        <v>128.57142857142802</v>
      </c>
      <c r="K908">
        <v>80</v>
      </c>
      <c r="L908">
        <v>128.37660113636301</v>
      </c>
      <c r="M908">
        <v>18</v>
      </c>
      <c r="N908">
        <v>12</v>
      </c>
      <c r="O908">
        <v>7.9079986299999998</v>
      </c>
      <c r="P908" s="1" t="s">
        <v>28</v>
      </c>
      <c r="Q908">
        <v>14</v>
      </c>
      <c r="R908">
        <v>15</v>
      </c>
      <c r="S908">
        <v>6</v>
      </c>
    </row>
    <row r="909" spans="1:19" x14ac:dyDescent="0.25">
      <c r="A909">
        <v>979</v>
      </c>
      <c r="B909" s="1" t="s">
        <v>19</v>
      </c>
      <c r="C909" s="2">
        <v>45747</v>
      </c>
      <c r="D909">
        <v>1920093</v>
      </c>
      <c r="E909" s="1" t="s">
        <v>20</v>
      </c>
      <c r="F909" s="1" t="s">
        <v>21</v>
      </c>
      <c r="G909">
        <v>305023</v>
      </c>
      <c r="H909" s="1" t="s">
        <v>76</v>
      </c>
      <c r="I909" s="1" t="s">
        <v>23</v>
      </c>
      <c r="J909">
        <v>175</v>
      </c>
      <c r="K909">
        <v>75.384615384615302</v>
      </c>
      <c r="L909">
        <v>44.599494545454498</v>
      </c>
      <c r="M909">
        <v>14</v>
      </c>
      <c r="N909">
        <v>49</v>
      </c>
      <c r="O909">
        <v>4.9059444000000001</v>
      </c>
      <c r="P909" s="1" t="s">
        <v>24</v>
      </c>
      <c r="Q909">
        <v>8</v>
      </c>
      <c r="R909">
        <v>65</v>
      </c>
      <c r="S909">
        <v>11</v>
      </c>
    </row>
    <row r="910" spans="1:19" x14ac:dyDescent="0.25">
      <c r="A910">
        <v>980</v>
      </c>
      <c r="B910" s="1" t="s">
        <v>19</v>
      </c>
      <c r="C910" s="2">
        <v>45747</v>
      </c>
      <c r="D910">
        <v>1464520</v>
      </c>
      <c r="E910" s="1" t="s">
        <v>20</v>
      </c>
      <c r="F910" s="1" t="s">
        <v>34</v>
      </c>
      <c r="G910">
        <v>305041</v>
      </c>
      <c r="H910" s="1" t="s">
        <v>86</v>
      </c>
      <c r="I910" s="1" t="s">
        <v>30</v>
      </c>
      <c r="J910">
        <v>109.43396226415001</v>
      </c>
      <c r="K910">
        <v>91.6666666666666</v>
      </c>
      <c r="L910">
        <v>98.182177538461502</v>
      </c>
      <c r="M910">
        <v>58</v>
      </c>
      <c r="N910">
        <v>22</v>
      </c>
      <c r="O910">
        <v>12.76368308</v>
      </c>
      <c r="P910" s="1" t="s">
        <v>24</v>
      </c>
      <c r="Q910">
        <v>53</v>
      </c>
      <c r="R910">
        <v>24</v>
      </c>
      <c r="S910">
        <v>13</v>
      </c>
    </row>
    <row r="911" spans="1:19" x14ac:dyDescent="0.25">
      <c r="A911">
        <v>981</v>
      </c>
      <c r="B911" s="1" t="s">
        <v>19</v>
      </c>
      <c r="C911" s="2">
        <v>45747</v>
      </c>
      <c r="D911">
        <v>1498538</v>
      </c>
      <c r="E911" s="1" t="s">
        <v>33</v>
      </c>
      <c r="F911" s="1" t="s">
        <v>34</v>
      </c>
      <c r="G911">
        <v>305004</v>
      </c>
      <c r="H911" s="1" t="s">
        <v>74</v>
      </c>
      <c r="I911" s="1" t="s">
        <v>42</v>
      </c>
      <c r="J911">
        <v>23.076923076923077</v>
      </c>
      <c r="K911">
        <v>0</v>
      </c>
      <c r="L911">
        <v>0</v>
      </c>
      <c r="M911">
        <v>3</v>
      </c>
      <c r="N911">
        <v>0</v>
      </c>
      <c r="O911">
        <v>0</v>
      </c>
      <c r="P911" s="1" t="s">
        <v>36</v>
      </c>
      <c r="Q911">
        <v>13</v>
      </c>
      <c r="R911">
        <v>0</v>
      </c>
      <c r="S911">
        <v>0</v>
      </c>
    </row>
    <row r="912" spans="1:19" x14ac:dyDescent="0.25">
      <c r="A912">
        <v>982</v>
      </c>
      <c r="B912" s="1" t="s">
        <v>19</v>
      </c>
      <c r="C912" s="2">
        <v>45747</v>
      </c>
      <c r="D912">
        <v>1922623</v>
      </c>
      <c r="E912" s="1" t="s">
        <v>25</v>
      </c>
      <c r="F912" s="1" t="s">
        <v>34</v>
      </c>
      <c r="G912">
        <v>305088</v>
      </c>
      <c r="H912" s="1" t="s">
        <v>118</v>
      </c>
      <c r="I912" s="1" t="s">
        <v>42</v>
      </c>
      <c r="J912">
        <v>61.904761904761898</v>
      </c>
      <c r="K912">
        <v>56.521739130434703</v>
      </c>
      <c r="L912">
        <v>81.696859230769206</v>
      </c>
      <c r="M912">
        <v>13</v>
      </c>
      <c r="N912">
        <v>14</v>
      </c>
      <c r="O912">
        <v>8.4964733599999995</v>
      </c>
      <c r="P912" s="1" t="s">
        <v>28</v>
      </c>
      <c r="Q912">
        <v>21</v>
      </c>
      <c r="R912">
        <v>24</v>
      </c>
      <c r="S912">
        <v>10</v>
      </c>
    </row>
    <row r="913" spans="1:19" x14ac:dyDescent="0.25">
      <c r="A913">
        <v>983</v>
      </c>
      <c r="B913" s="1" t="s">
        <v>19</v>
      </c>
      <c r="C913" s="2">
        <v>45747</v>
      </c>
      <c r="D913">
        <v>1993270</v>
      </c>
      <c r="E913" s="1" t="s">
        <v>20</v>
      </c>
      <c r="F913" s="1" t="s">
        <v>34</v>
      </c>
      <c r="G913">
        <v>305068</v>
      </c>
      <c r="H913" s="1" t="s">
        <v>53</v>
      </c>
      <c r="I913" s="1" t="s">
        <v>23</v>
      </c>
      <c r="J913">
        <v>105.88235294117601</v>
      </c>
      <c r="K913">
        <v>27.7777777777777</v>
      </c>
      <c r="L913">
        <v>35.411096256684402</v>
      </c>
      <c r="M913">
        <v>18</v>
      </c>
      <c r="N913">
        <v>5</v>
      </c>
      <c r="O913">
        <v>2.6487500000000002</v>
      </c>
      <c r="P913" s="1" t="s">
        <v>24</v>
      </c>
      <c r="Q913">
        <v>17</v>
      </c>
      <c r="R913">
        <v>18</v>
      </c>
      <c r="S913">
        <v>7</v>
      </c>
    </row>
    <row r="914" spans="1:19" x14ac:dyDescent="0.25">
      <c r="A914">
        <v>984</v>
      </c>
      <c r="B914" s="1" t="s">
        <v>19</v>
      </c>
      <c r="C914" s="2">
        <v>45747</v>
      </c>
      <c r="D914">
        <v>1932137</v>
      </c>
      <c r="E914" s="1" t="s">
        <v>20</v>
      </c>
      <c r="F914" s="1" t="s">
        <v>34</v>
      </c>
      <c r="G914">
        <v>305018</v>
      </c>
      <c r="H914" s="1" t="s">
        <v>49</v>
      </c>
      <c r="I914" s="1" t="s">
        <v>32</v>
      </c>
      <c r="J914">
        <v>120</v>
      </c>
      <c r="K914">
        <v>100</v>
      </c>
      <c r="L914">
        <v>15.7011767307692</v>
      </c>
      <c r="M914">
        <v>54</v>
      </c>
      <c r="N914">
        <v>20</v>
      </c>
      <c r="O914">
        <v>2.44938356999999</v>
      </c>
      <c r="P914" s="1" t="s">
        <v>24</v>
      </c>
      <c r="Q914">
        <v>45</v>
      </c>
      <c r="R914">
        <v>20</v>
      </c>
      <c r="S914">
        <v>15</v>
      </c>
    </row>
    <row r="915" spans="1:19" x14ac:dyDescent="0.25">
      <c r="A915">
        <v>985</v>
      </c>
      <c r="B915" s="1" t="s">
        <v>19</v>
      </c>
      <c r="C915" s="2">
        <v>45747</v>
      </c>
      <c r="D915">
        <v>1151607</v>
      </c>
      <c r="E915" s="1" t="s">
        <v>20</v>
      </c>
      <c r="F915" s="1" t="s">
        <v>21</v>
      </c>
      <c r="G915">
        <v>305068</v>
      </c>
      <c r="H915" s="1" t="s">
        <v>53</v>
      </c>
      <c r="I915" s="1" t="s">
        <v>23</v>
      </c>
      <c r="J915">
        <v>137.5</v>
      </c>
      <c r="K915">
        <v>54.6666666666666</v>
      </c>
      <c r="L915">
        <v>36.561850865384599</v>
      </c>
      <c r="M915">
        <v>11</v>
      </c>
      <c r="N915">
        <v>41</v>
      </c>
      <c r="O915">
        <v>3.8024324900000002</v>
      </c>
      <c r="P915" s="1" t="s">
        <v>24</v>
      </c>
      <c r="Q915">
        <v>8</v>
      </c>
      <c r="R915">
        <v>75</v>
      </c>
      <c r="S915">
        <v>10</v>
      </c>
    </row>
    <row r="916" spans="1:19" x14ac:dyDescent="0.25">
      <c r="A916">
        <v>986</v>
      </c>
      <c r="B916" s="1" t="s">
        <v>19</v>
      </c>
      <c r="C916" s="2">
        <v>45747</v>
      </c>
      <c r="D916">
        <v>1072589</v>
      </c>
      <c r="E916" s="1" t="s">
        <v>20</v>
      </c>
      <c r="F916" s="1" t="s">
        <v>21</v>
      </c>
      <c r="G916">
        <v>305988</v>
      </c>
      <c r="H916" s="1" t="s">
        <v>54</v>
      </c>
      <c r="I916" s="1" t="s">
        <v>30</v>
      </c>
      <c r="J916">
        <v>100</v>
      </c>
      <c r="K916">
        <v>22.5</v>
      </c>
      <c r="L916">
        <v>130.91016987179401</v>
      </c>
      <c r="M916">
        <v>7</v>
      </c>
      <c r="N916">
        <v>9</v>
      </c>
      <c r="O916">
        <v>10.21099325</v>
      </c>
      <c r="P916" s="1" t="s">
        <v>24</v>
      </c>
      <c r="Q916">
        <v>7</v>
      </c>
      <c r="R916">
        <v>40</v>
      </c>
      <c r="S916">
        <v>7</v>
      </c>
    </row>
    <row r="917" spans="1:19" x14ac:dyDescent="0.25">
      <c r="A917">
        <v>987</v>
      </c>
      <c r="B917" s="1" t="s">
        <v>19</v>
      </c>
      <c r="C917" s="2">
        <v>45747</v>
      </c>
      <c r="D917">
        <v>1490427</v>
      </c>
      <c r="E917" s="1" t="s">
        <v>33</v>
      </c>
      <c r="F917" s="1" t="s">
        <v>34</v>
      </c>
      <c r="G917">
        <v>305004</v>
      </c>
      <c r="H917" s="1" t="s">
        <v>74</v>
      </c>
      <c r="I917" s="1" t="s">
        <v>42</v>
      </c>
      <c r="J917">
        <v>31.25</v>
      </c>
      <c r="K917">
        <v>10</v>
      </c>
      <c r="L917">
        <v>49.642360636363634</v>
      </c>
      <c r="M917">
        <v>5</v>
      </c>
      <c r="N917">
        <v>2</v>
      </c>
      <c r="O917">
        <v>5.4606596700000001</v>
      </c>
      <c r="P917" s="1" t="s">
        <v>36</v>
      </c>
      <c r="Q917">
        <v>16</v>
      </c>
      <c r="R917">
        <v>20</v>
      </c>
      <c r="S917">
        <v>11</v>
      </c>
    </row>
    <row r="918" spans="1:19" x14ac:dyDescent="0.25">
      <c r="A918">
        <v>988</v>
      </c>
      <c r="B918" s="1" t="s">
        <v>19</v>
      </c>
      <c r="C918" s="2">
        <v>45747</v>
      </c>
      <c r="D918">
        <v>1229130</v>
      </c>
      <c r="E918" s="1" t="s">
        <v>43</v>
      </c>
      <c r="F918" s="1" t="s">
        <v>34</v>
      </c>
      <c r="G918">
        <v>305060</v>
      </c>
      <c r="H918" s="1" t="s">
        <v>112</v>
      </c>
      <c r="I918" s="1" t="s">
        <v>23</v>
      </c>
      <c r="J918">
        <v>116.666666666666</v>
      </c>
      <c r="K918">
        <v>114.28571428571399</v>
      </c>
      <c r="L918">
        <v>66.899230769230698</v>
      </c>
      <c r="M918">
        <v>28</v>
      </c>
      <c r="N918">
        <v>40</v>
      </c>
      <c r="O918">
        <v>6.9575199999999997</v>
      </c>
      <c r="P918" s="1" t="s">
        <v>45</v>
      </c>
      <c r="Q918">
        <v>24</v>
      </c>
      <c r="R918">
        <v>35</v>
      </c>
      <c r="S918">
        <v>10</v>
      </c>
    </row>
    <row r="919" spans="1:19" x14ac:dyDescent="0.25">
      <c r="A919">
        <v>989</v>
      </c>
      <c r="B919" s="1" t="s">
        <v>19</v>
      </c>
      <c r="C919" s="2">
        <v>45747</v>
      </c>
      <c r="D919">
        <v>1272635</v>
      </c>
      <c r="E919" s="1" t="s">
        <v>43</v>
      </c>
      <c r="F919" s="1" t="s">
        <v>34</v>
      </c>
      <c r="G919">
        <v>881637</v>
      </c>
      <c r="H919" s="1" t="s">
        <v>126</v>
      </c>
      <c r="I919" s="1" t="s">
        <v>42</v>
      </c>
      <c r="J919">
        <v>130</v>
      </c>
      <c r="K919">
        <v>115.78947368420999</v>
      </c>
      <c r="L919">
        <v>32.869679711538403</v>
      </c>
      <c r="M919">
        <v>39</v>
      </c>
      <c r="N919">
        <v>22</v>
      </c>
      <c r="O919">
        <v>3.4184466899999899</v>
      </c>
      <c r="P919" s="1" t="s">
        <v>45</v>
      </c>
      <c r="Q919">
        <v>30</v>
      </c>
      <c r="R919">
        <v>19</v>
      </c>
      <c r="S919">
        <v>10</v>
      </c>
    </row>
    <row r="920" spans="1:19" x14ac:dyDescent="0.25">
      <c r="A920">
        <v>990</v>
      </c>
      <c r="B920" s="1" t="s">
        <v>19</v>
      </c>
      <c r="C920" s="2">
        <v>45747</v>
      </c>
      <c r="D920">
        <v>1319434</v>
      </c>
      <c r="E920" s="1" t="s">
        <v>20</v>
      </c>
      <c r="F920" s="1" t="s">
        <v>21</v>
      </c>
      <c r="G920">
        <v>305066</v>
      </c>
      <c r="H920" s="1" t="s">
        <v>39</v>
      </c>
      <c r="I920" s="1" t="s">
        <v>23</v>
      </c>
      <c r="J920">
        <v>175</v>
      </c>
      <c r="K920">
        <v>98.630136986301295</v>
      </c>
      <c r="L920">
        <v>54.724057692307603</v>
      </c>
      <c r="M920">
        <v>14</v>
      </c>
      <c r="N920">
        <v>72</v>
      </c>
      <c r="O920">
        <v>5.6913020000000003</v>
      </c>
      <c r="P920" s="1" t="s">
        <v>24</v>
      </c>
      <c r="Q920">
        <v>8</v>
      </c>
      <c r="R920">
        <v>73</v>
      </c>
      <c r="S920">
        <v>10</v>
      </c>
    </row>
    <row r="921" spans="1:19" x14ac:dyDescent="0.25">
      <c r="A921">
        <v>991</v>
      </c>
      <c r="B921" s="1" t="s">
        <v>19</v>
      </c>
      <c r="C921" s="2">
        <v>45747</v>
      </c>
      <c r="D921">
        <v>1214790</v>
      </c>
      <c r="E921" s="1" t="s">
        <v>20</v>
      </c>
      <c r="F921" s="1" t="s">
        <v>34</v>
      </c>
      <c r="G921">
        <v>356070</v>
      </c>
      <c r="H921" s="1" t="s">
        <v>133</v>
      </c>
      <c r="I921" s="1" t="s">
        <v>42</v>
      </c>
      <c r="J921">
        <v>112.82051282051199</v>
      </c>
      <c r="K921">
        <v>73.3333333333333</v>
      </c>
      <c r="L921">
        <v>126.76782076923001</v>
      </c>
      <c r="M921">
        <v>44</v>
      </c>
      <c r="N921">
        <v>22</v>
      </c>
      <c r="O921">
        <v>13.183853360000001</v>
      </c>
      <c r="P921" s="1" t="s">
        <v>24</v>
      </c>
      <c r="Q921">
        <v>39</v>
      </c>
      <c r="R921">
        <v>30</v>
      </c>
      <c r="S921">
        <v>10</v>
      </c>
    </row>
    <row r="922" spans="1:19" x14ac:dyDescent="0.25">
      <c r="A922">
        <v>992</v>
      </c>
      <c r="B922" s="1" t="s">
        <v>19</v>
      </c>
      <c r="C922" s="2">
        <v>45747</v>
      </c>
      <c r="D922">
        <v>1561629</v>
      </c>
      <c r="E922" s="1" t="s">
        <v>43</v>
      </c>
      <c r="F922" s="1" t="s">
        <v>21</v>
      </c>
      <c r="G922">
        <v>854226</v>
      </c>
      <c r="H922" s="1" t="s">
        <v>110</v>
      </c>
      <c r="I922" s="1" t="s">
        <v>42</v>
      </c>
      <c r="J922">
        <v>277.77777777777703</v>
      </c>
      <c r="K922">
        <v>100</v>
      </c>
      <c r="L922">
        <v>213.90561217948698</v>
      </c>
      <c r="M922">
        <v>25</v>
      </c>
      <c r="N922">
        <v>81</v>
      </c>
      <c r="O922">
        <v>16.68463775</v>
      </c>
      <c r="P922" s="1" t="s">
        <v>45</v>
      </c>
      <c r="Q922">
        <v>9</v>
      </c>
      <c r="R922">
        <v>81</v>
      </c>
      <c r="S922">
        <v>7</v>
      </c>
    </row>
    <row r="923" spans="1:19" x14ac:dyDescent="0.25">
      <c r="A923">
        <v>993</v>
      </c>
      <c r="B923" s="1" t="s">
        <v>19</v>
      </c>
      <c r="C923" s="2">
        <v>45747</v>
      </c>
      <c r="D923">
        <v>1317616</v>
      </c>
      <c r="E923" s="1" t="s">
        <v>20</v>
      </c>
      <c r="F923" s="1" t="s">
        <v>21</v>
      </c>
      <c r="G923">
        <v>305025</v>
      </c>
      <c r="H923" s="1" t="s">
        <v>115</v>
      </c>
      <c r="I923" s="1" t="s">
        <v>42</v>
      </c>
      <c r="J923">
        <v>166.666666666666</v>
      </c>
      <c r="K923">
        <v>65.517241379310292</v>
      </c>
      <c r="L923">
        <v>144.252202417582</v>
      </c>
      <c r="M923">
        <v>15</v>
      </c>
      <c r="N923">
        <v>57</v>
      </c>
      <c r="O923">
        <v>26.253900839999901</v>
      </c>
      <c r="P923" s="1" t="s">
        <v>24</v>
      </c>
      <c r="Q923">
        <v>9</v>
      </c>
      <c r="R923">
        <v>87</v>
      </c>
      <c r="S923">
        <v>18</v>
      </c>
    </row>
    <row r="924" spans="1:19" x14ac:dyDescent="0.25">
      <c r="A924">
        <v>994</v>
      </c>
      <c r="B924" s="1" t="s">
        <v>19</v>
      </c>
      <c r="C924" s="2">
        <v>45747</v>
      </c>
      <c r="D924">
        <v>1962533</v>
      </c>
      <c r="E924" s="1" t="s">
        <v>20</v>
      </c>
      <c r="F924" s="1" t="s">
        <v>21</v>
      </c>
      <c r="G924">
        <v>305015</v>
      </c>
      <c r="H924" s="1" t="s">
        <v>129</v>
      </c>
      <c r="I924" s="1" t="s">
        <v>30</v>
      </c>
      <c r="J924">
        <v>144.444444444444</v>
      </c>
      <c r="K924">
        <v>71.698113207547095</v>
      </c>
      <c r="L924">
        <v>25.959759615384598</v>
      </c>
      <c r="M924">
        <v>13</v>
      </c>
      <c r="N924">
        <v>38</v>
      </c>
      <c r="O924">
        <v>2.6998150000000001</v>
      </c>
      <c r="P924" s="1" t="s">
        <v>24</v>
      </c>
      <c r="Q924">
        <v>9</v>
      </c>
      <c r="R924">
        <v>53</v>
      </c>
      <c r="S924">
        <v>10</v>
      </c>
    </row>
    <row r="925" spans="1:19" x14ac:dyDescent="0.25">
      <c r="A925">
        <v>996</v>
      </c>
      <c r="B925" s="1" t="s">
        <v>19</v>
      </c>
      <c r="C925" s="2">
        <v>45747</v>
      </c>
      <c r="D925">
        <v>1938166</v>
      </c>
      <c r="E925" s="1" t="s">
        <v>33</v>
      </c>
      <c r="F925" s="1" t="s">
        <v>34</v>
      </c>
      <c r="G925">
        <v>305017</v>
      </c>
      <c r="H925" s="1" t="s">
        <v>41</v>
      </c>
      <c r="I925" s="1" t="s">
        <v>42</v>
      </c>
      <c r="J925">
        <v>36.84210526315789</v>
      </c>
      <c r="K925">
        <v>0</v>
      </c>
      <c r="L925">
        <v>0</v>
      </c>
      <c r="M925">
        <v>7</v>
      </c>
      <c r="N925">
        <v>0</v>
      </c>
      <c r="O925">
        <v>0</v>
      </c>
      <c r="P925" s="1" t="s">
        <v>36</v>
      </c>
      <c r="Q925">
        <v>19</v>
      </c>
      <c r="R925">
        <v>0</v>
      </c>
      <c r="S925">
        <v>0</v>
      </c>
    </row>
    <row r="926" spans="1:19" x14ac:dyDescent="0.25">
      <c r="A926">
        <v>997</v>
      </c>
      <c r="B926" s="1" t="s">
        <v>19</v>
      </c>
      <c r="C926" s="2">
        <v>45747</v>
      </c>
      <c r="D926">
        <v>1222938</v>
      </c>
      <c r="E926" s="1" t="s">
        <v>20</v>
      </c>
      <c r="F926" s="1" t="s">
        <v>21</v>
      </c>
      <c r="G926">
        <v>305025</v>
      </c>
      <c r="H926" s="1" t="s">
        <v>115</v>
      </c>
      <c r="I926" s="1" t="s">
        <v>42</v>
      </c>
      <c r="J926">
        <v>155.555555555555</v>
      </c>
      <c r="K926">
        <v>65.517241379310292</v>
      </c>
      <c r="L926">
        <v>184.706341373626</v>
      </c>
      <c r="M926">
        <v>14</v>
      </c>
      <c r="N926">
        <v>58</v>
      </c>
      <c r="O926">
        <v>33.616554129999997</v>
      </c>
      <c r="P926" s="1" t="s">
        <v>24</v>
      </c>
      <c r="Q926">
        <v>9</v>
      </c>
      <c r="R926">
        <v>88</v>
      </c>
      <c r="S926">
        <v>18</v>
      </c>
    </row>
    <row r="927" spans="1:19" x14ac:dyDescent="0.25">
      <c r="A927">
        <v>998</v>
      </c>
      <c r="B927" s="1" t="s">
        <v>19</v>
      </c>
      <c r="C927" s="2">
        <v>45747</v>
      </c>
      <c r="D927">
        <v>1371797</v>
      </c>
      <c r="E927" s="1" t="s">
        <v>25</v>
      </c>
      <c r="F927" s="1" t="s">
        <v>34</v>
      </c>
      <c r="G927">
        <v>305017</v>
      </c>
      <c r="H927" s="1" t="s">
        <v>41</v>
      </c>
      <c r="I927" s="1" t="s">
        <v>42</v>
      </c>
      <c r="J927">
        <v>70.37037037037031</v>
      </c>
      <c r="K927">
        <v>75</v>
      </c>
      <c r="L927">
        <v>82.530297619047602</v>
      </c>
      <c r="M927">
        <v>19</v>
      </c>
      <c r="N927">
        <v>6</v>
      </c>
      <c r="O927">
        <v>5.4073850999999999</v>
      </c>
      <c r="P927" s="1" t="s">
        <v>28</v>
      </c>
      <c r="Q927">
        <v>27</v>
      </c>
      <c r="R927">
        <v>8</v>
      </c>
      <c r="S927">
        <v>6</v>
      </c>
    </row>
    <row r="928" spans="1:19" x14ac:dyDescent="0.25">
      <c r="A928">
        <v>999</v>
      </c>
      <c r="B928" s="1" t="s">
        <v>19</v>
      </c>
      <c r="C928" s="2">
        <v>45747</v>
      </c>
      <c r="D928">
        <v>1226230</v>
      </c>
      <c r="E928" s="1" t="s">
        <v>25</v>
      </c>
      <c r="F928" s="1" t="s">
        <v>21</v>
      </c>
      <c r="G928">
        <v>305017</v>
      </c>
      <c r="H928" s="1" t="s">
        <v>41</v>
      </c>
      <c r="I928" s="1" t="s">
        <v>42</v>
      </c>
      <c r="J928">
        <v>211.11111111111097</v>
      </c>
      <c r="K928">
        <v>86.842105263157904</v>
      </c>
      <c r="L928">
        <v>113.30330583333298</v>
      </c>
      <c r="M928">
        <v>19</v>
      </c>
      <c r="N928">
        <v>66</v>
      </c>
      <c r="O928">
        <v>17.67531571</v>
      </c>
      <c r="P928" s="1" t="s">
        <v>28</v>
      </c>
      <c r="Q928">
        <v>9</v>
      </c>
      <c r="R928">
        <v>75</v>
      </c>
      <c r="S928">
        <v>15</v>
      </c>
    </row>
    <row r="929" spans="1:19" x14ac:dyDescent="0.25">
      <c r="A929">
        <v>1000</v>
      </c>
      <c r="B929" s="1" t="s">
        <v>19</v>
      </c>
      <c r="C929" s="2">
        <v>45747</v>
      </c>
      <c r="D929">
        <v>1757828</v>
      </c>
      <c r="E929" s="1" t="s">
        <v>20</v>
      </c>
      <c r="F929" s="1" t="s">
        <v>21</v>
      </c>
      <c r="G929">
        <v>305021</v>
      </c>
      <c r="H929" s="1" t="s">
        <v>38</v>
      </c>
      <c r="I929" s="1" t="s">
        <v>27</v>
      </c>
      <c r="J929">
        <v>157.142857142857</v>
      </c>
      <c r="K929">
        <v>39.5833333333333</v>
      </c>
      <c r="L929">
        <v>63.635612211538394</v>
      </c>
      <c r="M929">
        <v>11</v>
      </c>
      <c r="N929">
        <v>19</v>
      </c>
      <c r="O929">
        <v>6.61810367</v>
      </c>
      <c r="P929" s="1" t="s">
        <v>24</v>
      </c>
      <c r="Q929">
        <v>7</v>
      </c>
      <c r="R929">
        <v>48</v>
      </c>
      <c r="S929">
        <v>10</v>
      </c>
    </row>
    <row r="930" spans="1:19" x14ac:dyDescent="0.25">
      <c r="A930">
        <v>1001</v>
      </c>
      <c r="B930" s="1" t="s">
        <v>19</v>
      </c>
      <c r="C930" s="2">
        <v>45747</v>
      </c>
      <c r="D930">
        <v>1913682</v>
      </c>
      <c r="E930" s="1" t="s">
        <v>33</v>
      </c>
      <c r="F930" s="1" t="s">
        <v>34</v>
      </c>
      <c r="G930">
        <v>305003</v>
      </c>
      <c r="H930" s="1" t="s">
        <v>58</v>
      </c>
      <c r="I930" s="1" t="s">
        <v>42</v>
      </c>
      <c r="J930">
        <v>32.142857142857103</v>
      </c>
      <c r="K930">
        <v>5.8823529411764701</v>
      </c>
      <c r="L930">
        <v>14.413078653846101</v>
      </c>
      <c r="M930">
        <v>27</v>
      </c>
      <c r="N930">
        <v>1</v>
      </c>
      <c r="O930">
        <v>2.2484402700000001</v>
      </c>
      <c r="P930" s="1" t="s">
        <v>36</v>
      </c>
      <c r="Q930">
        <v>84</v>
      </c>
      <c r="R930">
        <v>17</v>
      </c>
      <c r="S930">
        <v>15</v>
      </c>
    </row>
    <row r="931" spans="1:19" x14ac:dyDescent="0.25">
      <c r="A931">
        <v>1002</v>
      </c>
      <c r="B931" s="1" t="s">
        <v>19</v>
      </c>
      <c r="C931" s="2">
        <v>45747</v>
      </c>
      <c r="D931">
        <v>1509577</v>
      </c>
      <c r="E931" s="1" t="s">
        <v>20</v>
      </c>
      <c r="F931" s="1" t="s">
        <v>34</v>
      </c>
      <c r="G931">
        <v>322348</v>
      </c>
      <c r="H931" s="1" t="s">
        <v>85</v>
      </c>
      <c r="I931" s="1" t="s">
        <v>32</v>
      </c>
      <c r="J931">
        <v>120</v>
      </c>
      <c r="K931">
        <v>88.8888888888888</v>
      </c>
      <c r="L931">
        <v>126.72970330769201</v>
      </c>
      <c r="M931">
        <v>48</v>
      </c>
      <c r="N931">
        <v>25</v>
      </c>
      <c r="O931">
        <v>16.474861430000001</v>
      </c>
      <c r="P931" s="1" t="s">
        <v>24</v>
      </c>
      <c r="Q931">
        <v>40</v>
      </c>
      <c r="R931">
        <v>28</v>
      </c>
      <c r="S931">
        <v>13</v>
      </c>
    </row>
    <row r="932" spans="1:19" x14ac:dyDescent="0.25">
      <c r="A932">
        <v>1003</v>
      </c>
      <c r="B932" s="1" t="s">
        <v>19</v>
      </c>
      <c r="C932" s="2">
        <v>45747</v>
      </c>
      <c r="D932">
        <v>1070570</v>
      </c>
      <c r="E932" s="1" t="s">
        <v>33</v>
      </c>
      <c r="F932" s="1" t="s">
        <v>34</v>
      </c>
      <c r="G932">
        <v>305024</v>
      </c>
      <c r="H932" s="1" t="s">
        <v>82</v>
      </c>
      <c r="I932" s="1" t="s">
        <v>27</v>
      </c>
      <c r="J932">
        <v>76.315789473684205</v>
      </c>
      <c r="K932">
        <v>0</v>
      </c>
      <c r="L932">
        <v>18.475647993311</v>
      </c>
      <c r="M932">
        <v>29</v>
      </c>
      <c r="N932">
        <v>0</v>
      </c>
      <c r="O932">
        <v>1.7677499999999999</v>
      </c>
      <c r="P932" s="1" t="s">
        <v>36</v>
      </c>
      <c r="Q932">
        <v>38</v>
      </c>
      <c r="R932">
        <v>0</v>
      </c>
      <c r="S932">
        <v>9</v>
      </c>
    </row>
    <row r="933" spans="1:19" x14ac:dyDescent="0.25">
      <c r="A933">
        <v>1004</v>
      </c>
      <c r="B933" s="1" t="s">
        <v>19</v>
      </c>
      <c r="C933" s="2">
        <v>45747</v>
      </c>
      <c r="D933">
        <v>1876836</v>
      </c>
      <c r="E933" s="1" t="s">
        <v>20</v>
      </c>
      <c r="F933" s="1" t="s">
        <v>34</v>
      </c>
      <c r="G933">
        <v>305023</v>
      </c>
      <c r="H933" s="1" t="s">
        <v>76</v>
      </c>
      <c r="I933" s="1" t="s">
        <v>23</v>
      </c>
      <c r="J933">
        <v>113.79310344827501</v>
      </c>
      <c r="K933">
        <v>62.962962962962898</v>
      </c>
      <c r="L933">
        <v>38.958199416666602</v>
      </c>
      <c r="M933">
        <v>33</v>
      </c>
      <c r="N933">
        <v>17</v>
      </c>
      <c r="O933">
        <v>4.6749839299999998</v>
      </c>
      <c r="P933" s="1" t="s">
        <v>24</v>
      </c>
      <c r="Q933">
        <v>29</v>
      </c>
      <c r="R933">
        <v>27</v>
      </c>
      <c r="S933">
        <v>12</v>
      </c>
    </row>
    <row r="934" spans="1:19" x14ac:dyDescent="0.25">
      <c r="A934">
        <v>1005</v>
      </c>
      <c r="B934" s="1" t="s">
        <v>19</v>
      </c>
      <c r="C934" s="2">
        <v>45747</v>
      </c>
      <c r="D934">
        <v>1876133</v>
      </c>
      <c r="E934" s="1" t="s">
        <v>20</v>
      </c>
      <c r="F934" s="1" t="s">
        <v>34</v>
      </c>
      <c r="G934">
        <v>305020</v>
      </c>
      <c r="H934" s="1" t="s">
        <v>26</v>
      </c>
      <c r="I934" s="1" t="s">
        <v>27</v>
      </c>
      <c r="J934">
        <v>82.608695652173907</v>
      </c>
      <c r="K934">
        <v>58.823529411764696</v>
      </c>
      <c r="L934">
        <v>121.122393717948</v>
      </c>
      <c r="M934">
        <v>38</v>
      </c>
      <c r="N934">
        <v>10</v>
      </c>
      <c r="O934">
        <v>18.895093419999998</v>
      </c>
      <c r="P934" s="1" t="s">
        <v>24</v>
      </c>
      <c r="Q934">
        <v>46</v>
      </c>
      <c r="R934">
        <v>17</v>
      </c>
      <c r="S934">
        <v>15</v>
      </c>
    </row>
    <row r="935" spans="1:19" x14ac:dyDescent="0.25">
      <c r="A935">
        <v>1006</v>
      </c>
      <c r="B935" s="1" t="s">
        <v>19</v>
      </c>
      <c r="C935" s="2">
        <v>45747</v>
      </c>
      <c r="D935">
        <v>1286988</v>
      </c>
      <c r="E935" s="1" t="s">
        <v>33</v>
      </c>
      <c r="F935" s="1" t="s">
        <v>34</v>
      </c>
      <c r="G935">
        <v>305045</v>
      </c>
      <c r="H935" s="1" t="s">
        <v>105</v>
      </c>
      <c r="I935" s="1" t="s">
        <v>30</v>
      </c>
      <c r="J935">
        <v>86.1111111111111</v>
      </c>
      <c r="K935">
        <v>73.913043478260803</v>
      </c>
      <c r="L935">
        <v>0</v>
      </c>
      <c r="M935">
        <v>31</v>
      </c>
      <c r="N935">
        <v>17</v>
      </c>
      <c r="O935">
        <v>0</v>
      </c>
      <c r="P935" s="1" t="s">
        <v>36</v>
      </c>
      <c r="Q935">
        <v>36</v>
      </c>
      <c r="R935">
        <v>23</v>
      </c>
      <c r="S935">
        <v>0</v>
      </c>
    </row>
    <row r="936" spans="1:19" x14ac:dyDescent="0.25">
      <c r="A936">
        <v>1007</v>
      </c>
      <c r="B936" s="1" t="s">
        <v>19</v>
      </c>
      <c r="C936" s="2">
        <v>45747</v>
      </c>
      <c r="D936">
        <v>1827939</v>
      </c>
      <c r="E936" s="1" t="s">
        <v>33</v>
      </c>
      <c r="F936" s="1" t="s">
        <v>34</v>
      </c>
      <c r="G936">
        <v>305020</v>
      </c>
      <c r="H936" s="1" t="s">
        <v>26</v>
      </c>
      <c r="I936" s="1" t="s">
        <v>27</v>
      </c>
      <c r="J936">
        <v>67.391304347825994</v>
      </c>
      <c r="K936">
        <v>17.647058823529399</v>
      </c>
      <c r="L936">
        <v>11.476923076923001</v>
      </c>
      <c r="M936">
        <v>31</v>
      </c>
      <c r="N936">
        <v>3</v>
      </c>
      <c r="O936">
        <v>1.7904</v>
      </c>
      <c r="P936" s="1" t="s">
        <v>36</v>
      </c>
      <c r="Q936">
        <v>46</v>
      </c>
      <c r="R936">
        <v>17</v>
      </c>
      <c r="S936">
        <v>15</v>
      </c>
    </row>
    <row r="937" spans="1:19" x14ac:dyDescent="0.25">
      <c r="A937">
        <v>1008</v>
      </c>
      <c r="B937" s="1" t="s">
        <v>19</v>
      </c>
      <c r="C937" s="2">
        <v>45747</v>
      </c>
      <c r="D937">
        <v>1564030</v>
      </c>
      <c r="E937" s="1" t="s">
        <v>20</v>
      </c>
      <c r="F937" s="1" t="s">
        <v>34</v>
      </c>
      <c r="G937">
        <v>305006</v>
      </c>
      <c r="H937" s="1" t="s">
        <v>95</v>
      </c>
      <c r="I937" s="1" t="s">
        <v>30</v>
      </c>
      <c r="J937">
        <v>79.487179487179404</v>
      </c>
      <c r="K937">
        <v>76.19047619047609</v>
      </c>
      <c r="L937">
        <v>121.79010576923</v>
      </c>
      <c r="M937">
        <v>31</v>
      </c>
      <c r="N937">
        <v>16</v>
      </c>
      <c r="O937">
        <v>12.666170999999901</v>
      </c>
      <c r="P937" s="1" t="s">
        <v>24</v>
      </c>
      <c r="Q937">
        <v>39</v>
      </c>
      <c r="R937">
        <v>21</v>
      </c>
      <c r="S937">
        <v>10</v>
      </c>
    </row>
    <row r="938" spans="1:19" x14ac:dyDescent="0.25">
      <c r="A938">
        <v>1009</v>
      </c>
      <c r="B938" s="1" t="s">
        <v>19</v>
      </c>
      <c r="C938" s="2">
        <v>45747</v>
      </c>
      <c r="D938">
        <v>1079478</v>
      </c>
      <c r="E938" s="1" t="s">
        <v>33</v>
      </c>
      <c r="F938" s="1" t="s">
        <v>34</v>
      </c>
      <c r="G938">
        <v>305027</v>
      </c>
      <c r="H938" s="1" t="s">
        <v>50</v>
      </c>
      <c r="I938" s="1" t="s">
        <v>27</v>
      </c>
      <c r="J938">
        <v>15.384615384615385</v>
      </c>
      <c r="K938">
        <v>0</v>
      </c>
      <c r="L938">
        <v>0</v>
      </c>
      <c r="M938">
        <v>2</v>
      </c>
      <c r="N938">
        <v>0</v>
      </c>
      <c r="O938">
        <v>0</v>
      </c>
      <c r="P938" s="1" t="s">
        <v>36</v>
      </c>
      <c r="Q938">
        <v>13</v>
      </c>
      <c r="R938">
        <v>0</v>
      </c>
      <c r="S938">
        <v>0</v>
      </c>
    </row>
    <row r="939" spans="1:19" x14ac:dyDescent="0.25">
      <c r="A939">
        <v>1010</v>
      </c>
      <c r="B939" s="1" t="s">
        <v>19</v>
      </c>
      <c r="C939" s="2">
        <v>45747</v>
      </c>
      <c r="D939">
        <v>1641949</v>
      </c>
      <c r="E939" s="1" t="s">
        <v>20</v>
      </c>
      <c r="F939" s="1" t="s">
        <v>21</v>
      </c>
      <c r="G939">
        <v>305035</v>
      </c>
      <c r="H939" s="1" t="s">
        <v>75</v>
      </c>
      <c r="I939" s="1" t="s">
        <v>42</v>
      </c>
      <c r="J939">
        <v>188.888888888888</v>
      </c>
      <c r="K939">
        <v>59.154929577464699</v>
      </c>
      <c r="L939">
        <v>45.387603749999997</v>
      </c>
      <c r="M939">
        <v>17</v>
      </c>
      <c r="N939">
        <v>43</v>
      </c>
      <c r="O939">
        <v>4.7203107900000001</v>
      </c>
      <c r="P939" s="1" t="s">
        <v>24</v>
      </c>
      <c r="Q939">
        <v>9</v>
      </c>
      <c r="R939">
        <v>72</v>
      </c>
      <c r="S939">
        <v>10</v>
      </c>
    </row>
    <row r="940" spans="1:19" x14ac:dyDescent="0.25">
      <c r="A940">
        <v>1011</v>
      </c>
      <c r="B940" s="1" t="s">
        <v>19</v>
      </c>
      <c r="C940" s="2">
        <v>45747</v>
      </c>
      <c r="D940">
        <v>1203492</v>
      </c>
      <c r="E940" s="1" t="s">
        <v>20</v>
      </c>
      <c r="F940" s="1" t="s">
        <v>21</v>
      </c>
      <c r="G940">
        <v>305046</v>
      </c>
      <c r="H940" s="1" t="s">
        <v>128</v>
      </c>
      <c r="I940" s="1" t="s">
        <v>32</v>
      </c>
      <c r="J940">
        <v>166.666666666666</v>
      </c>
      <c r="K940">
        <v>21.2121212121212</v>
      </c>
      <c r="L940">
        <v>0</v>
      </c>
      <c r="M940">
        <v>5</v>
      </c>
      <c r="N940">
        <v>14</v>
      </c>
      <c r="O940">
        <v>0</v>
      </c>
      <c r="P940" s="1" t="s">
        <v>24</v>
      </c>
      <c r="Q940">
        <v>3</v>
      </c>
      <c r="R940">
        <v>66</v>
      </c>
      <c r="S940">
        <v>0</v>
      </c>
    </row>
    <row r="941" spans="1:19" x14ac:dyDescent="0.25">
      <c r="A941">
        <v>1012</v>
      </c>
      <c r="B941" s="1" t="s">
        <v>19</v>
      </c>
      <c r="C941" s="2">
        <v>45747</v>
      </c>
      <c r="D941">
        <v>1338963</v>
      </c>
      <c r="E941" s="1" t="s">
        <v>25</v>
      </c>
      <c r="F941" s="1" t="s">
        <v>34</v>
      </c>
      <c r="G941">
        <v>305003</v>
      </c>
      <c r="H941" s="1" t="s">
        <v>58</v>
      </c>
      <c r="I941" s="1" t="s">
        <v>42</v>
      </c>
      <c r="J941">
        <v>58.3333333333333</v>
      </c>
      <c r="K941">
        <v>150</v>
      </c>
      <c r="L941">
        <v>24.3202008974358</v>
      </c>
      <c r="M941">
        <v>49</v>
      </c>
      <c r="N941">
        <v>30</v>
      </c>
      <c r="O941">
        <v>3.7939513399999898</v>
      </c>
      <c r="P941" s="1" t="s">
        <v>28</v>
      </c>
      <c r="Q941">
        <v>84</v>
      </c>
      <c r="R941">
        <v>20</v>
      </c>
      <c r="S941">
        <v>15</v>
      </c>
    </row>
    <row r="942" spans="1:19" x14ac:dyDescent="0.25">
      <c r="A942">
        <v>1013</v>
      </c>
      <c r="B942" s="1" t="s">
        <v>19</v>
      </c>
      <c r="C942" s="2">
        <v>45747</v>
      </c>
      <c r="D942">
        <v>1851945</v>
      </c>
      <c r="E942" s="1" t="s">
        <v>25</v>
      </c>
      <c r="F942" s="1" t="s">
        <v>34</v>
      </c>
      <c r="G942">
        <v>305058</v>
      </c>
      <c r="H942" s="1" t="s">
        <v>121</v>
      </c>
      <c r="I942" s="1" t="s">
        <v>23</v>
      </c>
      <c r="J942">
        <v>126.086956521739</v>
      </c>
      <c r="K942">
        <v>72.972972972972912</v>
      </c>
      <c r="L942">
        <v>35.746344615384601</v>
      </c>
      <c r="M942">
        <v>29</v>
      </c>
      <c r="N942">
        <v>27</v>
      </c>
      <c r="O942">
        <v>5.5764297599999999</v>
      </c>
      <c r="P942" s="1" t="s">
        <v>28</v>
      </c>
      <c r="Q942">
        <v>23</v>
      </c>
      <c r="R942">
        <v>37</v>
      </c>
      <c r="S942">
        <v>15</v>
      </c>
    </row>
    <row r="943" spans="1:19" x14ac:dyDescent="0.25">
      <c r="A943">
        <v>1014</v>
      </c>
      <c r="B943" s="1" t="s">
        <v>19</v>
      </c>
      <c r="C943" s="2">
        <v>45747</v>
      </c>
      <c r="D943">
        <v>1344989</v>
      </c>
      <c r="E943" s="1" t="s">
        <v>43</v>
      </c>
      <c r="F943" s="1" t="s">
        <v>34</v>
      </c>
      <c r="G943">
        <v>305034</v>
      </c>
      <c r="H943" s="1" t="s">
        <v>109</v>
      </c>
      <c r="I943" s="1" t="s">
        <v>42</v>
      </c>
      <c r="J943">
        <v>63.636363636363605</v>
      </c>
      <c r="K943">
        <v>14.285714285714199</v>
      </c>
      <c r="L943">
        <v>0</v>
      </c>
      <c r="M943">
        <v>7</v>
      </c>
      <c r="N943">
        <v>1</v>
      </c>
      <c r="O943">
        <v>0</v>
      </c>
      <c r="P943" s="1" t="s">
        <v>45</v>
      </c>
      <c r="Q943">
        <v>11</v>
      </c>
      <c r="R943">
        <v>7</v>
      </c>
      <c r="S943">
        <v>0</v>
      </c>
    </row>
    <row r="944" spans="1:19" x14ac:dyDescent="0.25">
      <c r="A944">
        <v>1015</v>
      </c>
      <c r="B944" s="1" t="s">
        <v>19</v>
      </c>
      <c r="C944" s="2">
        <v>45747</v>
      </c>
      <c r="D944">
        <v>1994971</v>
      </c>
      <c r="E944" s="1" t="s">
        <v>25</v>
      </c>
      <c r="F944" s="1" t="s">
        <v>34</v>
      </c>
      <c r="G944">
        <v>305014</v>
      </c>
      <c r="H944" s="1" t="s">
        <v>67</v>
      </c>
      <c r="I944" s="1" t="s">
        <v>30</v>
      </c>
      <c r="J944">
        <v>203.84615384615299</v>
      </c>
      <c r="K944">
        <v>150</v>
      </c>
      <c r="L944">
        <v>290.419509935897</v>
      </c>
      <c r="M944">
        <v>53</v>
      </c>
      <c r="N944">
        <v>13</v>
      </c>
      <c r="O944">
        <v>18.12217742</v>
      </c>
      <c r="P944" s="1" t="s">
        <v>28</v>
      </c>
      <c r="Q944">
        <v>26</v>
      </c>
      <c r="R944">
        <v>8</v>
      </c>
      <c r="S944">
        <v>6</v>
      </c>
    </row>
    <row r="945" spans="1:19" x14ac:dyDescent="0.25">
      <c r="A945">
        <v>1016</v>
      </c>
      <c r="B945" s="1" t="s">
        <v>19</v>
      </c>
      <c r="C945" s="2">
        <v>45747</v>
      </c>
      <c r="D945">
        <v>1879162</v>
      </c>
      <c r="E945" s="1" t="s">
        <v>43</v>
      </c>
      <c r="F945" s="1" t="s">
        <v>34</v>
      </c>
      <c r="G945">
        <v>400138</v>
      </c>
      <c r="H945" s="1" t="s">
        <v>47</v>
      </c>
      <c r="I945" s="1" t="s">
        <v>42</v>
      </c>
      <c r="J945">
        <v>129.09090909090898</v>
      </c>
      <c r="K945">
        <v>69.230769230769198</v>
      </c>
      <c r="L945">
        <v>70.899263461538396</v>
      </c>
      <c r="M945">
        <v>71</v>
      </c>
      <c r="N945">
        <v>18</v>
      </c>
      <c r="O945">
        <v>7.3735233999999998</v>
      </c>
      <c r="P945" s="1" t="s">
        <v>45</v>
      </c>
      <c r="Q945">
        <v>55</v>
      </c>
      <c r="R945">
        <v>26</v>
      </c>
      <c r="S945">
        <v>10</v>
      </c>
    </row>
    <row r="946" spans="1:19" x14ac:dyDescent="0.25">
      <c r="A946">
        <v>1017</v>
      </c>
      <c r="B946" s="1" t="s">
        <v>19</v>
      </c>
      <c r="C946" s="2">
        <v>45747</v>
      </c>
      <c r="D946">
        <v>1625177</v>
      </c>
      <c r="E946" s="1" t="s">
        <v>33</v>
      </c>
      <c r="F946" s="1" t="s">
        <v>34</v>
      </c>
      <c r="G946">
        <v>305043</v>
      </c>
      <c r="H946" s="1" t="s">
        <v>68</v>
      </c>
      <c r="I946" s="1" t="s">
        <v>30</v>
      </c>
      <c r="J946">
        <v>133.333333333333</v>
      </c>
      <c r="K946">
        <v>72</v>
      </c>
      <c r="L946">
        <v>141.05319076922999</v>
      </c>
      <c r="M946">
        <v>28</v>
      </c>
      <c r="N946">
        <v>18</v>
      </c>
      <c r="O946">
        <v>14.669531839999999</v>
      </c>
      <c r="P946" s="1" t="s">
        <v>36</v>
      </c>
      <c r="Q946">
        <v>21</v>
      </c>
      <c r="R946">
        <v>25</v>
      </c>
      <c r="S946">
        <v>10</v>
      </c>
    </row>
    <row r="947" spans="1:19" x14ac:dyDescent="0.25">
      <c r="A947">
        <v>1019</v>
      </c>
      <c r="B947" s="1" t="s">
        <v>19</v>
      </c>
      <c r="C947" s="2">
        <v>45747</v>
      </c>
      <c r="D947">
        <v>1269071</v>
      </c>
      <c r="E947" s="1" t="s">
        <v>33</v>
      </c>
      <c r="F947" s="1" t="s">
        <v>34</v>
      </c>
      <c r="G947">
        <v>309631</v>
      </c>
      <c r="H947" s="1" t="s">
        <v>134</v>
      </c>
      <c r="I947" s="1" t="s">
        <v>42</v>
      </c>
      <c r="J947">
        <v>26.666666666666668</v>
      </c>
      <c r="K947">
        <v>0</v>
      </c>
      <c r="L947">
        <v>0</v>
      </c>
      <c r="M947">
        <v>4</v>
      </c>
      <c r="N947">
        <v>0</v>
      </c>
      <c r="O947">
        <v>0</v>
      </c>
      <c r="P947" s="1" t="s">
        <v>36</v>
      </c>
      <c r="Q947">
        <v>15</v>
      </c>
      <c r="R947">
        <v>0</v>
      </c>
      <c r="S947">
        <v>0</v>
      </c>
    </row>
    <row r="948" spans="1:19" x14ac:dyDescent="0.25">
      <c r="A948">
        <v>1020</v>
      </c>
      <c r="B948" s="1" t="s">
        <v>19</v>
      </c>
      <c r="C948" s="2">
        <v>45747</v>
      </c>
      <c r="D948">
        <v>1256682</v>
      </c>
      <c r="E948" s="1" t="s">
        <v>25</v>
      </c>
      <c r="F948" s="1" t="s">
        <v>34</v>
      </c>
      <c r="G948">
        <v>854198</v>
      </c>
      <c r="H948" s="1" t="s">
        <v>81</v>
      </c>
      <c r="I948" s="1" t="s">
        <v>32</v>
      </c>
      <c r="J948">
        <v>95.5555555555555</v>
      </c>
      <c r="K948">
        <v>107.692307692307</v>
      </c>
      <c r="L948">
        <v>16.4661925961538</v>
      </c>
      <c r="M948">
        <v>43</v>
      </c>
      <c r="N948">
        <v>28</v>
      </c>
      <c r="O948">
        <v>3.4249680599999999</v>
      </c>
      <c r="P948" s="1" t="s">
        <v>28</v>
      </c>
      <c r="Q948">
        <v>45</v>
      </c>
      <c r="R948">
        <v>26</v>
      </c>
      <c r="S948">
        <v>20</v>
      </c>
    </row>
    <row r="949" spans="1:19" x14ac:dyDescent="0.25">
      <c r="A949">
        <v>1021</v>
      </c>
      <c r="B949" s="1" t="s">
        <v>19</v>
      </c>
      <c r="C949" s="2">
        <v>45747</v>
      </c>
      <c r="D949">
        <v>1193994</v>
      </c>
      <c r="E949" s="1" t="s">
        <v>33</v>
      </c>
      <c r="F949" s="1" t="s">
        <v>34</v>
      </c>
      <c r="G949">
        <v>305009</v>
      </c>
      <c r="H949" s="1" t="s">
        <v>100</v>
      </c>
      <c r="I949" s="1" t="s">
        <v>42</v>
      </c>
      <c r="J949">
        <v>110.34482758620601</v>
      </c>
      <c r="K949">
        <v>15</v>
      </c>
      <c r="L949">
        <v>0</v>
      </c>
      <c r="M949">
        <v>32</v>
      </c>
      <c r="N949">
        <v>3</v>
      </c>
      <c r="O949">
        <v>0</v>
      </c>
      <c r="P949" s="1" t="s">
        <v>36</v>
      </c>
      <c r="Q949">
        <v>29</v>
      </c>
      <c r="R949">
        <v>20</v>
      </c>
      <c r="S949">
        <v>0</v>
      </c>
    </row>
    <row r="950" spans="1:19" x14ac:dyDescent="0.25">
      <c r="A950">
        <v>1022</v>
      </c>
      <c r="B950" s="1" t="s">
        <v>19</v>
      </c>
      <c r="C950" s="2">
        <v>45747</v>
      </c>
      <c r="D950">
        <v>1790869</v>
      </c>
      <c r="E950" s="1" t="s">
        <v>33</v>
      </c>
      <c r="F950" s="1" t="s">
        <v>34</v>
      </c>
      <c r="G950">
        <v>305066</v>
      </c>
      <c r="H950" s="1" t="s">
        <v>39</v>
      </c>
      <c r="I950" s="1" t="s">
        <v>23</v>
      </c>
      <c r="J950">
        <v>147.058823529411</v>
      </c>
      <c r="K950">
        <v>57.5757575757575</v>
      </c>
      <c r="L950">
        <v>0</v>
      </c>
      <c r="M950">
        <v>25</v>
      </c>
      <c r="N950">
        <v>19</v>
      </c>
      <c r="O950">
        <v>0</v>
      </c>
      <c r="P950" s="1" t="s">
        <v>36</v>
      </c>
      <c r="Q950">
        <v>17</v>
      </c>
      <c r="R950">
        <v>33</v>
      </c>
      <c r="S950">
        <v>0</v>
      </c>
    </row>
    <row r="951" spans="1:19" x14ac:dyDescent="0.25">
      <c r="A951">
        <v>1023</v>
      </c>
      <c r="B951" s="1" t="s">
        <v>19</v>
      </c>
      <c r="C951" s="2">
        <v>45747</v>
      </c>
      <c r="D951">
        <v>1609304</v>
      </c>
      <c r="E951" s="1" t="s">
        <v>25</v>
      </c>
      <c r="F951" s="1" t="s">
        <v>34</v>
      </c>
      <c r="G951">
        <v>881728</v>
      </c>
      <c r="H951" s="1" t="s">
        <v>130</v>
      </c>
      <c r="I951" s="1" t="s">
        <v>42</v>
      </c>
      <c r="J951">
        <v>111.111111111111</v>
      </c>
      <c r="K951">
        <v>69.565217391304301</v>
      </c>
      <c r="L951">
        <v>38.734615384615303</v>
      </c>
      <c r="M951">
        <v>30</v>
      </c>
      <c r="N951">
        <v>16</v>
      </c>
      <c r="O951">
        <v>4.0284000000000004</v>
      </c>
      <c r="P951" s="1" t="s">
        <v>28</v>
      </c>
      <c r="Q951">
        <v>27</v>
      </c>
      <c r="R951">
        <v>23</v>
      </c>
      <c r="S951">
        <v>10</v>
      </c>
    </row>
    <row r="952" spans="1:19" x14ac:dyDescent="0.25">
      <c r="A952">
        <v>1024</v>
      </c>
      <c r="B952" s="1" t="s">
        <v>19</v>
      </c>
      <c r="C952" s="2">
        <v>45747</v>
      </c>
      <c r="D952">
        <v>1675532</v>
      </c>
      <c r="E952" s="1" t="s">
        <v>25</v>
      </c>
      <c r="F952" s="1" t="s">
        <v>34</v>
      </c>
      <c r="G952">
        <v>879095</v>
      </c>
      <c r="H952" s="1" t="s">
        <v>57</v>
      </c>
      <c r="I952" s="1" t="s">
        <v>42</v>
      </c>
      <c r="J952">
        <v>142.105263157894</v>
      </c>
      <c r="K952">
        <v>75.86206896551721</v>
      </c>
      <c r="L952">
        <v>121.902534835164</v>
      </c>
      <c r="M952">
        <v>54</v>
      </c>
      <c r="N952">
        <v>22</v>
      </c>
      <c r="O952">
        <v>22.186261339999898</v>
      </c>
      <c r="P952" s="1" t="s">
        <v>28</v>
      </c>
      <c r="Q952">
        <v>38</v>
      </c>
      <c r="R952">
        <v>29</v>
      </c>
      <c r="S952">
        <v>18</v>
      </c>
    </row>
    <row r="953" spans="1:19" x14ac:dyDescent="0.25">
      <c r="A953">
        <v>1025</v>
      </c>
      <c r="B953" s="1" t="s">
        <v>19</v>
      </c>
      <c r="C953" s="2">
        <v>45747</v>
      </c>
      <c r="D953">
        <v>1937199</v>
      </c>
      <c r="E953" s="1" t="s">
        <v>33</v>
      </c>
      <c r="F953" s="1" t="s">
        <v>34</v>
      </c>
      <c r="G953">
        <v>305003</v>
      </c>
      <c r="H953" s="1" t="s">
        <v>58</v>
      </c>
      <c r="I953" s="1" t="s">
        <v>42</v>
      </c>
      <c r="J953">
        <v>52.380952380952294</v>
      </c>
      <c r="K953">
        <v>20</v>
      </c>
      <c r="L953">
        <v>0</v>
      </c>
      <c r="M953">
        <v>44</v>
      </c>
      <c r="N953">
        <v>4</v>
      </c>
      <c r="O953">
        <v>0</v>
      </c>
      <c r="P953" s="1" t="s">
        <v>36</v>
      </c>
      <c r="Q953">
        <v>84</v>
      </c>
      <c r="R953">
        <v>20</v>
      </c>
      <c r="S953">
        <v>0</v>
      </c>
    </row>
    <row r="954" spans="1:19" x14ac:dyDescent="0.25">
      <c r="A954">
        <v>1026</v>
      </c>
      <c r="B954" s="1" t="s">
        <v>19</v>
      </c>
      <c r="C954" s="2">
        <v>45747</v>
      </c>
      <c r="D954">
        <v>1520330</v>
      </c>
      <c r="E954" s="1" t="s">
        <v>20</v>
      </c>
      <c r="F954" s="1" t="s">
        <v>21</v>
      </c>
      <c r="G954">
        <v>305039</v>
      </c>
      <c r="H954" s="1" t="s">
        <v>106</v>
      </c>
      <c r="I954" s="1" t="s">
        <v>23</v>
      </c>
      <c r="J954">
        <v>114.28571428571399</v>
      </c>
      <c r="K954">
        <v>100</v>
      </c>
      <c r="L954">
        <v>119.963157538461</v>
      </c>
      <c r="M954">
        <v>8</v>
      </c>
      <c r="N954">
        <v>75</v>
      </c>
      <c r="O954">
        <v>15.595210479999899</v>
      </c>
      <c r="P954" s="1" t="s">
        <v>24</v>
      </c>
      <c r="Q954">
        <v>7</v>
      </c>
      <c r="R954">
        <v>75</v>
      </c>
      <c r="S954">
        <v>12</v>
      </c>
    </row>
    <row r="955" spans="1:19" x14ac:dyDescent="0.25">
      <c r="A955">
        <v>1028</v>
      </c>
      <c r="B955" s="1" t="s">
        <v>19</v>
      </c>
      <c r="C955" s="2">
        <v>45747</v>
      </c>
      <c r="D955">
        <v>1541838</v>
      </c>
      <c r="E955" s="1" t="s">
        <v>20</v>
      </c>
      <c r="F955" s="1" t="s">
        <v>21</v>
      </c>
      <c r="G955">
        <v>305003</v>
      </c>
      <c r="H955" s="1" t="s">
        <v>58</v>
      </c>
      <c r="I955" s="1" t="s">
        <v>42</v>
      </c>
      <c r="J955">
        <v>285</v>
      </c>
      <c r="K955">
        <v>129.03225806451599</v>
      </c>
      <c r="L955">
        <v>0</v>
      </c>
      <c r="M955">
        <v>11</v>
      </c>
      <c r="N955">
        <v>40</v>
      </c>
      <c r="O955">
        <v>0</v>
      </c>
      <c r="P955" s="1" t="s">
        <v>24</v>
      </c>
      <c r="Q955">
        <v>3</v>
      </c>
      <c r="R955">
        <v>31</v>
      </c>
      <c r="S955">
        <v>0</v>
      </c>
    </row>
    <row r="956" spans="1:19" x14ac:dyDescent="0.25">
      <c r="A956">
        <v>1029</v>
      </c>
      <c r="B956" s="1" t="s">
        <v>19</v>
      </c>
      <c r="C956" s="2">
        <v>45747</v>
      </c>
      <c r="D956">
        <v>1735609</v>
      </c>
      <c r="E956" s="1" t="s">
        <v>20</v>
      </c>
      <c r="F956" s="1" t="s">
        <v>34</v>
      </c>
      <c r="G956">
        <v>888586</v>
      </c>
      <c r="H956" s="1" t="s">
        <v>22</v>
      </c>
      <c r="I956" s="1" t="s">
        <v>23</v>
      </c>
      <c r="J956">
        <v>283.33333333333297</v>
      </c>
      <c r="K956">
        <v>181.81818181818099</v>
      </c>
      <c r="L956">
        <v>0</v>
      </c>
      <c r="M956">
        <v>17</v>
      </c>
      <c r="N956">
        <v>20</v>
      </c>
      <c r="O956">
        <v>0</v>
      </c>
      <c r="P956" s="1" t="s">
        <v>24</v>
      </c>
      <c r="Q956">
        <v>6</v>
      </c>
      <c r="R956">
        <v>11</v>
      </c>
      <c r="S956">
        <v>0</v>
      </c>
    </row>
    <row r="957" spans="1:19" x14ac:dyDescent="0.25">
      <c r="A957">
        <v>1030</v>
      </c>
      <c r="B957" s="1" t="s">
        <v>19</v>
      </c>
      <c r="C957" s="2">
        <v>45747</v>
      </c>
      <c r="D957">
        <v>1069796</v>
      </c>
      <c r="E957" s="1" t="s">
        <v>25</v>
      </c>
      <c r="F957" s="1" t="s">
        <v>34</v>
      </c>
      <c r="G957">
        <v>305878</v>
      </c>
      <c r="H957" s="1" t="s">
        <v>114</v>
      </c>
      <c r="I957" s="1" t="s">
        <v>30</v>
      </c>
      <c r="J957">
        <v>82.85714285714279</v>
      </c>
      <c r="K957">
        <v>72.727272727272691</v>
      </c>
      <c r="L957">
        <v>44.544340961538396</v>
      </c>
      <c r="M957">
        <v>29</v>
      </c>
      <c r="N957">
        <v>16</v>
      </c>
      <c r="O957">
        <v>4.6326114599999997</v>
      </c>
      <c r="P957" s="1" t="s">
        <v>28</v>
      </c>
      <c r="Q957">
        <v>35</v>
      </c>
      <c r="R957">
        <v>22</v>
      </c>
      <c r="S957">
        <v>10</v>
      </c>
    </row>
    <row r="958" spans="1:19" x14ac:dyDescent="0.25">
      <c r="A958">
        <v>1031</v>
      </c>
      <c r="B958" s="1" t="s">
        <v>19</v>
      </c>
      <c r="C958" s="2">
        <v>45747</v>
      </c>
      <c r="D958">
        <v>1545945</v>
      </c>
      <c r="E958" s="1" t="s">
        <v>33</v>
      </c>
      <c r="F958" s="1" t="s">
        <v>34</v>
      </c>
      <c r="G958">
        <v>305018</v>
      </c>
      <c r="H958" s="1" t="s">
        <v>49</v>
      </c>
      <c r="I958" s="1" t="s">
        <v>32</v>
      </c>
      <c r="J958">
        <v>41.17647058823529</v>
      </c>
      <c r="K958">
        <v>0</v>
      </c>
      <c r="L958">
        <v>0</v>
      </c>
      <c r="M958">
        <v>7</v>
      </c>
      <c r="N958">
        <v>0</v>
      </c>
      <c r="O958">
        <v>0</v>
      </c>
      <c r="P958" s="1" t="s">
        <v>36</v>
      </c>
      <c r="Q958">
        <v>17</v>
      </c>
      <c r="R958">
        <v>0</v>
      </c>
      <c r="S958">
        <v>0</v>
      </c>
    </row>
    <row r="959" spans="1:19" x14ac:dyDescent="0.25">
      <c r="A959">
        <v>1032</v>
      </c>
      <c r="B959" s="1" t="s">
        <v>19</v>
      </c>
      <c r="C959" s="2">
        <v>45747</v>
      </c>
      <c r="D959">
        <v>1122234</v>
      </c>
      <c r="E959" s="1" t="s">
        <v>43</v>
      </c>
      <c r="F959" s="1" t="s">
        <v>34</v>
      </c>
      <c r="G959">
        <v>305001</v>
      </c>
      <c r="H959" s="1" t="s">
        <v>113</v>
      </c>
      <c r="I959" s="1" t="s">
        <v>42</v>
      </c>
      <c r="J959">
        <v>96.551724137931004</v>
      </c>
      <c r="K959">
        <v>155</v>
      </c>
      <c r="L959">
        <v>29.354138782051198</v>
      </c>
      <c r="M959">
        <v>56</v>
      </c>
      <c r="N959">
        <v>31</v>
      </c>
      <c r="O959">
        <v>4.5792456499999998</v>
      </c>
      <c r="P959" s="1" t="s">
        <v>45</v>
      </c>
      <c r="Q959">
        <v>58</v>
      </c>
      <c r="R959">
        <v>20</v>
      </c>
      <c r="S959">
        <v>15</v>
      </c>
    </row>
    <row r="960" spans="1:19" x14ac:dyDescent="0.25">
      <c r="A960">
        <v>1033</v>
      </c>
      <c r="B960" s="1" t="s">
        <v>19</v>
      </c>
      <c r="C960" s="2">
        <v>45747</v>
      </c>
      <c r="D960">
        <v>1457001</v>
      </c>
      <c r="E960" s="1" t="s">
        <v>33</v>
      </c>
      <c r="F960" s="1" t="s">
        <v>34</v>
      </c>
      <c r="G960">
        <v>305045</v>
      </c>
      <c r="H960" s="1" t="s">
        <v>105</v>
      </c>
      <c r="I960" s="1" t="s">
        <v>30</v>
      </c>
      <c r="J960">
        <v>7.6923076923076925</v>
      </c>
      <c r="K960">
        <v>0</v>
      </c>
      <c r="L960">
        <v>0</v>
      </c>
      <c r="M960">
        <v>1</v>
      </c>
      <c r="N960">
        <v>0</v>
      </c>
      <c r="O960">
        <v>0</v>
      </c>
      <c r="P960" s="1" t="s">
        <v>36</v>
      </c>
      <c r="Q960">
        <v>13</v>
      </c>
      <c r="R960">
        <v>0</v>
      </c>
      <c r="S960">
        <v>0</v>
      </c>
    </row>
    <row r="961" spans="1:19" x14ac:dyDescent="0.25">
      <c r="A961">
        <v>1034</v>
      </c>
      <c r="B961" s="1" t="s">
        <v>19</v>
      </c>
      <c r="C961" s="2">
        <v>45747</v>
      </c>
      <c r="D961">
        <v>1438420</v>
      </c>
      <c r="E961" s="1" t="s">
        <v>43</v>
      </c>
      <c r="F961" s="1" t="s">
        <v>21</v>
      </c>
      <c r="G961">
        <v>305044</v>
      </c>
      <c r="H961" s="1" t="s">
        <v>91</v>
      </c>
      <c r="I961" s="1" t="s">
        <v>27</v>
      </c>
      <c r="J961">
        <v>257.142857142857</v>
      </c>
      <c r="K961">
        <v>57.446808510638306</v>
      </c>
      <c r="L961">
        <v>230.637282051282</v>
      </c>
      <c r="M961">
        <v>18</v>
      </c>
      <c r="N961">
        <v>27</v>
      </c>
      <c r="O961">
        <v>17.989708</v>
      </c>
      <c r="P961" s="1" t="s">
        <v>45</v>
      </c>
      <c r="Q961">
        <v>7</v>
      </c>
      <c r="R961">
        <v>46</v>
      </c>
      <c r="S961">
        <v>7</v>
      </c>
    </row>
    <row r="962" spans="1:19" x14ac:dyDescent="0.25">
      <c r="A962">
        <v>1035</v>
      </c>
      <c r="B962" s="1" t="s">
        <v>19</v>
      </c>
      <c r="C962" s="2">
        <v>45747</v>
      </c>
      <c r="D962">
        <v>1116066</v>
      </c>
      <c r="E962" s="1" t="s">
        <v>25</v>
      </c>
      <c r="F962" s="1" t="s">
        <v>34</v>
      </c>
      <c r="G962">
        <v>305024</v>
      </c>
      <c r="H962" s="1" t="s">
        <v>82</v>
      </c>
      <c r="I962" s="1" t="s">
        <v>27</v>
      </c>
      <c r="J962">
        <v>77.7777777777777</v>
      </c>
      <c r="K962">
        <v>14.285714285714199</v>
      </c>
      <c r="L962">
        <v>36.724890297202798</v>
      </c>
      <c r="M962">
        <v>14</v>
      </c>
      <c r="N962">
        <v>1</v>
      </c>
      <c r="O962">
        <v>1.6805309799999999</v>
      </c>
      <c r="P962" s="1" t="s">
        <v>28</v>
      </c>
      <c r="Q962">
        <v>18</v>
      </c>
      <c r="R962">
        <v>7</v>
      </c>
      <c r="S962">
        <v>4</v>
      </c>
    </row>
    <row r="963" spans="1:19" x14ac:dyDescent="0.25">
      <c r="A963">
        <v>1036</v>
      </c>
      <c r="B963" s="1" t="s">
        <v>19</v>
      </c>
      <c r="C963" s="2">
        <v>45747</v>
      </c>
      <c r="D963">
        <v>1261254</v>
      </c>
      <c r="E963" s="1" t="s">
        <v>43</v>
      </c>
      <c r="F963" s="1" t="s">
        <v>34</v>
      </c>
      <c r="G963">
        <v>305061</v>
      </c>
      <c r="H963" s="1" t="s">
        <v>44</v>
      </c>
      <c r="I963" s="1" t="s">
        <v>23</v>
      </c>
      <c r="J963">
        <v>107.40740740740699</v>
      </c>
      <c r="K963">
        <v>103.448275862068</v>
      </c>
      <c r="L963">
        <v>94.890379615384603</v>
      </c>
      <c r="M963">
        <v>29</v>
      </c>
      <c r="N963">
        <v>30</v>
      </c>
      <c r="O963">
        <v>12.33574935</v>
      </c>
      <c r="P963" s="1" t="s">
        <v>45</v>
      </c>
      <c r="Q963">
        <v>27</v>
      </c>
      <c r="R963">
        <v>29</v>
      </c>
      <c r="S963">
        <v>13</v>
      </c>
    </row>
    <row r="964" spans="1:19" x14ac:dyDescent="0.25">
      <c r="A964">
        <v>1037</v>
      </c>
      <c r="B964" s="1" t="s">
        <v>19</v>
      </c>
      <c r="C964" s="2">
        <v>45747</v>
      </c>
      <c r="D964">
        <v>1255562</v>
      </c>
      <c r="E964" s="1" t="s">
        <v>20</v>
      </c>
      <c r="F964" s="1" t="s">
        <v>21</v>
      </c>
      <c r="G964">
        <v>305005</v>
      </c>
      <c r="H964" s="1" t="s">
        <v>35</v>
      </c>
      <c r="I964" s="1" t="s">
        <v>27</v>
      </c>
      <c r="J964">
        <v>166.666666666666</v>
      </c>
      <c r="K964">
        <v>93.220338983050794</v>
      </c>
      <c r="L964">
        <v>109.26039446153798</v>
      </c>
      <c r="M964">
        <v>15</v>
      </c>
      <c r="N964">
        <v>55</v>
      </c>
      <c r="O964">
        <v>14.20385128</v>
      </c>
      <c r="P964" s="1" t="s">
        <v>24</v>
      </c>
      <c r="Q964">
        <v>9</v>
      </c>
      <c r="R964">
        <v>59</v>
      </c>
      <c r="S964">
        <v>13</v>
      </c>
    </row>
    <row r="965" spans="1:19" x14ac:dyDescent="0.25">
      <c r="A965">
        <v>1038</v>
      </c>
      <c r="B965" s="1" t="s">
        <v>19</v>
      </c>
      <c r="C965" s="2">
        <v>45747</v>
      </c>
      <c r="D965">
        <v>1140009</v>
      </c>
      <c r="E965" s="1" t="s">
        <v>20</v>
      </c>
      <c r="F965" s="1" t="s">
        <v>21</v>
      </c>
      <c r="G965">
        <v>305018</v>
      </c>
      <c r="H965" s="1" t="s">
        <v>49</v>
      </c>
      <c r="I965" s="1" t="s">
        <v>32</v>
      </c>
      <c r="J965">
        <v>155.555555555555</v>
      </c>
      <c r="K965">
        <v>68.292682926829201</v>
      </c>
      <c r="L965">
        <v>57.271669166666598</v>
      </c>
      <c r="M965">
        <v>14</v>
      </c>
      <c r="N965">
        <v>56</v>
      </c>
      <c r="O965">
        <v>8.9343803899999994</v>
      </c>
      <c r="P965" s="1" t="s">
        <v>24</v>
      </c>
      <c r="Q965">
        <v>9</v>
      </c>
      <c r="R965">
        <v>82</v>
      </c>
      <c r="S965">
        <v>15</v>
      </c>
    </row>
    <row r="966" spans="1:19" x14ac:dyDescent="0.25">
      <c r="A966">
        <v>1039</v>
      </c>
      <c r="B966" s="1" t="s">
        <v>19</v>
      </c>
      <c r="C966" s="2">
        <v>45747</v>
      </c>
      <c r="D966">
        <v>1839307</v>
      </c>
      <c r="E966" s="1" t="s">
        <v>20</v>
      </c>
      <c r="F966" s="1" t="s">
        <v>34</v>
      </c>
      <c r="G966">
        <v>305878</v>
      </c>
      <c r="H966" s="1" t="s">
        <v>114</v>
      </c>
      <c r="I966" s="1" t="s">
        <v>30</v>
      </c>
      <c r="J966">
        <v>88.571428571428498</v>
      </c>
      <c r="K966">
        <v>86.363636363636303</v>
      </c>
      <c r="L966">
        <v>95.283217019230705</v>
      </c>
      <c r="M966">
        <v>31</v>
      </c>
      <c r="N966">
        <v>19</v>
      </c>
      <c r="O966">
        <v>9.9094545699999994</v>
      </c>
      <c r="P966" s="1" t="s">
        <v>24</v>
      </c>
      <c r="Q966">
        <v>35</v>
      </c>
      <c r="R966">
        <v>22</v>
      </c>
      <c r="S966">
        <v>10</v>
      </c>
    </row>
    <row r="967" spans="1:19" x14ac:dyDescent="0.25">
      <c r="A967">
        <v>1040</v>
      </c>
      <c r="B967" s="1" t="s">
        <v>19</v>
      </c>
      <c r="C967" s="2">
        <v>45747</v>
      </c>
      <c r="D967">
        <v>1777166</v>
      </c>
      <c r="E967" s="1" t="s">
        <v>25</v>
      </c>
      <c r="F967" s="1" t="s">
        <v>34</v>
      </c>
      <c r="G967">
        <v>305052</v>
      </c>
      <c r="H967" s="1" t="s">
        <v>46</v>
      </c>
      <c r="I967" s="1" t="s">
        <v>42</v>
      </c>
      <c r="J967">
        <v>84.615384615384599</v>
      </c>
      <c r="K967">
        <v>43.75</v>
      </c>
      <c r="L967">
        <v>7.1312499999999996</v>
      </c>
      <c r="M967">
        <v>22</v>
      </c>
      <c r="N967">
        <v>7</v>
      </c>
      <c r="O967">
        <v>0.74165000000000003</v>
      </c>
      <c r="P967" s="1" t="s">
        <v>28</v>
      </c>
      <c r="Q967">
        <v>26</v>
      </c>
      <c r="R967">
        <v>16</v>
      </c>
      <c r="S967">
        <v>10</v>
      </c>
    </row>
    <row r="968" spans="1:19" x14ac:dyDescent="0.25">
      <c r="A968">
        <v>1041</v>
      </c>
      <c r="B968" s="1" t="s">
        <v>19</v>
      </c>
      <c r="C968" s="2">
        <v>45747</v>
      </c>
      <c r="D968">
        <v>1545792</v>
      </c>
      <c r="E968" s="1" t="s">
        <v>33</v>
      </c>
      <c r="F968" s="1" t="s">
        <v>34</v>
      </c>
      <c r="G968">
        <v>305058</v>
      </c>
      <c r="H968" s="1" t="s">
        <v>121</v>
      </c>
      <c r="I968" s="1" t="s">
        <v>23</v>
      </c>
      <c r="J968">
        <v>108.69565217391299</v>
      </c>
      <c r="K968">
        <v>0</v>
      </c>
      <c r="L968">
        <v>76.618263269230695</v>
      </c>
      <c r="M968">
        <v>25</v>
      </c>
      <c r="N968">
        <v>0</v>
      </c>
      <c r="O968">
        <v>11.95244907</v>
      </c>
      <c r="P968" s="1" t="s">
        <v>36</v>
      </c>
      <c r="Q968">
        <v>23</v>
      </c>
      <c r="R968">
        <v>0</v>
      </c>
      <c r="S968">
        <v>15</v>
      </c>
    </row>
    <row r="969" spans="1:19" x14ac:dyDescent="0.25">
      <c r="A969">
        <v>1042</v>
      </c>
      <c r="B969" s="1" t="s">
        <v>19</v>
      </c>
      <c r="C969" s="2">
        <v>45747</v>
      </c>
      <c r="D969">
        <v>1998865</v>
      </c>
      <c r="E969" s="1" t="s">
        <v>20</v>
      </c>
      <c r="F969" s="1" t="s">
        <v>34</v>
      </c>
      <c r="G969">
        <v>305007</v>
      </c>
      <c r="H969" s="1" t="s">
        <v>101</v>
      </c>
      <c r="I969" s="1" t="s">
        <v>30</v>
      </c>
      <c r="J969">
        <v>82.352941176470495</v>
      </c>
      <c r="K969">
        <v>44.4444444444444</v>
      </c>
      <c r="L969">
        <v>0</v>
      </c>
      <c r="M969">
        <v>42</v>
      </c>
      <c r="N969">
        <v>8</v>
      </c>
      <c r="O969">
        <v>0</v>
      </c>
      <c r="P969" s="1" t="s">
        <v>24</v>
      </c>
      <c r="Q969">
        <v>51</v>
      </c>
      <c r="R969">
        <v>18</v>
      </c>
      <c r="S969">
        <v>0</v>
      </c>
    </row>
    <row r="970" spans="1:19" x14ac:dyDescent="0.25">
      <c r="A970">
        <v>1043</v>
      </c>
      <c r="B970" s="1" t="s">
        <v>19</v>
      </c>
      <c r="C970" s="2">
        <v>45747</v>
      </c>
      <c r="D970">
        <v>1789265</v>
      </c>
      <c r="E970" s="1" t="s">
        <v>20</v>
      </c>
      <c r="F970" s="1" t="s">
        <v>34</v>
      </c>
      <c r="G970">
        <v>886722</v>
      </c>
      <c r="H970" s="1" t="s">
        <v>87</v>
      </c>
      <c r="I970" s="1" t="s">
        <v>23</v>
      </c>
      <c r="J970">
        <v>147.058823529411</v>
      </c>
      <c r="K970">
        <v>65.714285714285708</v>
      </c>
      <c r="L970">
        <v>20.024210526315699</v>
      </c>
      <c r="M970">
        <v>25</v>
      </c>
      <c r="N970">
        <v>23</v>
      </c>
      <c r="O970">
        <v>1.9023000000000001</v>
      </c>
      <c r="P970" s="1" t="s">
        <v>24</v>
      </c>
      <c r="Q970">
        <v>17</v>
      </c>
      <c r="R970">
        <v>35</v>
      </c>
      <c r="S970">
        <v>9</v>
      </c>
    </row>
    <row r="971" spans="1:19" x14ac:dyDescent="0.25">
      <c r="A971">
        <v>1045</v>
      </c>
      <c r="B971" s="1" t="s">
        <v>19</v>
      </c>
      <c r="C971" s="2">
        <v>45747</v>
      </c>
      <c r="D971">
        <v>1039262</v>
      </c>
      <c r="E971" s="1" t="s">
        <v>20</v>
      </c>
      <c r="F971" s="1" t="s">
        <v>21</v>
      </c>
      <c r="G971">
        <v>305083</v>
      </c>
      <c r="H971" s="1" t="s">
        <v>73</v>
      </c>
      <c r="I971" s="1" t="s">
        <v>27</v>
      </c>
      <c r="J971">
        <v>228.57142857142799</v>
      </c>
      <c r="K971">
        <v>64.864864864864799</v>
      </c>
      <c r="L971">
        <v>259.32068179487101</v>
      </c>
      <c r="M971">
        <v>16</v>
      </c>
      <c r="N971">
        <v>48</v>
      </c>
      <c r="O971">
        <v>20.22701318</v>
      </c>
      <c r="P971" s="1" t="s">
        <v>24</v>
      </c>
      <c r="Q971">
        <v>7</v>
      </c>
      <c r="R971">
        <v>74</v>
      </c>
      <c r="S971">
        <v>7</v>
      </c>
    </row>
    <row r="972" spans="1:19" x14ac:dyDescent="0.25">
      <c r="A972">
        <v>1046</v>
      </c>
      <c r="B972" s="1" t="s">
        <v>19</v>
      </c>
      <c r="C972" s="2">
        <v>45747</v>
      </c>
      <c r="D972">
        <v>1399536</v>
      </c>
      <c r="E972" s="1" t="s">
        <v>33</v>
      </c>
      <c r="F972" s="1" t="s">
        <v>34</v>
      </c>
      <c r="G972">
        <v>305008</v>
      </c>
      <c r="H972" s="1" t="s">
        <v>79</v>
      </c>
      <c r="I972" s="1" t="s">
        <v>42</v>
      </c>
      <c r="J972">
        <v>44.444444444444443</v>
      </c>
      <c r="K972">
        <v>0</v>
      </c>
      <c r="L972">
        <v>0</v>
      </c>
      <c r="M972">
        <v>8</v>
      </c>
      <c r="N972">
        <v>0</v>
      </c>
      <c r="O972">
        <v>0</v>
      </c>
      <c r="P972" s="1" t="s">
        <v>36</v>
      </c>
      <c r="Q972">
        <v>18</v>
      </c>
      <c r="R972">
        <v>0</v>
      </c>
      <c r="S972">
        <v>0</v>
      </c>
    </row>
    <row r="973" spans="1:19" x14ac:dyDescent="0.25">
      <c r="A973">
        <v>1047</v>
      </c>
      <c r="B973" s="1" t="s">
        <v>19</v>
      </c>
      <c r="C973" s="2">
        <v>45747</v>
      </c>
      <c r="D973">
        <v>1022983</v>
      </c>
      <c r="E973" s="1" t="s">
        <v>33</v>
      </c>
      <c r="F973" s="1" t="s">
        <v>34</v>
      </c>
      <c r="G973">
        <v>356062</v>
      </c>
      <c r="H973" s="1" t="s">
        <v>123</v>
      </c>
      <c r="I973" s="1" t="s">
        <v>32</v>
      </c>
      <c r="J973">
        <v>52.631578947368418</v>
      </c>
      <c r="K973">
        <v>0</v>
      </c>
      <c r="L973">
        <v>92.669456818181814</v>
      </c>
      <c r="M973">
        <v>10</v>
      </c>
      <c r="N973">
        <v>0</v>
      </c>
      <c r="O973">
        <v>10.19364025</v>
      </c>
      <c r="P973" s="1" t="s">
        <v>36</v>
      </c>
      <c r="Q973">
        <v>19</v>
      </c>
      <c r="R973">
        <v>0</v>
      </c>
      <c r="S973">
        <v>11</v>
      </c>
    </row>
    <row r="974" spans="1:19" x14ac:dyDescent="0.25">
      <c r="A974">
        <v>1048</v>
      </c>
      <c r="B974" s="1" t="s">
        <v>19</v>
      </c>
      <c r="C974" s="2">
        <v>45747</v>
      </c>
      <c r="D974">
        <v>1186700</v>
      </c>
      <c r="E974" s="1" t="s">
        <v>20</v>
      </c>
      <c r="F974" s="1" t="s">
        <v>21</v>
      </c>
      <c r="G974">
        <v>305054</v>
      </c>
      <c r="H974" s="1" t="s">
        <v>94</v>
      </c>
      <c r="I974" s="1" t="s">
        <v>27</v>
      </c>
      <c r="J974">
        <v>157.142857142857</v>
      </c>
      <c r="K974">
        <v>67.567567567567494</v>
      </c>
      <c r="L974">
        <v>63.745531188009693</v>
      </c>
      <c r="M974">
        <v>11</v>
      </c>
      <c r="N974">
        <v>25</v>
      </c>
      <c r="O974">
        <v>4.6274156</v>
      </c>
      <c r="P974" s="1" t="s">
        <v>24</v>
      </c>
      <c r="Q974">
        <v>7</v>
      </c>
      <c r="R974">
        <v>37</v>
      </c>
      <c r="S974">
        <v>7</v>
      </c>
    </row>
    <row r="975" spans="1:19" x14ac:dyDescent="0.25">
      <c r="A975">
        <v>1049</v>
      </c>
      <c r="B975" s="1" t="s">
        <v>19</v>
      </c>
      <c r="C975" s="2">
        <v>45747</v>
      </c>
      <c r="D975">
        <v>1985640</v>
      </c>
      <c r="E975" s="1" t="s">
        <v>20</v>
      </c>
      <c r="F975" s="1" t="s">
        <v>21</v>
      </c>
      <c r="G975">
        <v>879095</v>
      </c>
      <c r="H975" s="1" t="s">
        <v>57</v>
      </c>
      <c r="I975" s="1" t="s">
        <v>42</v>
      </c>
      <c r="J975">
        <v>228.57142857142799</v>
      </c>
      <c r="K975">
        <v>66.6666666666666</v>
      </c>
      <c r="L975">
        <v>128.653838589743</v>
      </c>
      <c r="M975">
        <v>16</v>
      </c>
      <c r="N975">
        <v>52</v>
      </c>
      <c r="O975">
        <v>20.069998819999999</v>
      </c>
      <c r="P975" s="1" t="s">
        <v>24</v>
      </c>
      <c r="Q975">
        <v>7</v>
      </c>
      <c r="R975">
        <v>78</v>
      </c>
      <c r="S975">
        <v>15</v>
      </c>
    </row>
    <row r="976" spans="1:19" x14ac:dyDescent="0.25">
      <c r="A976">
        <v>1050</v>
      </c>
      <c r="B976" s="1" t="s">
        <v>19</v>
      </c>
      <c r="C976" s="2">
        <v>45747</v>
      </c>
      <c r="D976">
        <v>1596696</v>
      </c>
      <c r="E976" s="1" t="s">
        <v>20</v>
      </c>
      <c r="F976" s="1" t="s">
        <v>21</v>
      </c>
      <c r="G976">
        <v>305019</v>
      </c>
      <c r="H976" s="1" t="s">
        <v>29</v>
      </c>
      <c r="I976" s="1" t="s">
        <v>30</v>
      </c>
      <c r="J976">
        <v>188.888888888888</v>
      </c>
      <c r="K976">
        <v>69.014084507042199</v>
      </c>
      <c r="L976">
        <v>170.933495448717</v>
      </c>
      <c r="M976">
        <v>17</v>
      </c>
      <c r="N976">
        <v>49</v>
      </c>
      <c r="O976">
        <v>26.665625290000001</v>
      </c>
      <c r="P976" s="1" t="s">
        <v>24</v>
      </c>
      <c r="Q976">
        <v>9</v>
      </c>
      <c r="R976">
        <v>71</v>
      </c>
      <c r="S976">
        <v>15</v>
      </c>
    </row>
    <row r="977" spans="1:19" x14ac:dyDescent="0.25">
      <c r="A977">
        <v>1051</v>
      </c>
      <c r="B977" s="1" t="s">
        <v>19</v>
      </c>
      <c r="C977" s="2">
        <v>45747</v>
      </c>
      <c r="D977">
        <v>1389065</v>
      </c>
      <c r="E977" s="1" t="s">
        <v>33</v>
      </c>
      <c r="F977" s="1" t="s">
        <v>34</v>
      </c>
      <c r="G977">
        <v>305878</v>
      </c>
      <c r="H977" s="1" t="s">
        <v>114</v>
      </c>
      <c r="I977" s="1" t="s">
        <v>30</v>
      </c>
      <c r="J977">
        <v>84.615384615384599</v>
      </c>
      <c r="K977">
        <v>5.8823529411764701</v>
      </c>
      <c r="L977">
        <v>50.966599190283404</v>
      </c>
      <c r="M977">
        <v>11</v>
      </c>
      <c r="N977">
        <v>1</v>
      </c>
      <c r="O977">
        <v>2.0142000000000002</v>
      </c>
      <c r="P977" s="1" t="s">
        <v>36</v>
      </c>
      <c r="Q977">
        <v>13</v>
      </c>
      <c r="R977">
        <v>17</v>
      </c>
      <c r="S977">
        <v>3</v>
      </c>
    </row>
    <row r="978" spans="1:19" x14ac:dyDescent="0.25">
      <c r="A978">
        <v>1052</v>
      </c>
      <c r="B978" s="1" t="s">
        <v>19</v>
      </c>
      <c r="C978" s="2">
        <v>45747</v>
      </c>
      <c r="D978">
        <v>1345307</v>
      </c>
      <c r="E978" s="1" t="s">
        <v>33</v>
      </c>
      <c r="F978" s="1" t="s">
        <v>34</v>
      </c>
      <c r="G978">
        <v>305034</v>
      </c>
      <c r="H978" s="1" t="s">
        <v>109</v>
      </c>
      <c r="I978" s="1" t="s">
        <v>42</v>
      </c>
      <c r="J978">
        <v>61.538461538461497</v>
      </c>
      <c r="K978">
        <v>20</v>
      </c>
      <c r="L978">
        <v>0</v>
      </c>
      <c r="M978">
        <v>16</v>
      </c>
      <c r="N978">
        <v>3</v>
      </c>
      <c r="O978">
        <v>0</v>
      </c>
      <c r="P978" s="1" t="s">
        <v>36</v>
      </c>
      <c r="Q978">
        <v>26</v>
      </c>
      <c r="R978">
        <v>15</v>
      </c>
      <c r="S978">
        <v>0</v>
      </c>
    </row>
    <row r="979" spans="1:19" x14ac:dyDescent="0.25">
      <c r="A979">
        <v>1053</v>
      </c>
      <c r="B979" s="1" t="s">
        <v>19</v>
      </c>
      <c r="C979" s="2">
        <v>45747</v>
      </c>
      <c r="D979">
        <v>1401943</v>
      </c>
      <c r="E979" s="1" t="s">
        <v>43</v>
      </c>
      <c r="F979" s="1" t="s">
        <v>34</v>
      </c>
      <c r="G979">
        <v>305036</v>
      </c>
      <c r="H979" s="1" t="s">
        <v>104</v>
      </c>
      <c r="I979" s="1" t="s">
        <v>42</v>
      </c>
      <c r="J979">
        <v>88.235294117647001</v>
      </c>
      <c r="K979">
        <v>74.074074074074005</v>
      </c>
      <c r="L979">
        <v>57.394221089743503</v>
      </c>
      <c r="M979">
        <v>60</v>
      </c>
      <c r="N979">
        <v>20</v>
      </c>
      <c r="O979">
        <v>8.9534984899999994</v>
      </c>
      <c r="P979" s="1" t="s">
        <v>45</v>
      </c>
      <c r="Q979">
        <v>68</v>
      </c>
      <c r="R979">
        <v>27</v>
      </c>
      <c r="S979">
        <v>15</v>
      </c>
    </row>
    <row r="980" spans="1:19" x14ac:dyDescent="0.25">
      <c r="A980">
        <v>1054</v>
      </c>
      <c r="B980" s="1" t="s">
        <v>19</v>
      </c>
      <c r="C980" s="2">
        <v>45747</v>
      </c>
      <c r="D980">
        <v>1160652</v>
      </c>
      <c r="E980" s="1" t="s">
        <v>33</v>
      </c>
      <c r="F980" s="1" t="s">
        <v>34</v>
      </c>
      <c r="G980">
        <v>305083</v>
      </c>
      <c r="H980" s="1" t="s">
        <v>73</v>
      </c>
      <c r="I980" s="1" t="s">
        <v>27</v>
      </c>
      <c r="J980">
        <v>65.384615384615302</v>
      </c>
      <c r="K980">
        <v>12</v>
      </c>
      <c r="L980">
        <v>89.921645673076895</v>
      </c>
      <c r="M980">
        <v>17</v>
      </c>
      <c r="N980">
        <v>3</v>
      </c>
      <c r="O980">
        <v>9.3518511499999999</v>
      </c>
      <c r="P980" s="1" t="s">
        <v>36</v>
      </c>
      <c r="Q980">
        <v>26</v>
      </c>
      <c r="R980">
        <v>25</v>
      </c>
      <c r="S980">
        <v>10</v>
      </c>
    </row>
    <row r="981" spans="1:19" x14ac:dyDescent="0.25">
      <c r="A981">
        <v>1055</v>
      </c>
      <c r="B981" s="1" t="s">
        <v>19</v>
      </c>
      <c r="C981" s="2">
        <v>45747</v>
      </c>
      <c r="D981">
        <v>1568320</v>
      </c>
      <c r="E981" s="1" t="s">
        <v>33</v>
      </c>
      <c r="F981" s="1" t="s">
        <v>34</v>
      </c>
      <c r="G981">
        <v>305031</v>
      </c>
      <c r="H981" s="1" t="s">
        <v>117</v>
      </c>
      <c r="I981" s="1" t="s">
        <v>42</v>
      </c>
      <c r="J981">
        <v>60.869565217391298</v>
      </c>
      <c r="K981">
        <v>5.8823529411764701</v>
      </c>
      <c r="L981">
        <v>59.285543076922998</v>
      </c>
      <c r="M981">
        <v>28</v>
      </c>
      <c r="N981">
        <v>1</v>
      </c>
      <c r="O981">
        <v>6.1656964800000003</v>
      </c>
      <c r="P981" s="1" t="s">
        <v>36</v>
      </c>
      <c r="Q981">
        <v>46</v>
      </c>
      <c r="R981">
        <v>17</v>
      </c>
      <c r="S981">
        <v>10</v>
      </c>
    </row>
    <row r="982" spans="1:19" x14ac:dyDescent="0.25">
      <c r="A982">
        <v>1056</v>
      </c>
      <c r="B982" s="1" t="s">
        <v>19</v>
      </c>
      <c r="C982" s="2">
        <v>45747</v>
      </c>
      <c r="D982">
        <v>1655832</v>
      </c>
      <c r="E982" s="1" t="s">
        <v>43</v>
      </c>
      <c r="F982" s="1" t="s">
        <v>21</v>
      </c>
      <c r="G982">
        <v>305006</v>
      </c>
      <c r="H982" s="1" t="s">
        <v>95</v>
      </c>
      <c r="I982" s="1" t="s">
        <v>30</v>
      </c>
      <c r="J982">
        <v>233.333333333333</v>
      </c>
      <c r="K982">
        <v>82.352941176470495</v>
      </c>
      <c r="L982">
        <v>66.150638692307695</v>
      </c>
      <c r="M982">
        <v>21</v>
      </c>
      <c r="N982">
        <v>42</v>
      </c>
      <c r="O982">
        <v>8.5995830299999998</v>
      </c>
      <c r="P982" s="1" t="s">
        <v>45</v>
      </c>
      <c r="Q982">
        <v>9</v>
      </c>
      <c r="R982">
        <v>51</v>
      </c>
      <c r="S982">
        <v>13</v>
      </c>
    </row>
    <row r="983" spans="1:19" x14ac:dyDescent="0.25">
      <c r="A983">
        <v>1057</v>
      </c>
      <c r="B983" s="1" t="s">
        <v>19</v>
      </c>
      <c r="C983" s="2">
        <v>45747</v>
      </c>
      <c r="D983">
        <v>1096920</v>
      </c>
      <c r="E983" s="1" t="s">
        <v>25</v>
      </c>
      <c r="F983" s="1" t="s">
        <v>34</v>
      </c>
      <c r="G983">
        <v>400121</v>
      </c>
      <c r="H983" s="1" t="s">
        <v>127</v>
      </c>
      <c r="I983" s="1" t="s">
        <v>42</v>
      </c>
      <c r="J983">
        <v>112.72727272727201</v>
      </c>
      <c r="K983">
        <v>108.69565217391299</v>
      </c>
      <c r="L983">
        <v>56.451773653846104</v>
      </c>
      <c r="M983">
        <v>62</v>
      </c>
      <c r="N983">
        <v>25</v>
      </c>
      <c r="O983">
        <v>11.74196892</v>
      </c>
      <c r="P983" s="1" t="s">
        <v>28</v>
      </c>
      <c r="Q983">
        <v>55</v>
      </c>
      <c r="R983">
        <v>23</v>
      </c>
      <c r="S983">
        <v>20</v>
      </c>
    </row>
    <row r="984" spans="1:19" x14ac:dyDescent="0.25">
      <c r="A984">
        <v>1058</v>
      </c>
      <c r="B984" s="1" t="s">
        <v>19</v>
      </c>
      <c r="C984" s="2">
        <v>45747</v>
      </c>
      <c r="D984">
        <v>1147059</v>
      </c>
      <c r="E984" s="1" t="s">
        <v>20</v>
      </c>
      <c r="F984" s="1" t="s">
        <v>34</v>
      </c>
      <c r="G984">
        <v>305023</v>
      </c>
      <c r="H984" s="1" t="s">
        <v>76</v>
      </c>
      <c r="I984" s="1" t="s">
        <v>23</v>
      </c>
      <c r="J984">
        <v>100</v>
      </c>
      <c r="K984">
        <v>120</v>
      </c>
      <c r="L984">
        <v>0</v>
      </c>
      <c r="M984">
        <v>6</v>
      </c>
      <c r="N984">
        <v>6</v>
      </c>
      <c r="O984">
        <v>0</v>
      </c>
      <c r="P984" s="1" t="s">
        <v>24</v>
      </c>
      <c r="Q984">
        <v>6</v>
      </c>
      <c r="R984">
        <v>5</v>
      </c>
      <c r="S984">
        <v>0</v>
      </c>
    </row>
    <row r="985" spans="1:19" x14ac:dyDescent="0.25">
      <c r="A985">
        <v>1060</v>
      </c>
      <c r="B985" s="1" t="s">
        <v>19</v>
      </c>
      <c r="C985" s="2">
        <v>45747</v>
      </c>
      <c r="D985">
        <v>1380966</v>
      </c>
      <c r="E985" s="1" t="s">
        <v>33</v>
      </c>
      <c r="F985" s="1" t="s">
        <v>34</v>
      </c>
      <c r="G985">
        <v>305043</v>
      </c>
      <c r="H985" s="1" t="s">
        <v>68</v>
      </c>
      <c r="I985" s="1" t="s">
        <v>30</v>
      </c>
      <c r="J985">
        <v>114.28571428571399</v>
      </c>
      <c r="K985">
        <v>64</v>
      </c>
      <c r="L985">
        <v>52.1139470192307</v>
      </c>
      <c r="M985">
        <v>24</v>
      </c>
      <c r="N985">
        <v>16</v>
      </c>
      <c r="O985">
        <v>5.41985049</v>
      </c>
      <c r="P985" s="1" t="s">
        <v>36</v>
      </c>
      <c r="Q985">
        <v>21</v>
      </c>
      <c r="R985">
        <v>25</v>
      </c>
      <c r="S985">
        <v>10</v>
      </c>
    </row>
    <row r="986" spans="1:19" x14ac:dyDescent="0.25">
      <c r="A986">
        <v>1061</v>
      </c>
      <c r="B986" s="1" t="s">
        <v>19</v>
      </c>
      <c r="C986" s="2">
        <v>45747</v>
      </c>
      <c r="D986">
        <v>1498687</v>
      </c>
      <c r="E986" s="1" t="s">
        <v>43</v>
      </c>
      <c r="F986" s="1" t="s">
        <v>34</v>
      </c>
      <c r="G986">
        <v>305008</v>
      </c>
      <c r="H986" s="1" t="s">
        <v>79</v>
      </c>
      <c r="I986" s="1" t="s">
        <v>42</v>
      </c>
      <c r="J986">
        <v>120</v>
      </c>
      <c r="K986">
        <v>80.952380952380892</v>
      </c>
      <c r="L986">
        <v>122.328968701923</v>
      </c>
      <c r="M986">
        <v>72</v>
      </c>
      <c r="N986">
        <v>19</v>
      </c>
      <c r="O986">
        <v>25.44442549</v>
      </c>
      <c r="P986" s="1" t="s">
        <v>45</v>
      </c>
      <c r="Q986">
        <v>60</v>
      </c>
      <c r="R986">
        <v>23</v>
      </c>
      <c r="S986">
        <v>20</v>
      </c>
    </row>
    <row r="987" spans="1:19" x14ac:dyDescent="0.25">
      <c r="A987">
        <v>1062</v>
      </c>
      <c r="B987" s="1" t="s">
        <v>19</v>
      </c>
      <c r="C987" s="2">
        <v>45747</v>
      </c>
      <c r="D987">
        <v>1485398</v>
      </c>
      <c r="E987" s="1" t="s">
        <v>43</v>
      </c>
      <c r="F987" s="1" t="s">
        <v>34</v>
      </c>
      <c r="G987">
        <v>879095</v>
      </c>
      <c r="H987" s="1" t="s">
        <v>57</v>
      </c>
      <c r="I987" s="1" t="s">
        <v>42</v>
      </c>
      <c r="J987">
        <v>155.263157894736</v>
      </c>
      <c r="K987">
        <v>100</v>
      </c>
      <c r="L987">
        <v>105.33555324175801</v>
      </c>
      <c r="M987">
        <v>59</v>
      </c>
      <c r="N987">
        <v>29</v>
      </c>
      <c r="O987">
        <v>19.171070690000001</v>
      </c>
      <c r="P987" s="1" t="s">
        <v>45</v>
      </c>
      <c r="Q987">
        <v>38</v>
      </c>
      <c r="R987">
        <v>29</v>
      </c>
      <c r="S987">
        <v>18</v>
      </c>
    </row>
    <row r="988" spans="1:19" x14ac:dyDescent="0.25">
      <c r="A988">
        <v>1063</v>
      </c>
      <c r="B988" s="1" t="s">
        <v>19</v>
      </c>
      <c r="C988" s="2">
        <v>45747</v>
      </c>
      <c r="D988">
        <v>1943756</v>
      </c>
      <c r="E988" s="1" t="s">
        <v>33</v>
      </c>
      <c r="F988" s="1" t="s">
        <v>21</v>
      </c>
      <c r="G988">
        <v>305004</v>
      </c>
      <c r="H988" s="1" t="s">
        <v>74</v>
      </c>
      <c r="I988" s="1" t="s">
        <v>42</v>
      </c>
      <c r="J988">
        <v>188.888888888888</v>
      </c>
      <c r="K988">
        <v>56.818181818181799</v>
      </c>
      <c r="L988">
        <v>296.14750506410201</v>
      </c>
      <c r="M988">
        <v>17</v>
      </c>
      <c r="N988">
        <v>50</v>
      </c>
      <c r="O988">
        <v>46.199010790000003</v>
      </c>
      <c r="P988" s="1" t="s">
        <v>36</v>
      </c>
      <c r="Q988">
        <v>9</v>
      </c>
      <c r="R988">
        <v>88</v>
      </c>
      <c r="S988">
        <v>15</v>
      </c>
    </row>
    <row r="989" spans="1:19" x14ac:dyDescent="0.25">
      <c r="A989">
        <v>1064</v>
      </c>
      <c r="B989" s="1" t="s">
        <v>19</v>
      </c>
      <c r="C989" s="2">
        <v>45747</v>
      </c>
      <c r="D989">
        <v>1374793</v>
      </c>
      <c r="E989" s="1" t="s">
        <v>33</v>
      </c>
      <c r="F989" s="1" t="s">
        <v>34</v>
      </c>
      <c r="G989">
        <v>305019</v>
      </c>
      <c r="H989" s="1" t="s">
        <v>29</v>
      </c>
      <c r="I989" s="1" t="s">
        <v>30</v>
      </c>
      <c r="J989">
        <v>163.333333333333</v>
      </c>
      <c r="K989">
        <v>0</v>
      </c>
      <c r="L989">
        <v>54.309039743589707</v>
      </c>
      <c r="M989">
        <v>49</v>
      </c>
      <c r="N989">
        <v>0</v>
      </c>
      <c r="O989">
        <v>4.2361050999999996</v>
      </c>
      <c r="P989" s="1" t="s">
        <v>36</v>
      </c>
      <c r="Q989">
        <v>30</v>
      </c>
      <c r="R989">
        <v>0</v>
      </c>
      <c r="S989">
        <v>7</v>
      </c>
    </row>
    <row r="990" spans="1:19" x14ac:dyDescent="0.25">
      <c r="A990">
        <v>1065</v>
      </c>
      <c r="B990" s="1" t="s">
        <v>19</v>
      </c>
      <c r="C990" s="2">
        <v>45747</v>
      </c>
      <c r="D990">
        <v>1946235</v>
      </c>
      <c r="E990" s="1" t="s">
        <v>43</v>
      </c>
      <c r="F990" s="1" t="s">
        <v>34</v>
      </c>
      <c r="G990">
        <v>305009</v>
      </c>
      <c r="H990" s="1" t="s">
        <v>100</v>
      </c>
      <c r="I990" s="1" t="s">
        <v>42</v>
      </c>
      <c r="J990">
        <v>56.8965517241379</v>
      </c>
      <c r="K990">
        <v>90</v>
      </c>
      <c r="L990">
        <v>121.723749326923</v>
      </c>
      <c r="M990">
        <v>33</v>
      </c>
      <c r="N990">
        <v>18</v>
      </c>
      <c r="O990">
        <v>12.659269930000001</v>
      </c>
      <c r="P990" s="1" t="s">
        <v>45</v>
      </c>
      <c r="Q990">
        <v>58</v>
      </c>
      <c r="R990">
        <v>20</v>
      </c>
      <c r="S990">
        <v>10</v>
      </c>
    </row>
    <row r="991" spans="1:19" x14ac:dyDescent="0.25">
      <c r="A991">
        <v>1066</v>
      </c>
      <c r="B991" s="1" t="s">
        <v>19</v>
      </c>
      <c r="C991" s="2">
        <v>45747</v>
      </c>
      <c r="D991">
        <v>1006686</v>
      </c>
      <c r="E991" s="1" t="s">
        <v>33</v>
      </c>
      <c r="F991" s="1" t="s">
        <v>34</v>
      </c>
      <c r="G991">
        <v>305015</v>
      </c>
      <c r="H991" s="1" t="s">
        <v>129</v>
      </c>
      <c r="I991" s="1" t="s">
        <v>30</v>
      </c>
      <c r="J991">
        <v>82.352941176470495</v>
      </c>
      <c r="K991">
        <v>23.076923076923002</v>
      </c>
      <c r="L991">
        <v>0</v>
      </c>
      <c r="M991">
        <v>42</v>
      </c>
      <c r="N991">
        <v>6</v>
      </c>
      <c r="O991">
        <v>0</v>
      </c>
      <c r="P991" s="1" t="s">
        <v>36</v>
      </c>
      <c r="Q991">
        <v>51</v>
      </c>
      <c r="R991">
        <v>26</v>
      </c>
      <c r="S991">
        <v>0</v>
      </c>
    </row>
    <row r="992" spans="1:19" x14ac:dyDescent="0.25">
      <c r="A992">
        <v>1067</v>
      </c>
      <c r="B992" s="1" t="s">
        <v>19</v>
      </c>
      <c r="C992" s="2">
        <v>45747</v>
      </c>
      <c r="D992">
        <v>1111755</v>
      </c>
      <c r="E992" s="1" t="s">
        <v>20</v>
      </c>
      <c r="F992" s="1" t="s">
        <v>21</v>
      </c>
      <c r="G992">
        <v>888586</v>
      </c>
      <c r="H992" s="1" t="s">
        <v>22</v>
      </c>
      <c r="I992" s="1" t="s">
        <v>23</v>
      </c>
      <c r="J992">
        <v>162.5</v>
      </c>
      <c r="K992">
        <v>83.3333333333333</v>
      </c>
      <c r="L992">
        <v>141.32131976923</v>
      </c>
      <c r="M992">
        <v>13</v>
      </c>
      <c r="N992">
        <v>60</v>
      </c>
      <c r="O992">
        <v>18.37177157</v>
      </c>
      <c r="P992" s="1" t="s">
        <v>24</v>
      </c>
      <c r="Q992">
        <v>8</v>
      </c>
      <c r="R992">
        <v>72</v>
      </c>
      <c r="S992">
        <v>13</v>
      </c>
    </row>
    <row r="993" spans="1:19" x14ac:dyDescent="0.25">
      <c r="A993">
        <v>1068</v>
      </c>
      <c r="B993" s="1" t="s">
        <v>19</v>
      </c>
      <c r="C993" s="2">
        <v>45747</v>
      </c>
      <c r="D993">
        <v>1371984</v>
      </c>
      <c r="E993" s="1" t="s">
        <v>33</v>
      </c>
      <c r="F993" s="1" t="s">
        <v>34</v>
      </c>
      <c r="G993">
        <v>305055</v>
      </c>
      <c r="H993" s="1" t="s">
        <v>51</v>
      </c>
      <c r="I993" s="1" t="s">
        <v>32</v>
      </c>
      <c r="J993">
        <v>41.17647058823529</v>
      </c>
      <c r="K993">
        <v>0</v>
      </c>
      <c r="L993">
        <v>0</v>
      </c>
      <c r="M993">
        <v>7</v>
      </c>
      <c r="N993">
        <v>0</v>
      </c>
      <c r="O993">
        <v>0</v>
      </c>
      <c r="P993" s="1" t="s">
        <v>36</v>
      </c>
      <c r="Q993">
        <v>17</v>
      </c>
      <c r="R993">
        <v>0</v>
      </c>
      <c r="S993">
        <v>0</v>
      </c>
    </row>
    <row r="994" spans="1:19" x14ac:dyDescent="0.25">
      <c r="A994">
        <v>1069</v>
      </c>
      <c r="B994" s="1" t="s">
        <v>19</v>
      </c>
      <c r="C994" s="2">
        <v>45747</v>
      </c>
      <c r="D994">
        <v>1864227</v>
      </c>
      <c r="E994" s="1" t="s">
        <v>33</v>
      </c>
      <c r="F994" s="1" t="s">
        <v>34</v>
      </c>
      <c r="G994">
        <v>305076</v>
      </c>
      <c r="H994" s="1" t="s">
        <v>83</v>
      </c>
      <c r="I994" s="1" t="s">
        <v>32</v>
      </c>
      <c r="J994">
        <v>133.333333333333</v>
      </c>
      <c r="K994">
        <v>26.315789473684209</v>
      </c>
      <c r="L994">
        <v>71.247556914893593</v>
      </c>
      <c r="M994">
        <v>32</v>
      </c>
      <c r="N994">
        <v>5</v>
      </c>
      <c r="O994">
        <v>6.6972703500000001</v>
      </c>
      <c r="P994" s="1" t="s">
        <v>36</v>
      </c>
      <c r="Q994">
        <v>24</v>
      </c>
      <c r="R994">
        <v>19</v>
      </c>
      <c r="S994">
        <v>9</v>
      </c>
    </row>
    <row r="995" spans="1:19" x14ac:dyDescent="0.25">
      <c r="A995">
        <v>1070</v>
      </c>
      <c r="B995" s="1" t="s">
        <v>19</v>
      </c>
      <c r="C995" s="2">
        <v>45747</v>
      </c>
      <c r="D995">
        <v>1497404</v>
      </c>
      <c r="E995" s="1" t="s">
        <v>25</v>
      </c>
      <c r="F995" s="1" t="s">
        <v>21</v>
      </c>
      <c r="G995">
        <v>305009</v>
      </c>
      <c r="H995" s="1" t="s">
        <v>100</v>
      </c>
      <c r="I995" s="1" t="s">
        <v>42</v>
      </c>
      <c r="J995">
        <v>133.333333333333</v>
      </c>
      <c r="K995">
        <v>111.53846153846101</v>
      </c>
      <c r="L995">
        <v>147.01073038461502</v>
      </c>
      <c r="M995">
        <v>12</v>
      </c>
      <c r="N995">
        <v>87</v>
      </c>
      <c r="O995">
        <v>15.28911596</v>
      </c>
      <c r="P995" s="1" t="s">
        <v>28</v>
      </c>
      <c r="Q995">
        <v>9</v>
      </c>
      <c r="R995">
        <v>78</v>
      </c>
      <c r="S995">
        <v>10</v>
      </c>
    </row>
    <row r="996" spans="1:19" x14ac:dyDescent="0.25">
      <c r="A996">
        <v>1071</v>
      </c>
      <c r="B996" s="1" t="s">
        <v>19</v>
      </c>
      <c r="C996" s="2">
        <v>45747</v>
      </c>
      <c r="D996">
        <v>1133360</v>
      </c>
      <c r="E996" s="1" t="s">
        <v>43</v>
      </c>
      <c r="F996" s="1" t="s">
        <v>34</v>
      </c>
      <c r="G996">
        <v>305009</v>
      </c>
      <c r="H996" s="1" t="s">
        <v>100</v>
      </c>
      <c r="I996" s="1" t="s">
        <v>42</v>
      </c>
      <c r="J996">
        <v>53.448275862068897</v>
      </c>
      <c r="K996">
        <v>100</v>
      </c>
      <c r="L996">
        <v>123.02001423076901</v>
      </c>
      <c r="M996">
        <v>31</v>
      </c>
      <c r="N996">
        <v>21</v>
      </c>
      <c r="O996">
        <v>12.794081479999999</v>
      </c>
      <c r="P996" s="1" t="s">
        <v>45</v>
      </c>
      <c r="Q996">
        <v>58</v>
      </c>
      <c r="R996">
        <v>21</v>
      </c>
      <c r="S996">
        <v>10</v>
      </c>
    </row>
    <row r="997" spans="1:19" x14ac:dyDescent="0.25">
      <c r="A997">
        <v>1072</v>
      </c>
      <c r="B997" s="1" t="s">
        <v>19</v>
      </c>
      <c r="C997" s="2">
        <v>45747</v>
      </c>
      <c r="D997">
        <v>1031785</v>
      </c>
      <c r="E997" s="1" t="s">
        <v>43</v>
      </c>
      <c r="F997" s="1" t="s">
        <v>34</v>
      </c>
      <c r="G997">
        <v>346621</v>
      </c>
      <c r="H997" s="1" t="s">
        <v>72</v>
      </c>
      <c r="I997" s="1" t="s">
        <v>23</v>
      </c>
      <c r="J997">
        <v>146.15384615384599</v>
      </c>
      <c r="K997">
        <v>140</v>
      </c>
      <c r="L997">
        <v>174.47722606249999</v>
      </c>
      <c r="M997">
        <v>38</v>
      </c>
      <c r="N997">
        <v>49</v>
      </c>
      <c r="O997">
        <v>27.91635617</v>
      </c>
      <c r="P997" s="1" t="s">
        <v>45</v>
      </c>
      <c r="Q997">
        <v>26</v>
      </c>
      <c r="R997">
        <v>35</v>
      </c>
      <c r="S997">
        <v>16</v>
      </c>
    </row>
    <row r="998" spans="1:19" x14ac:dyDescent="0.25">
      <c r="A998">
        <v>1073</v>
      </c>
      <c r="B998" s="1" t="s">
        <v>19</v>
      </c>
      <c r="C998" s="2">
        <v>45747</v>
      </c>
      <c r="D998">
        <v>1151660</v>
      </c>
      <c r="E998" s="1" t="s">
        <v>33</v>
      </c>
      <c r="F998" s="1" t="s">
        <v>34</v>
      </c>
      <c r="G998">
        <v>305038</v>
      </c>
      <c r="H998" s="1" t="s">
        <v>40</v>
      </c>
      <c r="I998" s="1" t="s">
        <v>23</v>
      </c>
      <c r="J998">
        <v>147.058823529411</v>
      </c>
      <c r="K998">
        <v>26.315789473684209</v>
      </c>
      <c r="L998">
        <v>28.127875636363598</v>
      </c>
      <c r="M998">
        <v>25</v>
      </c>
      <c r="N998">
        <v>5</v>
      </c>
      <c r="O998">
        <v>3.09406632</v>
      </c>
      <c r="P998" s="1" t="s">
        <v>36</v>
      </c>
      <c r="Q998">
        <v>17</v>
      </c>
      <c r="R998">
        <v>19</v>
      </c>
      <c r="S998">
        <v>11</v>
      </c>
    </row>
    <row r="999" spans="1:19" x14ac:dyDescent="0.25">
      <c r="A999">
        <v>1074</v>
      </c>
      <c r="B999" s="1" t="s">
        <v>19</v>
      </c>
      <c r="C999" s="2">
        <v>45747</v>
      </c>
      <c r="D999">
        <v>1774225</v>
      </c>
      <c r="E999" s="1" t="s">
        <v>33</v>
      </c>
      <c r="F999" s="1" t="s">
        <v>34</v>
      </c>
      <c r="G999">
        <v>305017</v>
      </c>
      <c r="H999" s="1" t="s">
        <v>41</v>
      </c>
      <c r="I999" s="1" t="s">
        <v>42</v>
      </c>
      <c r="J999">
        <v>110.81081081080998</v>
      </c>
      <c r="K999">
        <v>5.8823529411764701</v>
      </c>
      <c r="L999">
        <v>95.663124615384604</v>
      </c>
      <c r="M999">
        <v>41</v>
      </c>
      <c r="N999">
        <v>1</v>
      </c>
      <c r="O999">
        <v>8.7053443399999999</v>
      </c>
      <c r="P999" s="1" t="s">
        <v>36</v>
      </c>
      <c r="Q999">
        <v>37</v>
      </c>
      <c r="R999">
        <v>17</v>
      </c>
      <c r="S999">
        <v>9</v>
      </c>
    </row>
    <row r="1000" spans="1:19" x14ac:dyDescent="0.25">
      <c r="A1000">
        <v>1075</v>
      </c>
      <c r="B1000" s="1" t="s">
        <v>19</v>
      </c>
      <c r="C1000" s="2">
        <v>45747</v>
      </c>
      <c r="D1000">
        <v>1343675</v>
      </c>
      <c r="E1000" s="1" t="s">
        <v>25</v>
      </c>
      <c r="F1000" s="1" t="s">
        <v>34</v>
      </c>
      <c r="G1000">
        <v>305060</v>
      </c>
      <c r="H1000" s="1" t="s">
        <v>112</v>
      </c>
      <c r="I1000" s="1" t="s">
        <v>23</v>
      </c>
      <c r="J1000">
        <v>54.166666666666593</v>
      </c>
      <c r="K1000">
        <v>57.142857142857096</v>
      </c>
      <c r="L1000">
        <v>0</v>
      </c>
      <c r="M1000">
        <v>13</v>
      </c>
      <c r="N1000">
        <v>20</v>
      </c>
      <c r="O1000">
        <v>0</v>
      </c>
      <c r="P1000" s="1" t="s">
        <v>28</v>
      </c>
      <c r="Q1000">
        <v>24</v>
      </c>
      <c r="R1000">
        <v>35</v>
      </c>
      <c r="S1000">
        <v>0</v>
      </c>
    </row>
    <row r="1001" spans="1:19" x14ac:dyDescent="0.25">
      <c r="A1001">
        <v>1076</v>
      </c>
      <c r="B1001" s="1" t="s">
        <v>19</v>
      </c>
      <c r="C1001" s="2">
        <v>45747</v>
      </c>
      <c r="D1001">
        <v>1262920</v>
      </c>
      <c r="E1001" s="1" t="s">
        <v>20</v>
      </c>
      <c r="F1001" s="1" t="s">
        <v>34</v>
      </c>
      <c r="G1001">
        <v>305041</v>
      </c>
      <c r="H1001" s="1" t="s">
        <v>86</v>
      </c>
      <c r="I1001" s="1" t="s">
        <v>30</v>
      </c>
      <c r="J1001">
        <v>128.301886792452</v>
      </c>
      <c r="K1001">
        <v>112.5</v>
      </c>
      <c r="L1001">
        <v>101.57422069230699</v>
      </c>
      <c r="M1001">
        <v>68</v>
      </c>
      <c r="N1001">
        <v>28</v>
      </c>
      <c r="O1001">
        <v>13.204648690000001</v>
      </c>
      <c r="P1001" s="1" t="s">
        <v>24</v>
      </c>
      <c r="Q1001">
        <v>53</v>
      </c>
      <c r="R1001">
        <v>24</v>
      </c>
      <c r="S1001">
        <v>13</v>
      </c>
    </row>
    <row r="1002" spans="1:19" x14ac:dyDescent="0.25">
      <c r="A1002">
        <v>1077</v>
      </c>
      <c r="B1002" s="1" t="s">
        <v>19</v>
      </c>
      <c r="C1002" s="2">
        <v>45747</v>
      </c>
      <c r="D1002">
        <v>1453974</v>
      </c>
      <c r="E1002" s="1" t="s">
        <v>20</v>
      </c>
      <c r="F1002" s="1" t="s">
        <v>21</v>
      </c>
      <c r="G1002">
        <v>305028</v>
      </c>
      <c r="H1002" s="1" t="s">
        <v>98</v>
      </c>
      <c r="I1002" s="1" t="s">
        <v>42</v>
      </c>
      <c r="J1002">
        <v>166.666666666666</v>
      </c>
      <c r="K1002">
        <v>40.845070422535201</v>
      </c>
      <c r="L1002">
        <v>64.350213269230707</v>
      </c>
      <c r="M1002">
        <v>15</v>
      </c>
      <c r="N1002">
        <v>29</v>
      </c>
      <c r="O1002">
        <v>13.384844360000001</v>
      </c>
      <c r="P1002" s="1" t="s">
        <v>24</v>
      </c>
      <c r="Q1002">
        <v>9</v>
      </c>
      <c r="R1002">
        <v>71</v>
      </c>
      <c r="S1002">
        <v>20</v>
      </c>
    </row>
    <row r="1003" spans="1:19" x14ac:dyDescent="0.25">
      <c r="A1003">
        <v>1078</v>
      </c>
      <c r="B1003" s="1" t="s">
        <v>19</v>
      </c>
      <c r="C1003" s="2">
        <v>45747</v>
      </c>
      <c r="D1003">
        <v>1955235</v>
      </c>
      <c r="E1003" s="1" t="s">
        <v>20</v>
      </c>
      <c r="F1003" s="1" t="s">
        <v>21</v>
      </c>
      <c r="G1003">
        <v>305028</v>
      </c>
      <c r="H1003" s="1" t="s">
        <v>98</v>
      </c>
      <c r="I1003" s="1" t="s">
        <v>42</v>
      </c>
      <c r="J1003">
        <v>12.8205128205128</v>
      </c>
      <c r="K1003">
        <v>51.162790697674424</v>
      </c>
      <c r="L1003">
        <v>0</v>
      </c>
      <c r="M1003">
        <v>5</v>
      </c>
      <c r="N1003">
        <v>22</v>
      </c>
      <c r="O1003">
        <v>0</v>
      </c>
      <c r="P1003" s="1" t="s">
        <v>24</v>
      </c>
      <c r="Q1003">
        <v>39</v>
      </c>
      <c r="R1003">
        <v>43</v>
      </c>
      <c r="S1003">
        <v>0</v>
      </c>
    </row>
    <row r="1004" spans="1:19" x14ac:dyDescent="0.25">
      <c r="A1004">
        <v>1079</v>
      </c>
      <c r="B1004" s="1" t="s">
        <v>19</v>
      </c>
      <c r="C1004" s="2">
        <v>45747</v>
      </c>
      <c r="D1004">
        <v>1067121</v>
      </c>
      <c r="E1004" s="1" t="s">
        <v>33</v>
      </c>
      <c r="F1004" s="1" t="s">
        <v>34</v>
      </c>
      <c r="G1004">
        <v>356024</v>
      </c>
      <c r="H1004" s="1" t="s">
        <v>96</v>
      </c>
      <c r="I1004" s="1" t="s">
        <v>42</v>
      </c>
      <c r="J1004">
        <v>108.33333333333299</v>
      </c>
      <c r="K1004">
        <v>19.047619047618998</v>
      </c>
      <c r="L1004">
        <v>0</v>
      </c>
      <c r="M1004">
        <v>26</v>
      </c>
      <c r="N1004">
        <v>4</v>
      </c>
      <c r="O1004">
        <v>0</v>
      </c>
      <c r="P1004" s="1" t="s">
        <v>36</v>
      </c>
      <c r="Q1004">
        <v>24</v>
      </c>
      <c r="R1004">
        <v>21</v>
      </c>
      <c r="S1004">
        <v>0</v>
      </c>
    </row>
    <row r="1005" spans="1:19" x14ac:dyDescent="0.25">
      <c r="A1005">
        <v>1080</v>
      </c>
      <c r="B1005" s="1" t="s">
        <v>19</v>
      </c>
      <c r="C1005" s="2">
        <v>45747</v>
      </c>
      <c r="D1005">
        <v>1336368</v>
      </c>
      <c r="E1005" s="1" t="s">
        <v>20</v>
      </c>
      <c r="F1005" s="1" t="s">
        <v>21</v>
      </c>
      <c r="G1005">
        <v>305021</v>
      </c>
      <c r="H1005" s="1" t="s">
        <v>38</v>
      </c>
      <c r="I1005" s="1" t="s">
        <v>27</v>
      </c>
      <c r="J1005">
        <v>242.85714285714198</v>
      </c>
      <c r="K1005">
        <v>68.75</v>
      </c>
      <c r="L1005">
        <v>192.44627211538401</v>
      </c>
      <c r="M1005">
        <v>17</v>
      </c>
      <c r="N1005">
        <v>33</v>
      </c>
      <c r="O1005">
        <v>20.0144123</v>
      </c>
      <c r="P1005" s="1" t="s">
        <v>24</v>
      </c>
      <c r="Q1005">
        <v>7</v>
      </c>
      <c r="R1005">
        <v>48</v>
      </c>
      <c r="S1005">
        <v>10</v>
      </c>
    </row>
    <row r="1006" spans="1:19" x14ac:dyDescent="0.25">
      <c r="A1006">
        <v>1081</v>
      </c>
      <c r="B1006" s="1" t="s">
        <v>19</v>
      </c>
      <c r="C1006" s="2">
        <v>45747</v>
      </c>
      <c r="D1006">
        <v>1261313</v>
      </c>
      <c r="E1006" s="1" t="s">
        <v>20</v>
      </c>
      <c r="F1006" s="1" t="s">
        <v>34</v>
      </c>
      <c r="G1006">
        <v>305008</v>
      </c>
      <c r="H1006" s="1" t="s">
        <v>79</v>
      </c>
      <c r="I1006" s="1" t="s">
        <v>42</v>
      </c>
      <c r="J1006">
        <v>146.666666666666</v>
      </c>
      <c r="K1006">
        <v>85.714285714285694</v>
      </c>
      <c r="L1006">
        <v>127.813664903846</v>
      </c>
      <c r="M1006">
        <v>88</v>
      </c>
      <c r="N1006">
        <v>18</v>
      </c>
      <c r="O1006">
        <v>26.585242300000001</v>
      </c>
      <c r="P1006" s="1" t="s">
        <v>24</v>
      </c>
      <c r="Q1006">
        <v>60</v>
      </c>
      <c r="R1006">
        <v>21</v>
      </c>
      <c r="S1006">
        <v>20</v>
      </c>
    </row>
    <row r="1007" spans="1:19" x14ac:dyDescent="0.25">
      <c r="A1007">
        <v>1082</v>
      </c>
      <c r="B1007" s="1" t="s">
        <v>19</v>
      </c>
      <c r="C1007" s="2">
        <v>45747</v>
      </c>
      <c r="D1007">
        <v>1096221</v>
      </c>
      <c r="E1007" s="1" t="s">
        <v>33</v>
      </c>
      <c r="F1007" s="1" t="s">
        <v>34</v>
      </c>
      <c r="G1007">
        <v>305053</v>
      </c>
      <c r="H1007" s="1" t="s">
        <v>61</v>
      </c>
      <c r="I1007" s="1" t="s">
        <v>27</v>
      </c>
      <c r="J1007">
        <v>125</v>
      </c>
      <c r="K1007">
        <v>44.4444444444444</v>
      </c>
      <c r="L1007">
        <v>22.663461538461497</v>
      </c>
      <c r="M1007">
        <v>30</v>
      </c>
      <c r="N1007">
        <v>8</v>
      </c>
      <c r="O1007">
        <v>2.3570000000000002</v>
      </c>
      <c r="P1007" s="1" t="s">
        <v>36</v>
      </c>
      <c r="Q1007">
        <v>24</v>
      </c>
      <c r="R1007">
        <v>18</v>
      </c>
      <c r="S1007">
        <v>10</v>
      </c>
    </row>
    <row r="1008" spans="1:19" x14ac:dyDescent="0.25">
      <c r="A1008">
        <v>1083</v>
      </c>
      <c r="B1008" s="1" t="s">
        <v>19</v>
      </c>
      <c r="C1008" s="2">
        <v>45747</v>
      </c>
      <c r="D1008">
        <v>1505990</v>
      </c>
      <c r="E1008" s="1" t="s">
        <v>20</v>
      </c>
      <c r="F1008" s="1" t="s">
        <v>21</v>
      </c>
      <c r="G1008">
        <v>882775</v>
      </c>
      <c r="H1008" s="1" t="s">
        <v>31</v>
      </c>
      <c r="I1008" s="1" t="s">
        <v>32</v>
      </c>
      <c r="J1008">
        <v>228.57142857142799</v>
      </c>
      <c r="K1008">
        <v>72</v>
      </c>
      <c r="L1008">
        <v>169.79890721153799</v>
      </c>
      <c r="M1008">
        <v>16</v>
      </c>
      <c r="N1008">
        <v>54</v>
      </c>
      <c r="O1008">
        <v>17.659086349999999</v>
      </c>
      <c r="P1008" s="1" t="s">
        <v>24</v>
      </c>
      <c r="Q1008">
        <v>7</v>
      </c>
      <c r="R1008">
        <v>75</v>
      </c>
      <c r="S1008">
        <v>10</v>
      </c>
    </row>
    <row r="1009" spans="1:19" x14ac:dyDescent="0.25">
      <c r="A1009">
        <v>1084</v>
      </c>
      <c r="B1009" s="1" t="s">
        <v>19</v>
      </c>
      <c r="C1009" s="2">
        <v>45747</v>
      </c>
      <c r="D1009">
        <v>1357689</v>
      </c>
      <c r="E1009" s="1" t="s">
        <v>33</v>
      </c>
      <c r="F1009" s="1" t="s">
        <v>34</v>
      </c>
      <c r="G1009">
        <v>305046</v>
      </c>
      <c r="H1009" s="1" t="s">
        <v>128</v>
      </c>
      <c r="I1009" s="1" t="s">
        <v>32</v>
      </c>
      <c r="J1009">
        <v>91.6666666666666</v>
      </c>
      <c r="K1009">
        <v>82.85714285714279</v>
      </c>
      <c r="L1009">
        <v>11.0949537</v>
      </c>
      <c r="M1009">
        <v>22</v>
      </c>
      <c r="N1009">
        <v>29</v>
      </c>
      <c r="O1009">
        <v>1.1094953700000001</v>
      </c>
      <c r="P1009" s="1" t="s">
        <v>36</v>
      </c>
      <c r="Q1009">
        <v>24</v>
      </c>
      <c r="R1009">
        <v>35</v>
      </c>
      <c r="S1009">
        <v>10</v>
      </c>
    </row>
    <row r="1010" spans="1:19" x14ac:dyDescent="0.25">
      <c r="A1010">
        <v>1085</v>
      </c>
      <c r="B1010" s="1" t="s">
        <v>19</v>
      </c>
      <c r="C1010" s="2">
        <v>45747</v>
      </c>
      <c r="D1010">
        <v>1089182</v>
      </c>
      <c r="E1010" s="1" t="s">
        <v>20</v>
      </c>
      <c r="F1010" s="1" t="s">
        <v>21</v>
      </c>
      <c r="G1010">
        <v>305087</v>
      </c>
      <c r="H1010" s="1" t="s">
        <v>52</v>
      </c>
      <c r="I1010" s="1" t="s">
        <v>27</v>
      </c>
      <c r="J1010">
        <v>183.333333333333</v>
      </c>
      <c r="K1010">
        <v>77.049180327868811</v>
      </c>
      <c r="L1010">
        <v>120.98685038461501</v>
      </c>
      <c r="M1010">
        <v>11</v>
      </c>
      <c r="N1010">
        <v>47</v>
      </c>
      <c r="O1010">
        <v>9.4369743299999893</v>
      </c>
      <c r="P1010" s="1" t="s">
        <v>24</v>
      </c>
      <c r="Q1010">
        <v>6</v>
      </c>
      <c r="R1010">
        <v>61</v>
      </c>
      <c r="S1010">
        <v>7</v>
      </c>
    </row>
    <row r="1011" spans="1:19" x14ac:dyDescent="0.25">
      <c r="A1011">
        <v>1086</v>
      </c>
      <c r="B1011" s="1" t="s">
        <v>19</v>
      </c>
      <c r="C1011" s="2">
        <v>45747</v>
      </c>
      <c r="D1011">
        <v>1901515</v>
      </c>
      <c r="E1011" s="1" t="s">
        <v>25</v>
      </c>
      <c r="F1011" s="1" t="s">
        <v>34</v>
      </c>
      <c r="G1011">
        <v>305025</v>
      </c>
      <c r="H1011" s="1" t="s">
        <v>115</v>
      </c>
      <c r="I1011" s="1" t="s">
        <v>42</v>
      </c>
      <c r="J1011">
        <v>107.575757575757</v>
      </c>
      <c r="K1011">
        <v>70.588235294117595</v>
      </c>
      <c r="L1011">
        <v>239.962462820512</v>
      </c>
      <c r="M1011">
        <v>71</v>
      </c>
      <c r="N1011">
        <v>12</v>
      </c>
      <c r="O1011">
        <v>37.434144199999999</v>
      </c>
      <c r="P1011" s="1" t="s">
        <v>28</v>
      </c>
      <c r="Q1011">
        <v>66</v>
      </c>
      <c r="R1011">
        <v>17</v>
      </c>
      <c r="S1011">
        <v>15</v>
      </c>
    </row>
    <row r="1012" spans="1:19" x14ac:dyDescent="0.25">
      <c r="A1012">
        <v>1087</v>
      </c>
      <c r="B1012" s="1" t="s">
        <v>19</v>
      </c>
      <c r="C1012" s="2">
        <v>45747</v>
      </c>
      <c r="D1012">
        <v>1894633</v>
      </c>
      <c r="E1012" s="1" t="s">
        <v>20</v>
      </c>
      <c r="F1012" s="1" t="s">
        <v>21</v>
      </c>
      <c r="G1012">
        <v>305055</v>
      </c>
      <c r="H1012" s="1" t="s">
        <v>51</v>
      </c>
      <c r="I1012" s="1" t="s">
        <v>32</v>
      </c>
      <c r="J1012">
        <v>188.888888888888</v>
      </c>
      <c r="K1012">
        <v>121.42857142857099</v>
      </c>
      <c r="L1012">
        <v>123.62499999999901</v>
      </c>
      <c r="M1012">
        <v>17</v>
      </c>
      <c r="N1012">
        <v>102</v>
      </c>
      <c r="O1012">
        <v>12.856999999999999</v>
      </c>
      <c r="P1012" s="1" t="s">
        <v>24</v>
      </c>
      <c r="Q1012">
        <v>9</v>
      </c>
      <c r="R1012">
        <v>84</v>
      </c>
      <c r="S1012">
        <v>10</v>
      </c>
    </row>
    <row r="1013" spans="1:19" x14ac:dyDescent="0.25">
      <c r="A1013">
        <v>1088</v>
      </c>
      <c r="B1013" s="1" t="s">
        <v>19</v>
      </c>
      <c r="C1013" s="2">
        <v>45747</v>
      </c>
      <c r="D1013">
        <v>1277890</v>
      </c>
      <c r="E1013" s="1" t="s">
        <v>20</v>
      </c>
      <c r="F1013" s="1" t="s">
        <v>21</v>
      </c>
      <c r="G1013">
        <v>305020</v>
      </c>
      <c r="H1013" s="1" t="s">
        <v>26</v>
      </c>
      <c r="I1013" s="1" t="s">
        <v>27</v>
      </c>
      <c r="J1013">
        <v>211.11111111111097</v>
      </c>
      <c r="K1013">
        <v>82.352941176470495</v>
      </c>
      <c r="L1013">
        <v>4.45712456043956</v>
      </c>
      <c r="M1013">
        <v>19</v>
      </c>
      <c r="N1013">
        <v>56</v>
      </c>
      <c r="O1013">
        <v>0.81119666999999995</v>
      </c>
      <c r="P1013" s="1" t="s">
        <v>24</v>
      </c>
      <c r="Q1013">
        <v>9</v>
      </c>
      <c r="R1013">
        <v>68</v>
      </c>
      <c r="S1013">
        <v>18</v>
      </c>
    </row>
    <row r="1014" spans="1:19" x14ac:dyDescent="0.25">
      <c r="A1014">
        <v>1089</v>
      </c>
      <c r="B1014" s="1" t="s">
        <v>19</v>
      </c>
      <c r="C1014" s="2">
        <v>45747</v>
      </c>
      <c r="D1014">
        <v>1535601</v>
      </c>
      <c r="E1014" s="1" t="s">
        <v>43</v>
      </c>
      <c r="F1014" s="1" t="s">
        <v>34</v>
      </c>
      <c r="G1014">
        <v>305028</v>
      </c>
      <c r="H1014" s="1" t="s">
        <v>98</v>
      </c>
      <c r="I1014" s="1" t="s">
        <v>42</v>
      </c>
      <c r="J1014">
        <v>98.461538461538396</v>
      </c>
      <c r="K1014">
        <v>94.117647058823493</v>
      </c>
      <c r="L1014">
        <v>45.784779935897404</v>
      </c>
      <c r="M1014">
        <v>64</v>
      </c>
      <c r="N1014">
        <v>16</v>
      </c>
      <c r="O1014">
        <v>7.1424256699999997</v>
      </c>
      <c r="P1014" s="1" t="s">
        <v>45</v>
      </c>
      <c r="Q1014">
        <v>65</v>
      </c>
      <c r="R1014">
        <v>17</v>
      </c>
      <c r="S1014">
        <v>15</v>
      </c>
    </row>
    <row r="1015" spans="1:19" x14ac:dyDescent="0.25">
      <c r="A1015">
        <v>1090</v>
      </c>
      <c r="B1015" s="1" t="s">
        <v>19</v>
      </c>
      <c r="C1015" s="2">
        <v>45747</v>
      </c>
      <c r="D1015">
        <v>1295408</v>
      </c>
      <c r="E1015" s="1" t="s">
        <v>33</v>
      </c>
      <c r="F1015" s="1" t="s">
        <v>34</v>
      </c>
      <c r="G1015">
        <v>305010</v>
      </c>
      <c r="H1015" s="1" t="s">
        <v>84</v>
      </c>
      <c r="I1015" s="1" t="s">
        <v>42</v>
      </c>
      <c r="J1015">
        <v>68.518518518518505</v>
      </c>
      <c r="K1015">
        <v>5.8823529411764701</v>
      </c>
      <c r="L1015">
        <v>21.3246394871794</v>
      </c>
      <c r="M1015">
        <v>37</v>
      </c>
      <c r="N1015">
        <v>1</v>
      </c>
      <c r="O1015">
        <v>3.3266437599999898</v>
      </c>
      <c r="P1015" s="1" t="s">
        <v>36</v>
      </c>
      <c r="Q1015">
        <v>54</v>
      </c>
      <c r="R1015">
        <v>17</v>
      </c>
      <c r="S1015">
        <v>15</v>
      </c>
    </row>
    <row r="1016" spans="1:19" x14ac:dyDescent="0.25">
      <c r="A1016">
        <v>1091</v>
      </c>
      <c r="B1016" s="1" t="s">
        <v>19</v>
      </c>
      <c r="C1016" s="2">
        <v>45747</v>
      </c>
      <c r="D1016">
        <v>1883874</v>
      </c>
      <c r="E1016" s="1" t="s">
        <v>33</v>
      </c>
      <c r="F1016" s="1" t="s">
        <v>34</v>
      </c>
      <c r="G1016">
        <v>305036</v>
      </c>
      <c r="H1016" s="1" t="s">
        <v>104</v>
      </c>
      <c r="I1016" s="1" t="s">
        <v>42</v>
      </c>
      <c r="J1016">
        <v>102.941176470588</v>
      </c>
      <c r="K1016">
        <v>5.8823529411764701</v>
      </c>
      <c r="L1016">
        <v>127.798721923076</v>
      </c>
      <c r="M1016">
        <v>35</v>
      </c>
      <c r="N1016">
        <v>1</v>
      </c>
      <c r="O1016">
        <v>9.9683003099999894</v>
      </c>
      <c r="P1016" s="1" t="s">
        <v>36</v>
      </c>
      <c r="Q1016">
        <v>34</v>
      </c>
      <c r="R1016">
        <v>17</v>
      </c>
      <c r="S1016">
        <v>7</v>
      </c>
    </row>
    <row r="1017" spans="1:19" x14ac:dyDescent="0.25">
      <c r="A1017">
        <v>1092</v>
      </c>
      <c r="B1017" s="1" t="s">
        <v>19</v>
      </c>
      <c r="C1017" s="2">
        <v>45747</v>
      </c>
      <c r="D1017">
        <v>1218184</v>
      </c>
      <c r="E1017" s="1" t="s">
        <v>25</v>
      </c>
      <c r="F1017" s="1" t="s">
        <v>34</v>
      </c>
      <c r="G1017">
        <v>305027</v>
      </c>
      <c r="H1017" s="1" t="s">
        <v>50</v>
      </c>
      <c r="I1017" s="1" t="s">
        <v>27</v>
      </c>
      <c r="J1017">
        <v>113.513513513513</v>
      </c>
      <c r="K1017">
        <v>111.111111111111</v>
      </c>
      <c r="L1017">
        <v>168.973091230769</v>
      </c>
      <c r="M1017">
        <v>42</v>
      </c>
      <c r="N1017">
        <v>20</v>
      </c>
      <c r="O1017">
        <v>21.966501860000001</v>
      </c>
      <c r="P1017" s="1" t="s">
        <v>28</v>
      </c>
      <c r="Q1017">
        <v>37</v>
      </c>
      <c r="R1017">
        <v>18</v>
      </c>
      <c r="S1017">
        <v>13</v>
      </c>
    </row>
    <row r="1018" spans="1:19" x14ac:dyDescent="0.25">
      <c r="A1018">
        <v>1093</v>
      </c>
      <c r="B1018" s="1" t="s">
        <v>19</v>
      </c>
      <c r="C1018" s="2">
        <v>45747</v>
      </c>
      <c r="D1018">
        <v>1598954</v>
      </c>
      <c r="E1018" s="1" t="s">
        <v>43</v>
      </c>
      <c r="F1018" s="1" t="s">
        <v>34</v>
      </c>
      <c r="G1018">
        <v>305001</v>
      </c>
      <c r="H1018" s="1" t="s">
        <v>113</v>
      </c>
      <c r="I1018" s="1" t="s">
        <v>42</v>
      </c>
      <c r="J1018">
        <v>103.448275862068</v>
      </c>
      <c r="K1018">
        <v>125</v>
      </c>
      <c r="L1018">
        <v>123.39203326923001</v>
      </c>
      <c r="M1018">
        <v>60</v>
      </c>
      <c r="N1018">
        <v>25</v>
      </c>
      <c r="O1018">
        <v>19.249157189999998</v>
      </c>
      <c r="P1018" s="1" t="s">
        <v>45</v>
      </c>
      <c r="Q1018">
        <v>58</v>
      </c>
      <c r="R1018">
        <v>20</v>
      </c>
      <c r="S1018">
        <v>15</v>
      </c>
    </row>
    <row r="1019" spans="1:19" x14ac:dyDescent="0.25">
      <c r="A1019">
        <v>1094</v>
      </c>
      <c r="B1019" s="1" t="s">
        <v>19</v>
      </c>
      <c r="C1019" s="2">
        <v>45747</v>
      </c>
      <c r="D1019">
        <v>1557685</v>
      </c>
      <c r="E1019" s="1" t="s">
        <v>33</v>
      </c>
      <c r="F1019" s="1" t="s">
        <v>34</v>
      </c>
      <c r="G1019">
        <v>305037</v>
      </c>
      <c r="H1019" s="1" t="s">
        <v>62</v>
      </c>
      <c r="I1019" s="1" t="s">
        <v>42</v>
      </c>
      <c r="J1019">
        <v>127.27272727272701</v>
      </c>
      <c r="K1019">
        <v>84.210526315789409</v>
      </c>
      <c r="L1019">
        <v>140.260150480769</v>
      </c>
      <c r="M1019">
        <v>42</v>
      </c>
      <c r="N1019">
        <v>16</v>
      </c>
      <c r="O1019">
        <v>14.58705565</v>
      </c>
      <c r="P1019" s="1" t="s">
        <v>36</v>
      </c>
      <c r="Q1019">
        <v>33</v>
      </c>
      <c r="R1019">
        <v>19</v>
      </c>
      <c r="S1019">
        <v>10</v>
      </c>
    </row>
    <row r="1020" spans="1:19" x14ac:dyDescent="0.25">
      <c r="A1020">
        <v>1095</v>
      </c>
      <c r="B1020" s="1" t="s">
        <v>19</v>
      </c>
      <c r="C1020" s="2">
        <v>45747</v>
      </c>
      <c r="D1020">
        <v>1471309</v>
      </c>
      <c r="E1020" s="1" t="s">
        <v>20</v>
      </c>
      <c r="F1020" s="1" t="s">
        <v>34</v>
      </c>
      <c r="G1020">
        <v>305036</v>
      </c>
      <c r="H1020" s="1" t="s">
        <v>104</v>
      </c>
      <c r="I1020" s="1" t="s">
        <v>42</v>
      </c>
      <c r="J1020">
        <v>102.941176470588</v>
      </c>
      <c r="K1020">
        <v>96.296296296296205</v>
      </c>
      <c r="L1020">
        <v>46.650412628205103</v>
      </c>
      <c r="M1020">
        <v>70</v>
      </c>
      <c r="N1020">
        <v>26</v>
      </c>
      <c r="O1020">
        <v>7.2774643699999997</v>
      </c>
      <c r="P1020" s="1" t="s">
        <v>24</v>
      </c>
      <c r="Q1020">
        <v>68</v>
      </c>
      <c r="R1020">
        <v>27</v>
      </c>
      <c r="S1020">
        <v>15</v>
      </c>
    </row>
    <row r="1021" spans="1:19" x14ac:dyDescent="0.25">
      <c r="A1021">
        <v>1096</v>
      </c>
      <c r="B1021" s="1" t="s">
        <v>19</v>
      </c>
      <c r="C1021" s="2">
        <v>45747</v>
      </c>
      <c r="D1021">
        <v>1341477</v>
      </c>
      <c r="E1021" s="1" t="s">
        <v>33</v>
      </c>
      <c r="F1021" s="1" t="s">
        <v>34</v>
      </c>
      <c r="G1021">
        <v>400106</v>
      </c>
      <c r="H1021" s="1" t="s">
        <v>120</v>
      </c>
      <c r="I1021" s="1" t="s">
        <v>42</v>
      </c>
      <c r="J1021">
        <v>70.8333333333333</v>
      </c>
      <c r="K1021">
        <v>0</v>
      </c>
      <c r="L1021">
        <v>76.831780673076906</v>
      </c>
      <c r="M1021">
        <v>17</v>
      </c>
      <c r="N1021">
        <v>0</v>
      </c>
      <c r="O1021">
        <v>7.9905051900000004</v>
      </c>
      <c r="P1021" s="1" t="s">
        <v>36</v>
      </c>
      <c r="Q1021">
        <v>24</v>
      </c>
      <c r="R1021">
        <v>0</v>
      </c>
      <c r="S1021">
        <v>10</v>
      </c>
    </row>
    <row r="1022" spans="1:19" x14ac:dyDescent="0.25">
      <c r="A1022">
        <v>1098</v>
      </c>
      <c r="B1022" s="1" t="s">
        <v>19</v>
      </c>
      <c r="C1022" s="2">
        <v>45747</v>
      </c>
      <c r="D1022">
        <v>1739216</v>
      </c>
      <c r="E1022" s="1" t="s">
        <v>20</v>
      </c>
      <c r="F1022" s="1" t="s">
        <v>21</v>
      </c>
      <c r="G1022">
        <v>305039</v>
      </c>
      <c r="H1022" s="1" t="s">
        <v>106</v>
      </c>
      <c r="I1022" s="1" t="s">
        <v>23</v>
      </c>
      <c r="J1022">
        <v>142.85714285714198</v>
      </c>
      <c r="K1022">
        <v>100</v>
      </c>
      <c r="L1022">
        <v>117.89463453846101</v>
      </c>
      <c r="M1022">
        <v>10</v>
      </c>
      <c r="N1022">
        <v>75</v>
      </c>
      <c r="O1022">
        <v>15.32630249</v>
      </c>
      <c r="P1022" s="1" t="s">
        <v>24</v>
      </c>
      <c r="Q1022">
        <v>7</v>
      </c>
      <c r="R1022">
        <v>75</v>
      </c>
      <c r="S1022">
        <v>13</v>
      </c>
    </row>
    <row r="1023" spans="1:19" x14ac:dyDescent="0.25">
      <c r="A1023">
        <v>1099</v>
      </c>
      <c r="B1023" s="1" t="s">
        <v>19</v>
      </c>
      <c r="C1023" s="2">
        <v>45747</v>
      </c>
      <c r="D1023">
        <v>1843878</v>
      </c>
      <c r="E1023" s="1" t="s">
        <v>20</v>
      </c>
      <c r="F1023" s="1" t="s">
        <v>21</v>
      </c>
      <c r="G1023">
        <v>863217</v>
      </c>
      <c r="H1023" s="1" t="s">
        <v>111</v>
      </c>
      <c r="I1023" s="1" t="s">
        <v>30</v>
      </c>
      <c r="J1023">
        <v>214.28571428571402</v>
      </c>
      <c r="K1023">
        <v>96.153846153846104</v>
      </c>
      <c r="L1023">
        <v>176.019675480769</v>
      </c>
      <c r="M1023">
        <v>15</v>
      </c>
      <c r="N1023">
        <v>50</v>
      </c>
      <c r="O1023">
        <v>18.306046250000001</v>
      </c>
      <c r="P1023" s="1" t="s">
        <v>24</v>
      </c>
      <c r="Q1023">
        <v>7</v>
      </c>
      <c r="R1023">
        <v>52</v>
      </c>
      <c r="S1023">
        <v>10</v>
      </c>
    </row>
    <row r="1024" spans="1:19" x14ac:dyDescent="0.25">
      <c r="A1024">
        <v>1100</v>
      </c>
      <c r="B1024" s="1" t="s">
        <v>19</v>
      </c>
      <c r="C1024" s="2">
        <v>45747</v>
      </c>
      <c r="D1024">
        <v>1155592</v>
      </c>
      <c r="E1024" s="1" t="s">
        <v>20</v>
      </c>
      <c r="F1024" s="1" t="s">
        <v>21</v>
      </c>
      <c r="G1024">
        <v>305068</v>
      </c>
      <c r="H1024" s="1" t="s">
        <v>53</v>
      </c>
      <c r="I1024" s="1" t="s">
        <v>23</v>
      </c>
      <c r="J1024">
        <v>137.5</v>
      </c>
      <c r="K1024">
        <v>78.6666666666666</v>
      </c>
      <c r="L1024">
        <v>42.655141826923</v>
      </c>
      <c r="M1024">
        <v>11</v>
      </c>
      <c r="N1024">
        <v>59</v>
      </c>
      <c r="O1024">
        <v>4.4361347499999999</v>
      </c>
      <c r="P1024" s="1" t="s">
        <v>24</v>
      </c>
      <c r="Q1024">
        <v>8</v>
      </c>
      <c r="R1024">
        <v>75</v>
      </c>
      <c r="S1024">
        <v>10</v>
      </c>
    </row>
    <row r="1025" spans="1:19" x14ac:dyDescent="0.25">
      <c r="A1025">
        <v>1101</v>
      </c>
      <c r="B1025" s="1" t="s">
        <v>19</v>
      </c>
      <c r="C1025" s="2">
        <v>45747</v>
      </c>
      <c r="D1025">
        <v>1565546</v>
      </c>
      <c r="E1025" s="1" t="s">
        <v>20</v>
      </c>
      <c r="F1025" s="1" t="s">
        <v>21</v>
      </c>
      <c r="G1025">
        <v>888587</v>
      </c>
      <c r="H1025" s="1" t="s">
        <v>63</v>
      </c>
      <c r="I1025" s="1" t="s">
        <v>27</v>
      </c>
      <c r="J1025">
        <v>200</v>
      </c>
      <c r="K1025">
        <v>101.88679245283001</v>
      </c>
      <c r="L1025">
        <v>172.57571599999898</v>
      </c>
      <c r="M1025">
        <v>18</v>
      </c>
      <c r="N1025">
        <v>54</v>
      </c>
      <c r="O1025">
        <v>22.434843079999901</v>
      </c>
      <c r="P1025" s="1" t="s">
        <v>24</v>
      </c>
      <c r="Q1025">
        <v>9</v>
      </c>
      <c r="R1025">
        <v>53</v>
      </c>
      <c r="S1025">
        <v>13</v>
      </c>
    </row>
    <row r="1026" spans="1:19" x14ac:dyDescent="0.25">
      <c r="A1026">
        <v>1102</v>
      </c>
      <c r="B1026" s="1" t="s">
        <v>19</v>
      </c>
      <c r="C1026" s="2">
        <v>45747</v>
      </c>
      <c r="D1026">
        <v>1314395</v>
      </c>
      <c r="E1026" s="1" t="s">
        <v>33</v>
      </c>
      <c r="F1026" s="1" t="s">
        <v>34</v>
      </c>
      <c r="G1026">
        <v>305028</v>
      </c>
      <c r="H1026" s="1" t="s">
        <v>98</v>
      </c>
      <c r="I1026" s="1" t="s">
        <v>42</v>
      </c>
      <c r="J1026">
        <v>106.06060606060601</v>
      </c>
      <c r="K1026">
        <v>10</v>
      </c>
      <c r="L1026">
        <v>93.368366538461501</v>
      </c>
      <c r="M1026">
        <v>35</v>
      </c>
      <c r="N1026">
        <v>2</v>
      </c>
      <c r="O1026">
        <v>7.2827325900000002</v>
      </c>
      <c r="P1026" s="1" t="s">
        <v>36</v>
      </c>
      <c r="Q1026">
        <v>33</v>
      </c>
      <c r="R1026">
        <v>20</v>
      </c>
      <c r="S1026">
        <v>7</v>
      </c>
    </row>
    <row r="1027" spans="1:19" x14ac:dyDescent="0.25">
      <c r="A1027">
        <v>1103</v>
      </c>
      <c r="B1027" s="1" t="s">
        <v>19</v>
      </c>
      <c r="C1027" s="2">
        <v>45747</v>
      </c>
      <c r="D1027">
        <v>1054995</v>
      </c>
      <c r="E1027" s="1" t="s">
        <v>20</v>
      </c>
      <c r="F1027" s="1" t="s">
        <v>34</v>
      </c>
      <c r="G1027">
        <v>305010</v>
      </c>
      <c r="H1027" s="1" t="s">
        <v>84</v>
      </c>
      <c r="I1027" s="1" t="s">
        <v>42</v>
      </c>
      <c r="J1027">
        <v>70.37037037037031</v>
      </c>
      <c r="K1027">
        <v>63.636363636363605</v>
      </c>
      <c r="L1027">
        <v>33.071994358974301</v>
      </c>
      <c r="M1027">
        <v>38</v>
      </c>
      <c r="N1027">
        <v>15</v>
      </c>
      <c r="O1027">
        <v>5.1592311200000003</v>
      </c>
      <c r="P1027" s="1" t="s">
        <v>24</v>
      </c>
      <c r="Q1027">
        <v>54</v>
      </c>
      <c r="R1027">
        <v>23</v>
      </c>
      <c r="S1027">
        <v>15</v>
      </c>
    </row>
    <row r="1028" spans="1:19" x14ac:dyDescent="0.25">
      <c r="A1028">
        <v>1104</v>
      </c>
      <c r="B1028" s="1" t="s">
        <v>19</v>
      </c>
      <c r="C1028" s="2">
        <v>45747</v>
      </c>
      <c r="D1028">
        <v>1950520</v>
      </c>
      <c r="E1028" s="1" t="s">
        <v>20</v>
      </c>
      <c r="F1028" s="1" t="s">
        <v>34</v>
      </c>
      <c r="G1028">
        <v>305013</v>
      </c>
      <c r="H1028" s="1" t="s">
        <v>60</v>
      </c>
      <c r="I1028" s="1" t="s">
        <v>30</v>
      </c>
      <c r="J1028">
        <v>97.26027397260269</v>
      </c>
      <c r="K1028">
        <v>168.42105263157799</v>
      </c>
      <c r="L1028">
        <v>49.981713076923</v>
      </c>
      <c r="M1028">
        <v>71</v>
      </c>
      <c r="N1028">
        <v>32</v>
      </c>
      <c r="O1028">
        <v>7.7971472400000001</v>
      </c>
      <c r="P1028" s="1" t="s">
        <v>24</v>
      </c>
      <c r="Q1028">
        <v>73</v>
      </c>
      <c r="R1028">
        <v>19</v>
      </c>
      <c r="S1028">
        <v>15</v>
      </c>
    </row>
    <row r="1029" spans="1:19" x14ac:dyDescent="0.25">
      <c r="A1029">
        <v>1105</v>
      </c>
      <c r="B1029" s="1" t="s">
        <v>19</v>
      </c>
      <c r="C1029" s="2">
        <v>45747</v>
      </c>
      <c r="D1029">
        <v>1080834</v>
      </c>
      <c r="E1029" s="1" t="s">
        <v>20</v>
      </c>
      <c r="F1029" s="1" t="s">
        <v>34</v>
      </c>
      <c r="G1029">
        <v>305066</v>
      </c>
      <c r="H1029" s="1" t="s">
        <v>39</v>
      </c>
      <c r="I1029" s="1" t="s">
        <v>23</v>
      </c>
      <c r="J1029">
        <v>100</v>
      </c>
      <c r="K1029">
        <v>57.5757575757575</v>
      </c>
      <c r="L1029">
        <v>25.819452631578898</v>
      </c>
      <c r="M1029">
        <v>17</v>
      </c>
      <c r="N1029">
        <v>19</v>
      </c>
      <c r="O1029">
        <v>2.4528479999999999</v>
      </c>
      <c r="P1029" s="1" t="s">
        <v>24</v>
      </c>
      <c r="Q1029">
        <v>17</v>
      </c>
      <c r="R1029">
        <v>33</v>
      </c>
      <c r="S1029">
        <v>9</v>
      </c>
    </row>
    <row r="1030" spans="1:19" x14ac:dyDescent="0.25">
      <c r="A1030">
        <v>1106</v>
      </c>
      <c r="B1030" s="1" t="s">
        <v>19</v>
      </c>
      <c r="C1030" s="2">
        <v>45747</v>
      </c>
      <c r="D1030">
        <v>1201704</v>
      </c>
      <c r="E1030" s="1" t="s">
        <v>20</v>
      </c>
      <c r="F1030" s="1" t="s">
        <v>34</v>
      </c>
      <c r="G1030">
        <v>305046</v>
      </c>
      <c r="H1030" s="1" t="s">
        <v>128</v>
      </c>
      <c r="I1030" s="1" t="s">
        <v>32</v>
      </c>
      <c r="J1030">
        <v>62.5</v>
      </c>
      <c r="K1030">
        <v>22.857142857142801</v>
      </c>
      <c r="L1030">
        <v>0</v>
      </c>
      <c r="M1030">
        <v>15</v>
      </c>
      <c r="N1030">
        <v>8</v>
      </c>
      <c r="O1030">
        <v>0</v>
      </c>
      <c r="P1030" s="1" t="s">
        <v>24</v>
      </c>
      <c r="Q1030">
        <v>24</v>
      </c>
      <c r="R1030">
        <v>35</v>
      </c>
      <c r="S1030">
        <v>0</v>
      </c>
    </row>
    <row r="1031" spans="1:19" x14ac:dyDescent="0.25">
      <c r="A1031">
        <v>1107</v>
      </c>
      <c r="B1031" s="1" t="s">
        <v>19</v>
      </c>
      <c r="C1031" s="2">
        <v>45747</v>
      </c>
      <c r="D1031">
        <v>1943157</v>
      </c>
      <c r="E1031" s="1" t="s">
        <v>20</v>
      </c>
      <c r="F1031" s="1" t="s">
        <v>21</v>
      </c>
      <c r="G1031">
        <v>305040</v>
      </c>
      <c r="H1031" s="1" t="s">
        <v>99</v>
      </c>
      <c r="I1031" s="1" t="s">
        <v>27</v>
      </c>
      <c r="J1031">
        <v>200</v>
      </c>
      <c r="K1031">
        <v>92.857142857142804</v>
      </c>
      <c r="L1031">
        <v>92.810492019230693</v>
      </c>
      <c r="M1031">
        <v>14</v>
      </c>
      <c r="N1031">
        <v>40</v>
      </c>
      <c r="O1031">
        <v>9.6522911699999998</v>
      </c>
      <c r="P1031" s="1" t="s">
        <v>24</v>
      </c>
      <c r="Q1031">
        <v>7</v>
      </c>
      <c r="R1031">
        <v>43</v>
      </c>
      <c r="S1031">
        <v>10</v>
      </c>
    </row>
    <row r="1032" spans="1:19" x14ac:dyDescent="0.25">
      <c r="A1032">
        <v>1108</v>
      </c>
      <c r="B1032" s="1" t="s">
        <v>19</v>
      </c>
      <c r="C1032" s="2">
        <v>45747</v>
      </c>
      <c r="D1032">
        <v>1178160</v>
      </c>
      <c r="E1032" s="1" t="s">
        <v>20</v>
      </c>
      <c r="F1032" s="1" t="s">
        <v>21</v>
      </c>
      <c r="G1032">
        <v>305020</v>
      </c>
      <c r="H1032" s="1" t="s">
        <v>26</v>
      </c>
      <c r="I1032" s="1" t="s">
        <v>27</v>
      </c>
      <c r="J1032">
        <v>166.666666666666</v>
      </c>
      <c r="K1032">
        <v>66.176470588235205</v>
      </c>
      <c r="L1032">
        <v>30.822507252747201</v>
      </c>
      <c r="M1032">
        <v>15</v>
      </c>
      <c r="N1032">
        <v>45</v>
      </c>
      <c r="O1032">
        <v>5.6096963200000003</v>
      </c>
      <c r="P1032" s="1" t="s">
        <v>24</v>
      </c>
      <c r="Q1032">
        <v>9</v>
      </c>
      <c r="R1032">
        <v>68</v>
      </c>
      <c r="S1032">
        <v>18</v>
      </c>
    </row>
    <row r="1033" spans="1:19" x14ac:dyDescent="0.25">
      <c r="A1033">
        <v>1109</v>
      </c>
      <c r="B1033" s="1" t="s">
        <v>19</v>
      </c>
      <c r="C1033" s="2">
        <v>45747</v>
      </c>
      <c r="D1033">
        <v>1163924</v>
      </c>
      <c r="E1033" s="1" t="s">
        <v>33</v>
      </c>
      <c r="F1033" s="1" t="s">
        <v>34</v>
      </c>
      <c r="G1033">
        <v>305021</v>
      </c>
      <c r="H1033" s="1" t="s">
        <v>38</v>
      </c>
      <c r="I1033" s="1" t="s">
        <v>27</v>
      </c>
      <c r="J1033">
        <v>100</v>
      </c>
      <c r="K1033">
        <v>11.764705882352899</v>
      </c>
      <c r="L1033">
        <v>44.9411919230769</v>
      </c>
      <c r="M1033">
        <v>31</v>
      </c>
      <c r="N1033">
        <v>2</v>
      </c>
      <c r="O1033">
        <v>4.6738839599999897</v>
      </c>
      <c r="P1033" s="1" t="s">
        <v>36</v>
      </c>
      <c r="Q1033">
        <v>31</v>
      </c>
      <c r="R1033">
        <v>17</v>
      </c>
      <c r="S1033">
        <v>10</v>
      </c>
    </row>
    <row r="1034" spans="1:19" x14ac:dyDescent="0.25">
      <c r="A1034">
        <v>1110</v>
      </c>
      <c r="B1034" s="1" t="s">
        <v>19</v>
      </c>
      <c r="C1034" s="2">
        <v>45747</v>
      </c>
      <c r="D1034">
        <v>1915138</v>
      </c>
      <c r="E1034" s="1" t="s">
        <v>33</v>
      </c>
      <c r="F1034" s="1" t="s">
        <v>34</v>
      </c>
      <c r="G1034">
        <v>305021</v>
      </c>
      <c r="H1034" s="1" t="s">
        <v>38</v>
      </c>
      <c r="I1034" s="1" t="s">
        <v>27</v>
      </c>
      <c r="J1034">
        <v>44.444444444444443</v>
      </c>
      <c r="K1034">
        <v>0</v>
      </c>
      <c r="L1034">
        <v>0</v>
      </c>
      <c r="M1034">
        <v>8</v>
      </c>
      <c r="N1034">
        <v>0</v>
      </c>
      <c r="O1034">
        <v>0</v>
      </c>
      <c r="P1034" s="1" t="s">
        <v>36</v>
      </c>
      <c r="Q1034">
        <v>18</v>
      </c>
      <c r="R1034">
        <v>0</v>
      </c>
      <c r="S1034">
        <v>0</v>
      </c>
    </row>
    <row r="1035" spans="1:19" x14ac:dyDescent="0.25">
      <c r="A1035">
        <v>1111</v>
      </c>
      <c r="B1035" s="1" t="s">
        <v>19</v>
      </c>
      <c r="C1035" s="2">
        <v>45747</v>
      </c>
      <c r="D1035">
        <v>1871504</v>
      </c>
      <c r="E1035" s="1" t="s">
        <v>20</v>
      </c>
      <c r="F1035" s="1" t="s">
        <v>21</v>
      </c>
      <c r="G1035">
        <v>305057</v>
      </c>
      <c r="H1035" s="1" t="s">
        <v>59</v>
      </c>
      <c r="I1035" s="1" t="s">
        <v>23</v>
      </c>
      <c r="J1035">
        <v>175</v>
      </c>
      <c r="K1035">
        <v>102.66666666666599</v>
      </c>
      <c r="L1035">
        <v>161.794609538461</v>
      </c>
      <c r="M1035">
        <v>14</v>
      </c>
      <c r="N1035">
        <v>77</v>
      </c>
      <c r="O1035">
        <v>21.033299239999899</v>
      </c>
      <c r="P1035" s="1" t="s">
        <v>24</v>
      </c>
      <c r="Q1035">
        <v>8</v>
      </c>
      <c r="R1035">
        <v>75</v>
      </c>
      <c r="S1035">
        <v>12</v>
      </c>
    </row>
    <row r="1036" spans="1:19" x14ac:dyDescent="0.25">
      <c r="A1036">
        <v>1112</v>
      </c>
      <c r="B1036" s="1" t="s">
        <v>19</v>
      </c>
      <c r="C1036" s="2">
        <v>45747</v>
      </c>
      <c r="D1036">
        <v>1395231</v>
      </c>
      <c r="E1036" s="1" t="s">
        <v>20</v>
      </c>
      <c r="F1036" s="1" t="s">
        <v>34</v>
      </c>
      <c r="G1036">
        <v>305038</v>
      </c>
      <c r="H1036" s="1" t="s">
        <v>40</v>
      </c>
      <c r="I1036" s="1" t="s">
        <v>23</v>
      </c>
      <c r="J1036">
        <v>135.29411764705802</v>
      </c>
      <c r="K1036">
        <v>78.787878787878697</v>
      </c>
      <c r="L1036">
        <v>143.45141018181801</v>
      </c>
      <c r="M1036">
        <v>23</v>
      </c>
      <c r="N1036">
        <v>26</v>
      </c>
      <c r="O1036">
        <v>15.779655119999999</v>
      </c>
      <c r="P1036" s="1" t="s">
        <v>24</v>
      </c>
      <c r="Q1036">
        <v>17</v>
      </c>
      <c r="R1036">
        <v>33</v>
      </c>
      <c r="S1036">
        <v>11</v>
      </c>
    </row>
    <row r="1037" spans="1:19" x14ac:dyDescent="0.25">
      <c r="A1037">
        <v>1113</v>
      </c>
      <c r="B1037" s="1" t="s">
        <v>19</v>
      </c>
      <c r="C1037" s="2">
        <v>45747</v>
      </c>
      <c r="D1037">
        <v>1935856</v>
      </c>
      <c r="E1037" s="1" t="s">
        <v>43</v>
      </c>
      <c r="F1037" s="1" t="s">
        <v>34</v>
      </c>
      <c r="G1037">
        <v>305029</v>
      </c>
      <c r="H1037" s="1" t="s">
        <v>135</v>
      </c>
      <c r="I1037" s="1" t="s">
        <v>42</v>
      </c>
      <c r="J1037">
        <v>114.28571428571399</v>
      </c>
      <c r="K1037">
        <v>104.54545454545401</v>
      </c>
      <c r="L1037">
        <v>72.085085480769195</v>
      </c>
      <c r="M1037">
        <v>40</v>
      </c>
      <c r="N1037">
        <v>24</v>
      </c>
      <c r="O1037">
        <v>7.4968488899999999</v>
      </c>
      <c r="P1037" s="1" t="s">
        <v>45</v>
      </c>
      <c r="Q1037">
        <v>35</v>
      </c>
      <c r="R1037">
        <v>22</v>
      </c>
      <c r="S1037">
        <v>10</v>
      </c>
    </row>
    <row r="1038" spans="1:19" x14ac:dyDescent="0.25">
      <c r="A1038">
        <v>1114</v>
      </c>
      <c r="B1038" s="1" t="s">
        <v>19</v>
      </c>
      <c r="C1038" s="2">
        <v>45747</v>
      </c>
      <c r="D1038">
        <v>1947579</v>
      </c>
      <c r="E1038" s="1" t="s">
        <v>33</v>
      </c>
      <c r="F1038" s="1" t="s">
        <v>34</v>
      </c>
      <c r="G1038">
        <v>888587</v>
      </c>
      <c r="H1038" s="1" t="s">
        <v>63</v>
      </c>
      <c r="I1038" s="1" t="s">
        <v>27</v>
      </c>
      <c r="J1038">
        <v>161.111111111111</v>
      </c>
      <c r="K1038">
        <v>20</v>
      </c>
      <c r="L1038">
        <v>126.986379846153</v>
      </c>
      <c r="M1038">
        <v>29</v>
      </c>
      <c r="N1038">
        <v>4</v>
      </c>
      <c r="O1038">
        <v>8.2541146899999998</v>
      </c>
      <c r="P1038" s="1" t="s">
        <v>36</v>
      </c>
      <c r="Q1038">
        <v>18</v>
      </c>
      <c r="R1038">
        <v>20</v>
      </c>
      <c r="S1038">
        <v>6</v>
      </c>
    </row>
    <row r="1039" spans="1:19" x14ac:dyDescent="0.25">
      <c r="A1039">
        <v>1115</v>
      </c>
      <c r="B1039" s="1" t="s">
        <v>19</v>
      </c>
      <c r="C1039" s="2">
        <v>45747</v>
      </c>
      <c r="D1039">
        <v>1183566</v>
      </c>
      <c r="E1039" s="1" t="s">
        <v>20</v>
      </c>
      <c r="F1039" s="1" t="s">
        <v>21</v>
      </c>
      <c r="G1039">
        <v>305013</v>
      </c>
      <c r="H1039" s="1" t="s">
        <v>60</v>
      </c>
      <c r="I1039" s="1" t="s">
        <v>30</v>
      </c>
      <c r="J1039">
        <v>166.666666666666</v>
      </c>
      <c r="K1039">
        <v>94.871794871794805</v>
      </c>
      <c r="L1039">
        <v>123.74181681318599</v>
      </c>
      <c r="M1039">
        <v>15</v>
      </c>
      <c r="N1039">
        <v>74</v>
      </c>
      <c r="O1039">
        <v>22.521010660000002</v>
      </c>
      <c r="P1039" s="1" t="s">
        <v>24</v>
      </c>
      <c r="Q1039">
        <v>9</v>
      </c>
      <c r="R1039">
        <v>78</v>
      </c>
      <c r="S1039">
        <v>18</v>
      </c>
    </row>
    <row r="1040" spans="1:19" x14ac:dyDescent="0.25">
      <c r="A1040">
        <v>1116</v>
      </c>
      <c r="B1040" s="1" t="s">
        <v>19</v>
      </c>
      <c r="C1040" s="2">
        <v>45747</v>
      </c>
      <c r="D1040">
        <v>1749547</v>
      </c>
      <c r="E1040" s="1" t="s">
        <v>20</v>
      </c>
      <c r="F1040" s="1" t="s">
        <v>34</v>
      </c>
      <c r="G1040">
        <v>305057</v>
      </c>
      <c r="H1040" s="1" t="s">
        <v>59</v>
      </c>
      <c r="I1040" s="1" t="s">
        <v>23</v>
      </c>
      <c r="J1040">
        <v>150</v>
      </c>
      <c r="K1040">
        <v>127.27272727272701</v>
      </c>
      <c r="L1040">
        <v>103.90033568376001</v>
      </c>
      <c r="M1040">
        <v>18</v>
      </c>
      <c r="N1040">
        <v>14</v>
      </c>
      <c r="O1040">
        <v>4.8625357099999897</v>
      </c>
      <c r="P1040" s="1" t="s">
        <v>24</v>
      </c>
      <c r="Q1040">
        <v>12</v>
      </c>
      <c r="R1040">
        <v>11</v>
      </c>
      <c r="S1040">
        <v>4</v>
      </c>
    </row>
    <row r="1041" spans="1:19" x14ac:dyDescent="0.25">
      <c r="A1041">
        <v>1117</v>
      </c>
      <c r="B1041" s="1" t="s">
        <v>19</v>
      </c>
      <c r="C1041" s="2">
        <v>45747</v>
      </c>
      <c r="D1041">
        <v>1239011</v>
      </c>
      <c r="E1041" s="1" t="s">
        <v>25</v>
      </c>
      <c r="F1041" s="1" t="s">
        <v>34</v>
      </c>
      <c r="G1041">
        <v>305057</v>
      </c>
      <c r="H1041" s="1" t="s">
        <v>59</v>
      </c>
      <c r="I1041" s="1" t="s">
        <v>23</v>
      </c>
      <c r="J1041">
        <v>126.470588235294</v>
      </c>
      <c r="K1041">
        <v>100</v>
      </c>
      <c r="L1041">
        <v>84.143210923076907</v>
      </c>
      <c r="M1041">
        <v>43</v>
      </c>
      <c r="N1041">
        <v>31</v>
      </c>
      <c r="O1041">
        <v>10.93861742</v>
      </c>
      <c r="P1041" s="1" t="s">
        <v>28</v>
      </c>
      <c r="Q1041">
        <v>34</v>
      </c>
      <c r="R1041">
        <v>31</v>
      </c>
      <c r="S1041">
        <v>13</v>
      </c>
    </row>
    <row r="1042" spans="1:19" x14ac:dyDescent="0.25">
      <c r="A1042">
        <v>1118</v>
      </c>
      <c r="B1042" s="1" t="s">
        <v>19</v>
      </c>
      <c r="C1042" s="2">
        <v>45747</v>
      </c>
      <c r="D1042">
        <v>1190237</v>
      </c>
      <c r="E1042" s="1" t="s">
        <v>20</v>
      </c>
      <c r="F1042" s="1" t="s">
        <v>21</v>
      </c>
      <c r="G1042">
        <v>356062</v>
      </c>
      <c r="H1042" s="1" t="s">
        <v>123</v>
      </c>
      <c r="I1042" s="1" t="s">
        <v>32</v>
      </c>
      <c r="J1042">
        <v>150</v>
      </c>
      <c r="K1042">
        <v>95.454545454545396</v>
      </c>
      <c r="L1042">
        <v>130.467211307692</v>
      </c>
      <c r="M1042">
        <v>9</v>
      </c>
      <c r="N1042">
        <v>67</v>
      </c>
      <c r="O1042">
        <v>16.960737469999899</v>
      </c>
      <c r="P1042" s="1" t="s">
        <v>24</v>
      </c>
      <c r="Q1042">
        <v>6</v>
      </c>
      <c r="R1042">
        <v>70</v>
      </c>
      <c r="S1042">
        <v>12</v>
      </c>
    </row>
    <row r="1043" spans="1:19" x14ac:dyDescent="0.25">
      <c r="A1043">
        <v>1119</v>
      </c>
      <c r="B1043" s="1" t="s">
        <v>19</v>
      </c>
      <c r="C1043" s="2">
        <v>45747</v>
      </c>
      <c r="D1043">
        <v>1094583</v>
      </c>
      <c r="E1043" s="1" t="s">
        <v>20</v>
      </c>
      <c r="F1043" s="1" t="s">
        <v>21</v>
      </c>
      <c r="G1043">
        <v>305025</v>
      </c>
      <c r="H1043" s="1" t="s">
        <v>115</v>
      </c>
      <c r="I1043" s="1" t="s">
        <v>42</v>
      </c>
      <c r="J1043">
        <v>122.22222222222202</v>
      </c>
      <c r="K1043">
        <v>37.931034482758605</v>
      </c>
      <c r="L1043">
        <v>87.370002747252698</v>
      </c>
      <c r="M1043">
        <v>11</v>
      </c>
      <c r="N1043">
        <v>33</v>
      </c>
      <c r="O1043">
        <v>15.9013405</v>
      </c>
      <c r="P1043" s="1" t="s">
        <v>24</v>
      </c>
      <c r="Q1043">
        <v>9</v>
      </c>
      <c r="R1043">
        <v>87</v>
      </c>
      <c r="S1043">
        <v>18</v>
      </c>
    </row>
    <row r="1044" spans="1:19" x14ac:dyDescent="0.25">
      <c r="A1044">
        <v>1121</v>
      </c>
      <c r="B1044" s="1" t="s">
        <v>19</v>
      </c>
      <c r="C1044" s="2">
        <v>45747</v>
      </c>
      <c r="D1044">
        <v>1074023</v>
      </c>
      <c r="E1044" s="1" t="s">
        <v>33</v>
      </c>
      <c r="F1044" s="1" t="s">
        <v>34</v>
      </c>
      <c r="G1044">
        <v>305021</v>
      </c>
      <c r="H1044" s="1" t="s">
        <v>38</v>
      </c>
      <c r="I1044" s="1" t="s">
        <v>27</v>
      </c>
      <c r="J1044">
        <v>44.444444444444443</v>
      </c>
      <c r="K1044">
        <v>0</v>
      </c>
      <c r="L1044">
        <v>0</v>
      </c>
      <c r="M1044">
        <v>8</v>
      </c>
      <c r="N1044">
        <v>0</v>
      </c>
      <c r="O1044">
        <v>0</v>
      </c>
      <c r="P1044" s="1" t="s">
        <v>36</v>
      </c>
      <c r="Q1044">
        <v>18</v>
      </c>
      <c r="R1044">
        <v>0</v>
      </c>
      <c r="S1044">
        <v>0</v>
      </c>
    </row>
    <row r="1045" spans="1:19" x14ac:dyDescent="0.25">
      <c r="A1045">
        <v>1122</v>
      </c>
      <c r="B1045" s="1" t="s">
        <v>19</v>
      </c>
      <c r="C1045" s="2">
        <v>45747</v>
      </c>
      <c r="D1045">
        <v>1050113</v>
      </c>
      <c r="E1045" s="1" t="s">
        <v>25</v>
      </c>
      <c r="F1045" s="1" t="s">
        <v>34</v>
      </c>
      <c r="G1045">
        <v>305035</v>
      </c>
      <c r="H1045" s="1" t="s">
        <v>75</v>
      </c>
      <c r="I1045" s="1" t="s">
        <v>42</v>
      </c>
      <c r="J1045">
        <v>100</v>
      </c>
      <c r="K1045">
        <v>70</v>
      </c>
      <c r="L1045">
        <v>119.913094423076</v>
      </c>
      <c r="M1045">
        <v>31</v>
      </c>
      <c r="N1045">
        <v>14</v>
      </c>
      <c r="O1045">
        <v>12.470961819999999</v>
      </c>
      <c r="P1045" s="1" t="s">
        <v>28</v>
      </c>
      <c r="Q1045">
        <v>31</v>
      </c>
      <c r="R1045">
        <v>20</v>
      </c>
      <c r="S1045">
        <v>10</v>
      </c>
    </row>
    <row r="1046" spans="1:19" x14ac:dyDescent="0.25">
      <c r="A1046">
        <v>1123</v>
      </c>
      <c r="B1046" s="1" t="s">
        <v>19</v>
      </c>
      <c r="C1046" s="2">
        <v>45747</v>
      </c>
      <c r="D1046">
        <v>1415435</v>
      </c>
      <c r="E1046" s="1" t="s">
        <v>33</v>
      </c>
      <c r="F1046" s="1" t="s">
        <v>34</v>
      </c>
      <c r="G1046">
        <v>346621</v>
      </c>
      <c r="H1046" s="1" t="s">
        <v>72</v>
      </c>
      <c r="I1046" s="1" t="s">
        <v>23</v>
      </c>
      <c r="J1046">
        <v>76.923076923076906</v>
      </c>
      <c r="K1046">
        <v>40</v>
      </c>
      <c r="L1046">
        <v>56.906625687500004</v>
      </c>
      <c r="M1046">
        <v>20</v>
      </c>
      <c r="N1046">
        <v>14</v>
      </c>
      <c r="O1046">
        <v>9.1050601100000002</v>
      </c>
      <c r="P1046" s="1" t="s">
        <v>36</v>
      </c>
      <c r="Q1046">
        <v>26</v>
      </c>
      <c r="R1046">
        <v>35</v>
      </c>
      <c r="S1046">
        <v>16</v>
      </c>
    </row>
    <row r="1047" spans="1:19" x14ac:dyDescent="0.25">
      <c r="A1047">
        <v>1124</v>
      </c>
      <c r="B1047" s="1" t="s">
        <v>19</v>
      </c>
      <c r="C1047" s="2">
        <v>45747</v>
      </c>
      <c r="D1047">
        <v>1286535</v>
      </c>
      <c r="E1047" s="1" t="s">
        <v>25</v>
      </c>
      <c r="F1047" s="1" t="s">
        <v>34</v>
      </c>
      <c r="G1047">
        <v>305068</v>
      </c>
      <c r="H1047" s="1" t="s">
        <v>53</v>
      </c>
      <c r="I1047" s="1" t="s">
        <v>23</v>
      </c>
      <c r="J1047">
        <v>164</v>
      </c>
      <c r="K1047">
        <v>38.461538461538403</v>
      </c>
      <c r="L1047">
        <v>51.198458090909007</v>
      </c>
      <c r="M1047">
        <v>41</v>
      </c>
      <c r="N1047">
        <v>10</v>
      </c>
      <c r="O1047">
        <v>5.6318303899999904</v>
      </c>
      <c r="P1047" s="1" t="s">
        <v>28</v>
      </c>
      <c r="Q1047">
        <v>25</v>
      </c>
      <c r="R1047">
        <v>26</v>
      </c>
      <c r="S1047">
        <v>11</v>
      </c>
    </row>
    <row r="1048" spans="1:19" x14ac:dyDescent="0.25">
      <c r="A1048">
        <v>1125</v>
      </c>
      <c r="B1048" s="1" t="s">
        <v>19</v>
      </c>
      <c r="C1048" s="2">
        <v>45747</v>
      </c>
      <c r="D1048">
        <v>1111128</v>
      </c>
      <c r="E1048" s="1" t="s">
        <v>43</v>
      </c>
      <c r="F1048" s="1" t="s">
        <v>34</v>
      </c>
      <c r="G1048">
        <v>305057</v>
      </c>
      <c r="H1048" s="1" t="s">
        <v>59</v>
      </c>
      <c r="I1048" s="1" t="s">
        <v>23</v>
      </c>
      <c r="J1048">
        <v>117.64705882352899</v>
      </c>
      <c r="K1048">
        <v>87.096774193548299</v>
      </c>
      <c r="L1048">
        <v>127.775616307692</v>
      </c>
      <c r="M1048">
        <v>40</v>
      </c>
      <c r="N1048">
        <v>27</v>
      </c>
      <c r="O1048">
        <v>16.610830119999999</v>
      </c>
      <c r="P1048" s="1" t="s">
        <v>45</v>
      </c>
      <c r="Q1048">
        <v>34</v>
      </c>
      <c r="R1048">
        <v>31</v>
      </c>
      <c r="S1048">
        <v>13</v>
      </c>
    </row>
    <row r="1049" spans="1:19" x14ac:dyDescent="0.25">
      <c r="A1049">
        <v>1126</v>
      </c>
      <c r="B1049" s="1" t="s">
        <v>19</v>
      </c>
      <c r="C1049" s="2">
        <v>45747</v>
      </c>
      <c r="D1049">
        <v>1056647</v>
      </c>
      <c r="E1049" s="1" t="s">
        <v>20</v>
      </c>
      <c r="F1049" s="1" t="s">
        <v>34</v>
      </c>
      <c r="G1049">
        <v>305059</v>
      </c>
      <c r="H1049" s="1" t="s">
        <v>92</v>
      </c>
      <c r="I1049" s="1" t="s">
        <v>27</v>
      </c>
      <c r="J1049">
        <v>85.714285714285694</v>
      </c>
      <c r="K1049">
        <v>32.258064516128997</v>
      </c>
      <c r="L1049">
        <v>67.923208750000001</v>
      </c>
      <c r="M1049">
        <v>18</v>
      </c>
      <c r="N1049">
        <v>10</v>
      </c>
      <c r="O1049">
        <v>7.0640137100000002</v>
      </c>
      <c r="P1049" s="1" t="s">
        <v>24</v>
      </c>
      <c r="Q1049">
        <v>21</v>
      </c>
      <c r="R1049">
        <v>31</v>
      </c>
      <c r="S1049">
        <v>10</v>
      </c>
    </row>
    <row r="1050" spans="1:19" x14ac:dyDescent="0.25">
      <c r="A1050">
        <v>1127</v>
      </c>
      <c r="B1050" s="1" t="s">
        <v>19</v>
      </c>
      <c r="C1050" s="2">
        <v>45747</v>
      </c>
      <c r="D1050">
        <v>1356457</v>
      </c>
      <c r="E1050" s="1" t="s">
        <v>20</v>
      </c>
      <c r="F1050" s="1" t="s">
        <v>34</v>
      </c>
      <c r="G1050">
        <v>305017</v>
      </c>
      <c r="H1050" s="1" t="s">
        <v>41</v>
      </c>
      <c r="I1050" s="1" t="s">
        <v>42</v>
      </c>
      <c r="J1050">
        <v>115.99999999999999</v>
      </c>
      <c r="K1050">
        <v>100</v>
      </c>
      <c r="L1050">
        <v>68.050767857142802</v>
      </c>
      <c r="M1050">
        <v>58</v>
      </c>
      <c r="N1050">
        <v>15</v>
      </c>
      <c r="O1050">
        <v>8.4219630300000006</v>
      </c>
      <c r="P1050" s="1" t="s">
        <v>24</v>
      </c>
      <c r="Q1050">
        <v>50</v>
      </c>
      <c r="R1050">
        <v>15</v>
      </c>
      <c r="S1050">
        <v>12</v>
      </c>
    </row>
    <row r="1051" spans="1:19" x14ac:dyDescent="0.25">
      <c r="A1051">
        <v>1128</v>
      </c>
      <c r="B1051" s="1" t="s">
        <v>19</v>
      </c>
      <c r="C1051" s="2">
        <v>45747</v>
      </c>
      <c r="D1051">
        <v>1855978</v>
      </c>
      <c r="E1051" s="1" t="s">
        <v>25</v>
      </c>
      <c r="F1051" s="1" t="s">
        <v>34</v>
      </c>
      <c r="G1051">
        <v>305022</v>
      </c>
      <c r="H1051" s="1" t="s">
        <v>48</v>
      </c>
      <c r="I1051" s="1" t="s">
        <v>42</v>
      </c>
      <c r="J1051">
        <v>146.15384615384599</v>
      </c>
      <c r="K1051">
        <v>76.19047619047609</v>
      </c>
      <c r="L1051">
        <v>56.941105913461499</v>
      </c>
      <c r="M1051">
        <v>76</v>
      </c>
      <c r="N1051">
        <v>16</v>
      </c>
      <c r="O1051">
        <v>11.843750029999899</v>
      </c>
      <c r="P1051" s="1" t="s">
        <v>28</v>
      </c>
      <c r="Q1051">
        <v>52</v>
      </c>
      <c r="R1051">
        <v>21</v>
      </c>
      <c r="S1051">
        <v>20</v>
      </c>
    </row>
    <row r="1052" spans="1:19" x14ac:dyDescent="0.25">
      <c r="A1052">
        <v>1129</v>
      </c>
      <c r="B1052" s="1" t="s">
        <v>19</v>
      </c>
      <c r="C1052" s="2">
        <v>45747</v>
      </c>
      <c r="D1052">
        <v>1188039</v>
      </c>
      <c r="E1052" s="1" t="s">
        <v>25</v>
      </c>
      <c r="F1052" s="1" t="s">
        <v>34</v>
      </c>
      <c r="G1052">
        <v>305017</v>
      </c>
      <c r="H1052" s="1" t="s">
        <v>41</v>
      </c>
      <c r="I1052" s="1" t="s">
        <v>42</v>
      </c>
      <c r="J1052">
        <v>104.05405405405399</v>
      </c>
      <c r="K1052">
        <v>57.142857142857096</v>
      </c>
      <c r="L1052">
        <v>101.430806593406</v>
      </c>
      <c r="M1052">
        <v>77</v>
      </c>
      <c r="N1052">
        <v>12</v>
      </c>
      <c r="O1052">
        <v>18.460406800000001</v>
      </c>
      <c r="P1052" s="1" t="s">
        <v>28</v>
      </c>
      <c r="Q1052">
        <v>74</v>
      </c>
      <c r="R1052">
        <v>21</v>
      </c>
      <c r="S1052">
        <v>18</v>
      </c>
    </row>
    <row r="1053" spans="1:19" x14ac:dyDescent="0.25">
      <c r="A1053">
        <v>1130</v>
      </c>
      <c r="B1053" s="1" t="s">
        <v>19</v>
      </c>
      <c r="C1053" s="2">
        <v>45747</v>
      </c>
      <c r="D1053">
        <v>1747423</v>
      </c>
      <c r="E1053" s="1" t="s">
        <v>20</v>
      </c>
      <c r="F1053" s="1" t="s">
        <v>21</v>
      </c>
      <c r="G1053">
        <v>305087</v>
      </c>
      <c r="H1053" s="1" t="s">
        <v>52</v>
      </c>
      <c r="I1053" s="1" t="s">
        <v>27</v>
      </c>
      <c r="J1053">
        <v>150</v>
      </c>
      <c r="K1053">
        <v>67.213114754098299</v>
      </c>
      <c r="L1053">
        <v>124.38825641025599</v>
      </c>
      <c r="M1053">
        <v>9</v>
      </c>
      <c r="N1053">
        <v>42</v>
      </c>
      <c r="O1053">
        <v>9.7022840000000006</v>
      </c>
      <c r="P1053" s="1" t="s">
        <v>24</v>
      </c>
      <c r="Q1053">
        <v>6</v>
      </c>
      <c r="R1053">
        <v>62</v>
      </c>
      <c r="S1053">
        <v>7</v>
      </c>
    </row>
    <row r="1054" spans="1:19" x14ac:dyDescent="0.25">
      <c r="A1054">
        <v>1131</v>
      </c>
      <c r="B1054" s="1" t="s">
        <v>19</v>
      </c>
      <c r="C1054" s="2">
        <v>45747</v>
      </c>
      <c r="D1054">
        <v>1636216</v>
      </c>
      <c r="E1054" s="1" t="s">
        <v>33</v>
      </c>
      <c r="F1054" s="1" t="s">
        <v>34</v>
      </c>
      <c r="G1054">
        <v>305053</v>
      </c>
      <c r="H1054" s="1" t="s">
        <v>61</v>
      </c>
      <c r="I1054" s="1" t="s">
        <v>27</v>
      </c>
      <c r="J1054">
        <v>180</v>
      </c>
      <c r="K1054">
        <v>0</v>
      </c>
      <c r="L1054">
        <v>31.214412774725197</v>
      </c>
      <c r="M1054">
        <v>36</v>
      </c>
      <c r="N1054">
        <v>0</v>
      </c>
      <c r="O1054">
        <v>2.7268911</v>
      </c>
      <c r="P1054" s="1" t="s">
        <v>36</v>
      </c>
      <c r="Q1054">
        <v>20</v>
      </c>
      <c r="R1054">
        <v>0</v>
      </c>
      <c r="S1054">
        <v>8</v>
      </c>
    </row>
    <row r="1055" spans="1:19" x14ac:dyDescent="0.25">
      <c r="A1055">
        <v>1132</v>
      </c>
      <c r="B1055" s="1" t="s">
        <v>19</v>
      </c>
      <c r="C1055" s="2">
        <v>45747</v>
      </c>
      <c r="D1055">
        <v>1174489</v>
      </c>
      <c r="E1055" s="1" t="s">
        <v>20</v>
      </c>
      <c r="F1055" s="1" t="s">
        <v>34</v>
      </c>
      <c r="G1055">
        <v>305842</v>
      </c>
      <c r="H1055" s="1" t="s">
        <v>56</v>
      </c>
      <c r="I1055" s="1" t="s">
        <v>30</v>
      </c>
      <c r="J1055">
        <v>102.43902439024299</v>
      </c>
      <c r="K1055">
        <v>50</v>
      </c>
      <c r="L1055">
        <v>56.547525054945005</v>
      </c>
      <c r="M1055">
        <v>42</v>
      </c>
      <c r="N1055">
        <v>10</v>
      </c>
      <c r="O1055">
        <v>10.29164956</v>
      </c>
      <c r="P1055" s="1" t="s">
        <v>24</v>
      </c>
      <c r="Q1055">
        <v>41</v>
      </c>
      <c r="R1055">
        <v>20</v>
      </c>
      <c r="S1055">
        <v>18</v>
      </c>
    </row>
    <row r="1056" spans="1:19" x14ac:dyDescent="0.25">
      <c r="A1056">
        <v>1133</v>
      </c>
      <c r="B1056" s="1" t="s">
        <v>19</v>
      </c>
      <c r="C1056" s="2">
        <v>45747</v>
      </c>
      <c r="D1056">
        <v>1764862</v>
      </c>
      <c r="E1056" s="1" t="s">
        <v>20</v>
      </c>
      <c r="F1056" s="1" t="s">
        <v>34</v>
      </c>
      <c r="G1056">
        <v>305068</v>
      </c>
      <c r="H1056" s="1" t="s">
        <v>53</v>
      </c>
      <c r="I1056" s="1" t="s">
        <v>23</v>
      </c>
      <c r="J1056">
        <v>200</v>
      </c>
      <c r="K1056">
        <v>50</v>
      </c>
      <c r="L1056">
        <v>174.83413109090898</v>
      </c>
      <c r="M1056">
        <v>50</v>
      </c>
      <c r="N1056">
        <v>13</v>
      </c>
      <c r="O1056">
        <v>19.231754420000001</v>
      </c>
      <c r="P1056" s="1" t="s">
        <v>24</v>
      </c>
      <c r="Q1056">
        <v>25</v>
      </c>
      <c r="R1056">
        <v>26</v>
      </c>
      <c r="S1056">
        <v>11</v>
      </c>
    </row>
    <row r="1057" spans="1:19" x14ac:dyDescent="0.25">
      <c r="A1057">
        <v>1134</v>
      </c>
      <c r="B1057" s="1" t="s">
        <v>19</v>
      </c>
      <c r="C1057" s="2">
        <v>45747</v>
      </c>
      <c r="D1057">
        <v>1462351</v>
      </c>
      <c r="E1057" s="1" t="s">
        <v>25</v>
      </c>
      <c r="F1057" s="1" t="s">
        <v>34</v>
      </c>
      <c r="G1057">
        <v>305030</v>
      </c>
      <c r="H1057" s="1" t="s">
        <v>70</v>
      </c>
      <c r="I1057" s="1" t="s">
        <v>42</v>
      </c>
      <c r="J1057">
        <v>120.83333333333299</v>
      </c>
      <c r="K1057">
        <v>110.00000000000001</v>
      </c>
      <c r="L1057">
        <v>0</v>
      </c>
      <c r="M1057">
        <v>29</v>
      </c>
      <c r="N1057">
        <v>11</v>
      </c>
      <c r="O1057">
        <v>0</v>
      </c>
      <c r="P1057" s="1" t="s">
        <v>28</v>
      </c>
      <c r="Q1057">
        <v>24</v>
      </c>
      <c r="R1057">
        <v>9</v>
      </c>
      <c r="S1057">
        <v>0</v>
      </c>
    </row>
    <row r="1058" spans="1:19" x14ac:dyDescent="0.25">
      <c r="A1058">
        <v>1135</v>
      </c>
      <c r="B1058" s="1" t="s">
        <v>19</v>
      </c>
      <c r="C1058" s="2">
        <v>45747</v>
      </c>
      <c r="D1058">
        <v>1419119</v>
      </c>
      <c r="E1058" s="1" t="s">
        <v>33</v>
      </c>
      <c r="F1058" s="1" t="s">
        <v>34</v>
      </c>
      <c r="G1058">
        <v>854226</v>
      </c>
      <c r="H1058" s="1" t="s">
        <v>110</v>
      </c>
      <c r="I1058" s="1" t="s">
        <v>42</v>
      </c>
      <c r="J1058">
        <v>7.6923076923076925</v>
      </c>
      <c r="K1058">
        <v>0</v>
      </c>
      <c r="L1058">
        <v>0</v>
      </c>
      <c r="M1058">
        <v>1</v>
      </c>
      <c r="N1058">
        <v>0</v>
      </c>
      <c r="O1058">
        <v>0</v>
      </c>
      <c r="P1058" s="1" t="s">
        <v>36</v>
      </c>
      <c r="Q1058">
        <v>13</v>
      </c>
      <c r="R1058">
        <v>0</v>
      </c>
      <c r="S1058">
        <v>0</v>
      </c>
    </row>
    <row r="1059" spans="1:19" x14ac:dyDescent="0.25">
      <c r="A1059">
        <v>1136</v>
      </c>
      <c r="B1059" s="1" t="s">
        <v>19</v>
      </c>
      <c r="C1059" s="2">
        <v>45747</v>
      </c>
      <c r="D1059">
        <v>1409275</v>
      </c>
      <c r="E1059" s="1" t="s">
        <v>43</v>
      </c>
      <c r="F1059" s="1" t="s">
        <v>34</v>
      </c>
      <c r="G1059">
        <v>305056</v>
      </c>
      <c r="H1059" s="1" t="s">
        <v>116</v>
      </c>
      <c r="I1059" s="1" t="s">
        <v>32</v>
      </c>
      <c r="J1059">
        <v>77.5</v>
      </c>
      <c r="K1059">
        <v>74.074074074074005</v>
      </c>
      <c r="L1059">
        <v>215.01126670588201</v>
      </c>
      <c r="M1059">
        <v>31</v>
      </c>
      <c r="N1059">
        <v>20</v>
      </c>
      <c r="O1059">
        <v>18.27595767</v>
      </c>
      <c r="P1059" s="1" t="s">
        <v>45</v>
      </c>
      <c r="Q1059">
        <v>40</v>
      </c>
      <c r="R1059">
        <v>27</v>
      </c>
      <c r="S1059">
        <v>8</v>
      </c>
    </row>
    <row r="1060" spans="1:19" x14ac:dyDescent="0.25">
      <c r="A1060">
        <v>1137</v>
      </c>
      <c r="B1060" s="1" t="s">
        <v>19</v>
      </c>
      <c r="C1060" s="2">
        <v>45747</v>
      </c>
      <c r="D1060">
        <v>1302483</v>
      </c>
      <c r="E1060" s="1" t="s">
        <v>20</v>
      </c>
      <c r="F1060" s="1" t="s">
        <v>21</v>
      </c>
      <c r="G1060">
        <v>305018</v>
      </c>
      <c r="H1060" s="1" t="s">
        <v>49</v>
      </c>
      <c r="I1060" s="1" t="s">
        <v>32</v>
      </c>
      <c r="J1060">
        <v>100</v>
      </c>
      <c r="K1060">
        <v>6.25</v>
      </c>
      <c r="L1060">
        <v>0</v>
      </c>
      <c r="M1060">
        <v>2</v>
      </c>
      <c r="N1060">
        <v>1</v>
      </c>
      <c r="O1060">
        <v>0</v>
      </c>
      <c r="P1060" s="1" t="s">
        <v>24</v>
      </c>
      <c r="Q1060">
        <v>2</v>
      </c>
      <c r="R1060">
        <v>16</v>
      </c>
      <c r="S1060">
        <v>0</v>
      </c>
    </row>
    <row r="1061" spans="1:19" x14ac:dyDescent="0.25">
      <c r="A1061">
        <v>1138</v>
      </c>
      <c r="B1061" s="1" t="s">
        <v>19</v>
      </c>
      <c r="C1061" s="2">
        <v>45747</v>
      </c>
      <c r="D1061">
        <v>1945365</v>
      </c>
      <c r="E1061" s="1" t="s">
        <v>33</v>
      </c>
      <c r="F1061" s="1" t="s">
        <v>34</v>
      </c>
      <c r="G1061">
        <v>305010</v>
      </c>
      <c r="H1061" s="1" t="s">
        <v>84</v>
      </c>
      <c r="I1061" s="1" t="s">
        <v>42</v>
      </c>
      <c r="J1061">
        <v>48.148148148148103</v>
      </c>
      <c r="K1061">
        <v>22.727272727272698</v>
      </c>
      <c r="L1061">
        <v>64.567633589743593</v>
      </c>
      <c r="M1061">
        <v>26</v>
      </c>
      <c r="N1061">
        <v>5</v>
      </c>
      <c r="O1061">
        <v>10.07255084</v>
      </c>
      <c r="P1061" s="1" t="s">
        <v>36</v>
      </c>
      <c r="Q1061">
        <v>54</v>
      </c>
      <c r="R1061">
        <v>22</v>
      </c>
      <c r="S1061">
        <v>15</v>
      </c>
    </row>
    <row r="1062" spans="1:19" x14ac:dyDescent="0.25">
      <c r="A1062">
        <v>1139</v>
      </c>
      <c r="B1062" s="1" t="s">
        <v>19</v>
      </c>
      <c r="C1062" s="2">
        <v>45747</v>
      </c>
      <c r="D1062">
        <v>1238682</v>
      </c>
      <c r="E1062" s="1" t="s">
        <v>33</v>
      </c>
      <c r="F1062" s="1" t="s">
        <v>34</v>
      </c>
      <c r="G1062">
        <v>309631</v>
      </c>
      <c r="H1062" s="1" t="s">
        <v>134</v>
      </c>
      <c r="I1062" s="1" t="s">
        <v>42</v>
      </c>
      <c r="J1062">
        <v>75</v>
      </c>
      <c r="K1062">
        <v>0</v>
      </c>
      <c r="L1062">
        <v>191.322552692307</v>
      </c>
      <c r="M1062">
        <v>18</v>
      </c>
      <c r="N1062">
        <v>0</v>
      </c>
      <c r="O1062">
        <v>9.9487727400000008</v>
      </c>
      <c r="P1062" s="1" t="s">
        <v>36</v>
      </c>
      <c r="Q1062">
        <v>24</v>
      </c>
      <c r="R1062">
        <v>0</v>
      </c>
      <c r="S1062">
        <v>5</v>
      </c>
    </row>
    <row r="1063" spans="1:19" x14ac:dyDescent="0.25">
      <c r="A1063">
        <v>1140</v>
      </c>
      <c r="B1063" s="1" t="s">
        <v>19</v>
      </c>
      <c r="C1063" s="2">
        <v>45747</v>
      </c>
      <c r="D1063">
        <v>1598233</v>
      </c>
      <c r="E1063" s="1" t="s">
        <v>25</v>
      </c>
      <c r="F1063" s="1" t="s">
        <v>34</v>
      </c>
      <c r="G1063">
        <v>305029</v>
      </c>
      <c r="H1063" s="1" t="s">
        <v>135</v>
      </c>
      <c r="I1063" s="1" t="s">
        <v>42</v>
      </c>
      <c r="J1063">
        <v>108.57142857142802</v>
      </c>
      <c r="K1063">
        <v>118.18181818181802</v>
      </c>
      <c r="L1063">
        <v>112.88733903846099</v>
      </c>
      <c r="M1063">
        <v>38</v>
      </c>
      <c r="N1063">
        <v>27</v>
      </c>
      <c r="O1063">
        <v>11.74028326</v>
      </c>
      <c r="P1063" s="1" t="s">
        <v>28</v>
      </c>
      <c r="Q1063">
        <v>35</v>
      </c>
      <c r="R1063">
        <v>22</v>
      </c>
      <c r="S1063">
        <v>10</v>
      </c>
    </row>
    <row r="1064" spans="1:19" x14ac:dyDescent="0.25">
      <c r="A1064">
        <v>1141</v>
      </c>
      <c r="B1064" s="1" t="s">
        <v>19</v>
      </c>
      <c r="C1064" s="2">
        <v>45747</v>
      </c>
      <c r="D1064">
        <v>1090907</v>
      </c>
      <c r="E1064" s="1" t="s">
        <v>20</v>
      </c>
      <c r="F1064" s="1" t="s">
        <v>21</v>
      </c>
      <c r="G1064">
        <v>305022</v>
      </c>
      <c r="H1064" s="1" t="s">
        <v>48</v>
      </c>
      <c r="I1064" s="1" t="s">
        <v>42</v>
      </c>
      <c r="J1064">
        <v>166.666666666666</v>
      </c>
      <c r="K1064">
        <v>93.827160493827094</v>
      </c>
      <c r="L1064">
        <v>18.7704287179487</v>
      </c>
      <c r="M1064">
        <v>15</v>
      </c>
      <c r="N1064">
        <v>76</v>
      </c>
      <c r="O1064">
        <v>2.9281868800000002</v>
      </c>
      <c r="P1064" s="1" t="s">
        <v>24</v>
      </c>
      <c r="Q1064">
        <v>9</v>
      </c>
      <c r="R1064">
        <v>81</v>
      </c>
      <c r="S1064">
        <v>15</v>
      </c>
    </row>
    <row r="1065" spans="1:19" x14ac:dyDescent="0.25">
      <c r="A1065">
        <v>1142</v>
      </c>
      <c r="B1065" s="1" t="s">
        <v>19</v>
      </c>
      <c r="C1065" s="2">
        <v>45747</v>
      </c>
      <c r="D1065">
        <v>1580403</v>
      </c>
      <c r="E1065" s="1" t="s">
        <v>43</v>
      </c>
      <c r="F1065" s="1" t="s">
        <v>34</v>
      </c>
      <c r="G1065">
        <v>878915</v>
      </c>
      <c r="H1065" s="1" t="s">
        <v>65</v>
      </c>
      <c r="I1065" s="1" t="s">
        <v>42</v>
      </c>
      <c r="J1065">
        <v>123.91304347825999</v>
      </c>
      <c r="K1065">
        <v>61.111111111111107</v>
      </c>
      <c r="L1065">
        <v>183.577486153846</v>
      </c>
      <c r="M1065">
        <v>57</v>
      </c>
      <c r="N1065">
        <v>11</v>
      </c>
      <c r="O1065">
        <v>23.865073200000001</v>
      </c>
      <c r="P1065" s="1" t="s">
        <v>45</v>
      </c>
      <c r="Q1065">
        <v>46</v>
      </c>
      <c r="R1065">
        <v>18</v>
      </c>
      <c r="S1065">
        <v>13</v>
      </c>
    </row>
    <row r="1066" spans="1:19" x14ac:dyDescent="0.25">
      <c r="A1066">
        <v>1143</v>
      </c>
      <c r="B1066" s="1" t="s">
        <v>19</v>
      </c>
      <c r="C1066" s="2">
        <v>45747</v>
      </c>
      <c r="D1066">
        <v>1144000</v>
      </c>
      <c r="E1066" s="1" t="s">
        <v>20</v>
      </c>
      <c r="F1066" s="1" t="s">
        <v>21</v>
      </c>
      <c r="G1066">
        <v>305007</v>
      </c>
      <c r="H1066" s="1" t="s">
        <v>101</v>
      </c>
      <c r="I1066" s="1" t="s">
        <v>30</v>
      </c>
      <c r="J1066">
        <v>285</v>
      </c>
      <c r="K1066">
        <v>62.5</v>
      </c>
      <c r="L1066">
        <v>202.063677980769</v>
      </c>
      <c r="M1066">
        <v>17</v>
      </c>
      <c r="N1066">
        <v>30</v>
      </c>
      <c r="O1066">
        <v>21.014622509999999</v>
      </c>
      <c r="P1066" s="1" t="s">
        <v>24</v>
      </c>
      <c r="Q1066">
        <v>0</v>
      </c>
      <c r="R1066">
        <v>48</v>
      </c>
      <c r="S1066">
        <v>10</v>
      </c>
    </row>
    <row r="1067" spans="1:19" x14ac:dyDescent="0.25">
      <c r="A1067">
        <v>1144</v>
      </c>
      <c r="B1067" s="1" t="s">
        <v>19</v>
      </c>
      <c r="C1067" s="2">
        <v>45747</v>
      </c>
      <c r="D1067">
        <v>1951337</v>
      </c>
      <c r="E1067" s="1" t="s">
        <v>43</v>
      </c>
      <c r="F1067" s="1" t="s">
        <v>34</v>
      </c>
      <c r="G1067">
        <v>305055</v>
      </c>
      <c r="H1067" s="1" t="s">
        <v>51</v>
      </c>
      <c r="I1067" s="1" t="s">
        <v>32</v>
      </c>
      <c r="J1067">
        <v>102.04081632652999</v>
      </c>
      <c r="K1067">
        <v>138.09523809523802</v>
      </c>
      <c r="L1067">
        <v>0</v>
      </c>
      <c r="M1067">
        <v>50</v>
      </c>
      <c r="N1067">
        <v>30</v>
      </c>
      <c r="O1067">
        <v>0</v>
      </c>
      <c r="P1067" s="1" t="s">
        <v>45</v>
      </c>
      <c r="Q1067">
        <v>49</v>
      </c>
      <c r="R1067">
        <v>21</v>
      </c>
      <c r="S1067">
        <v>0</v>
      </c>
    </row>
    <row r="1068" spans="1:19" x14ac:dyDescent="0.25">
      <c r="A1068">
        <v>1145</v>
      </c>
      <c r="B1068" s="1" t="s">
        <v>19</v>
      </c>
      <c r="C1068" s="2">
        <v>45747</v>
      </c>
      <c r="D1068">
        <v>1837351</v>
      </c>
      <c r="E1068" s="1" t="s">
        <v>20</v>
      </c>
      <c r="F1068" s="1" t="s">
        <v>34</v>
      </c>
      <c r="G1068">
        <v>305022</v>
      </c>
      <c r="H1068" s="1" t="s">
        <v>48</v>
      </c>
      <c r="I1068" s="1" t="s">
        <v>42</v>
      </c>
      <c r="J1068">
        <v>107.692307692307</v>
      </c>
      <c r="K1068">
        <v>123.80952380952299</v>
      </c>
      <c r="L1068">
        <v>31.148154182692302</v>
      </c>
      <c r="M1068">
        <v>56</v>
      </c>
      <c r="N1068">
        <v>27</v>
      </c>
      <c r="O1068">
        <v>6.4788160699999997</v>
      </c>
      <c r="P1068" s="1" t="s">
        <v>24</v>
      </c>
      <c r="Q1068">
        <v>52</v>
      </c>
      <c r="R1068">
        <v>21</v>
      </c>
      <c r="S1068">
        <v>20</v>
      </c>
    </row>
    <row r="1069" spans="1:19" x14ac:dyDescent="0.25">
      <c r="A1069">
        <v>1146</v>
      </c>
      <c r="B1069" s="1" t="s">
        <v>19</v>
      </c>
      <c r="C1069" s="2">
        <v>45747</v>
      </c>
      <c r="D1069">
        <v>1998102</v>
      </c>
      <c r="E1069" s="1" t="s">
        <v>20</v>
      </c>
      <c r="F1069" s="1" t="s">
        <v>21</v>
      </c>
      <c r="G1069">
        <v>305022</v>
      </c>
      <c r="H1069" s="1" t="s">
        <v>48</v>
      </c>
      <c r="I1069" s="1" t="s">
        <v>42</v>
      </c>
      <c r="J1069">
        <v>200</v>
      </c>
      <c r="K1069">
        <v>59.259259259259203</v>
      </c>
      <c r="L1069">
        <v>33.179112756410198</v>
      </c>
      <c r="M1069">
        <v>18</v>
      </c>
      <c r="N1069">
        <v>48</v>
      </c>
      <c r="O1069">
        <v>5.1759415899999999</v>
      </c>
      <c r="P1069" s="1" t="s">
        <v>24</v>
      </c>
      <c r="Q1069">
        <v>9</v>
      </c>
      <c r="R1069">
        <v>81</v>
      </c>
      <c r="S1069">
        <v>15</v>
      </c>
    </row>
    <row r="1070" spans="1:19" x14ac:dyDescent="0.25">
      <c r="A1070">
        <v>1147</v>
      </c>
      <c r="B1070" s="1" t="s">
        <v>19</v>
      </c>
      <c r="C1070" s="2">
        <v>45747</v>
      </c>
      <c r="D1070">
        <v>1509302</v>
      </c>
      <c r="E1070" s="1" t="s">
        <v>33</v>
      </c>
      <c r="F1070" s="1" t="s">
        <v>34</v>
      </c>
      <c r="G1070">
        <v>359115</v>
      </c>
      <c r="H1070" s="1" t="s">
        <v>125</v>
      </c>
      <c r="I1070" s="1" t="s">
        <v>23</v>
      </c>
      <c r="J1070">
        <v>150</v>
      </c>
      <c r="K1070">
        <v>10</v>
      </c>
      <c r="L1070">
        <v>0</v>
      </c>
      <c r="M1070">
        <v>6</v>
      </c>
      <c r="N1070">
        <v>2</v>
      </c>
      <c r="O1070">
        <v>0</v>
      </c>
      <c r="P1070" s="1" t="s">
        <v>36</v>
      </c>
      <c r="Q1070">
        <v>4</v>
      </c>
      <c r="R1070">
        <v>20</v>
      </c>
      <c r="S1070">
        <v>0</v>
      </c>
    </row>
    <row r="1071" spans="1:19" x14ac:dyDescent="0.25">
      <c r="A1071">
        <v>1148</v>
      </c>
      <c r="B1071" s="1" t="s">
        <v>19</v>
      </c>
      <c r="C1071" s="2">
        <v>45747</v>
      </c>
      <c r="D1071">
        <v>1001187</v>
      </c>
      <c r="E1071" s="1" t="s">
        <v>33</v>
      </c>
      <c r="F1071" s="1" t="s">
        <v>34</v>
      </c>
      <c r="G1071">
        <v>305035</v>
      </c>
      <c r="H1071" s="1" t="s">
        <v>75</v>
      </c>
      <c r="I1071" s="1" t="s">
        <v>42</v>
      </c>
      <c r="J1071">
        <v>20</v>
      </c>
      <c r="K1071">
        <v>33.3333333333333</v>
      </c>
      <c r="L1071">
        <v>0</v>
      </c>
      <c r="M1071">
        <v>1</v>
      </c>
      <c r="N1071">
        <v>1</v>
      </c>
      <c r="O1071">
        <v>0</v>
      </c>
      <c r="P1071" s="1" t="s">
        <v>36</v>
      </c>
      <c r="Q1071">
        <v>5</v>
      </c>
      <c r="R1071">
        <v>3</v>
      </c>
      <c r="S1071">
        <v>0</v>
      </c>
    </row>
    <row r="1072" spans="1:19" x14ac:dyDescent="0.25">
      <c r="A1072">
        <v>1149</v>
      </c>
      <c r="B1072" s="1" t="s">
        <v>19</v>
      </c>
      <c r="C1072" s="2">
        <v>45747</v>
      </c>
      <c r="D1072">
        <v>1695835</v>
      </c>
      <c r="E1072" s="1" t="s">
        <v>20</v>
      </c>
      <c r="F1072" s="1" t="s">
        <v>21</v>
      </c>
      <c r="G1072">
        <v>305045</v>
      </c>
      <c r="H1072" s="1" t="s">
        <v>105</v>
      </c>
      <c r="I1072" s="1" t="s">
        <v>30</v>
      </c>
      <c r="J1072">
        <v>211.11111111111097</v>
      </c>
      <c r="K1072">
        <v>71.232876712328704</v>
      </c>
      <c r="L1072">
        <v>40.929964230769201</v>
      </c>
      <c r="M1072">
        <v>19</v>
      </c>
      <c r="N1072">
        <v>52</v>
      </c>
      <c r="O1072">
        <v>3.1925372099999998</v>
      </c>
      <c r="P1072" s="1" t="s">
        <v>24</v>
      </c>
      <c r="Q1072">
        <v>9</v>
      </c>
      <c r="R1072">
        <v>73</v>
      </c>
      <c r="S1072">
        <v>7</v>
      </c>
    </row>
    <row r="1073" spans="1:19" x14ac:dyDescent="0.25">
      <c r="A1073">
        <v>1150</v>
      </c>
      <c r="B1073" s="1" t="s">
        <v>19</v>
      </c>
      <c r="C1073" s="2">
        <v>45747</v>
      </c>
      <c r="D1073">
        <v>1263382</v>
      </c>
      <c r="E1073" s="1" t="s">
        <v>25</v>
      </c>
      <c r="F1073" s="1" t="s">
        <v>34</v>
      </c>
      <c r="G1073">
        <v>305035</v>
      </c>
      <c r="H1073" s="1" t="s">
        <v>75</v>
      </c>
      <c r="I1073" s="1" t="s">
        <v>42</v>
      </c>
      <c r="J1073">
        <v>112.903225806451</v>
      </c>
      <c r="K1073">
        <v>75</v>
      </c>
      <c r="L1073">
        <v>0</v>
      </c>
      <c r="M1073">
        <v>35</v>
      </c>
      <c r="N1073">
        <v>15</v>
      </c>
      <c r="O1073">
        <v>0</v>
      </c>
      <c r="P1073" s="1" t="s">
        <v>28</v>
      </c>
      <c r="Q1073">
        <v>31</v>
      </c>
      <c r="R1073">
        <v>20</v>
      </c>
      <c r="S1073">
        <v>0</v>
      </c>
    </row>
    <row r="1074" spans="1:19" x14ac:dyDescent="0.25">
      <c r="A1074">
        <v>1152</v>
      </c>
      <c r="B1074" s="1" t="s">
        <v>19</v>
      </c>
      <c r="C1074" s="2">
        <v>45747</v>
      </c>
      <c r="D1074">
        <v>1762093</v>
      </c>
      <c r="E1074" s="1" t="s">
        <v>20</v>
      </c>
      <c r="F1074" s="1" t="s">
        <v>34</v>
      </c>
      <c r="G1074">
        <v>863224</v>
      </c>
      <c r="H1074" s="1" t="s">
        <v>66</v>
      </c>
      <c r="I1074" s="1" t="s">
        <v>32</v>
      </c>
      <c r="J1074">
        <v>100</v>
      </c>
      <c r="K1074">
        <v>58.620689655172399</v>
      </c>
      <c r="L1074">
        <v>6.2810046153846093</v>
      </c>
      <c r="M1074">
        <v>26</v>
      </c>
      <c r="N1074">
        <v>17</v>
      </c>
      <c r="O1074">
        <v>0.65322448</v>
      </c>
      <c r="P1074" s="1" t="s">
        <v>24</v>
      </c>
      <c r="Q1074">
        <v>26</v>
      </c>
      <c r="R1074">
        <v>29</v>
      </c>
      <c r="S1074">
        <v>10</v>
      </c>
    </row>
    <row r="1075" spans="1:19" x14ac:dyDescent="0.25">
      <c r="A1075">
        <v>1153</v>
      </c>
      <c r="B1075" s="1" t="s">
        <v>19</v>
      </c>
      <c r="C1075" s="2">
        <v>45747</v>
      </c>
      <c r="D1075">
        <v>1516395</v>
      </c>
      <c r="E1075" s="1" t="s">
        <v>20</v>
      </c>
      <c r="F1075" s="1" t="s">
        <v>21</v>
      </c>
      <c r="G1075">
        <v>305024</v>
      </c>
      <c r="H1075" s="1" t="s">
        <v>82</v>
      </c>
      <c r="I1075" s="1" t="s">
        <v>27</v>
      </c>
      <c r="J1075">
        <v>144.444444444444</v>
      </c>
      <c r="K1075">
        <v>82.258064516128997</v>
      </c>
      <c r="L1075">
        <v>0</v>
      </c>
      <c r="M1075">
        <v>13</v>
      </c>
      <c r="N1075">
        <v>52</v>
      </c>
      <c r="O1075">
        <v>0</v>
      </c>
      <c r="P1075" s="1" t="s">
        <v>24</v>
      </c>
      <c r="Q1075">
        <v>9</v>
      </c>
      <c r="R1075">
        <v>63</v>
      </c>
      <c r="S1075">
        <v>0</v>
      </c>
    </row>
    <row r="1076" spans="1:19" x14ac:dyDescent="0.25">
      <c r="A1076">
        <v>1154</v>
      </c>
      <c r="B1076" s="1" t="s">
        <v>19</v>
      </c>
      <c r="C1076" s="2">
        <v>45747</v>
      </c>
      <c r="D1076">
        <v>1133892</v>
      </c>
      <c r="E1076" s="1" t="s">
        <v>20</v>
      </c>
      <c r="F1076" s="1" t="s">
        <v>21</v>
      </c>
      <c r="G1076">
        <v>305039</v>
      </c>
      <c r="H1076" s="1" t="s">
        <v>106</v>
      </c>
      <c r="I1076" s="1" t="s">
        <v>23</v>
      </c>
      <c r="J1076">
        <v>142.85714285714198</v>
      </c>
      <c r="K1076">
        <v>85.3333333333333</v>
      </c>
      <c r="L1076">
        <v>100.23374015384601</v>
      </c>
      <c r="M1076">
        <v>10</v>
      </c>
      <c r="N1076">
        <v>64</v>
      </c>
      <c r="O1076">
        <v>13.03038622</v>
      </c>
      <c r="P1076" s="1" t="s">
        <v>24</v>
      </c>
      <c r="Q1076">
        <v>7</v>
      </c>
      <c r="R1076">
        <v>75</v>
      </c>
      <c r="S1076">
        <v>13</v>
      </c>
    </row>
    <row r="1077" spans="1:19" x14ac:dyDescent="0.25">
      <c r="A1077">
        <v>1155</v>
      </c>
      <c r="B1077" s="1" t="s">
        <v>19</v>
      </c>
      <c r="C1077" s="2">
        <v>45747</v>
      </c>
      <c r="D1077">
        <v>1574268</v>
      </c>
      <c r="E1077" s="1" t="s">
        <v>20</v>
      </c>
      <c r="F1077" s="1" t="s">
        <v>21</v>
      </c>
      <c r="G1077">
        <v>305878</v>
      </c>
      <c r="H1077" s="1" t="s">
        <v>114</v>
      </c>
      <c r="I1077" s="1" t="s">
        <v>30</v>
      </c>
      <c r="J1077">
        <v>171.42857142857099</v>
      </c>
      <c r="K1077">
        <v>51.724137931034399</v>
      </c>
      <c r="L1077">
        <v>103.467935153846</v>
      </c>
      <c r="M1077">
        <v>12</v>
      </c>
      <c r="N1077">
        <v>30</v>
      </c>
      <c r="O1077">
        <v>13.450831569999901</v>
      </c>
      <c r="P1077" s="1" t="s">
        <v>24</v>
      </c>
      <c r="Q1077">
        <v>7</v>
      </c>
      <c r="R1077">
        <v>58</v>
      </c>
      <c r="S1077">
        <v>12</v>
      </c>
    </row>
    <row r="1078" spans="1:19" x14ac:dyDescent="0.25">
      <c r="A1078">
        <v>1156</v>
      </c>
      <c r="B1078" s="1" t="s">
        <v>19</v>
      </c>
      <c r="C1078" s="2">
        <v>45747</v>
      </c>
      <c r="D1078">
        <v>1431231</v>
      </c>
      <c r="E1078" s="1" t="s">
        <v>20</v>
      </c>
      <c r="F1078" s="1" t="s">
        <v>34</v>
      </c>
      <c r="G1078">
        <v>863217</v>
      </c>
      <c r="H1078" s="1" t="s">
        <v>111</v>
      </c>
      <c r="I1078" s="1" t="s">
        <v>30</v>
      </c>
      <c r="J1078">
        <v>144</v>
      </c>
      <c r="K1078">
        <v>104.76190476190399</v>
      </c>
      <c r="L1078">
        <v>28.522518749999996</v>
      </c>
      <c r="M1078">
        <v>36</v>
      </c>
      <c r="N1078">
        <v>22</v>
      </c>
      <c r="O1078">
        <v>2.9663419499999999</v>
      </c>
      <c r="P1078" s="1" t="s">
        <v>24</v>
      </c>
      <c r="Q1078">
        <v>25</v>
      </c>
      <c r="R1078">
        <v>21</v>
      </c>
      <c r="S1078">
        <v>10</v>
      </c>
    </row>
    <row r="1079" spans="1:19" x14ac:dyDescent="0.25">
      <c r="A1079">
        <v>1157</v>
      </c>
      <c r="B1079" s="1" t="s">
        <v>19</v>
      </c>
      <c r="C1079" s="2">
        <v>45747</v>
      </c>
      <c r="D1079">
        <v>1963062</v>
      </c>
      <c r="E1079" s="1" t="s">
        <v>43</v>
      </c>
      <c r="F1079" s="1" t="s">
        <v>21</v>
      </c>
      <c r="G1079">
        <v>305004</v>
      </c>
      <c r="H1079" s="1" t="s">
        <v>74</v>
      </c>
      <c r="I1079" s="1" t="s">
        <v>42</v>
      </c>
      <c r="J1079">
        <v>177.777777777777</v>
      </c>
      <c r="K1079">
        <v>106.81818181818099</v>
      </c>
      <c r="L1079">
        <v>209.233391923076</v>
      </c>
      <c r="M1079">
        <v>16</v>
      </c>
      <c r="N1079">
        <v>94</v>
      </c>
      <c r="O1079">
        <v>32.640409139999903</v>
      </c>
      <c r="P1079" s="1" t="s">
        <v>45</v>
      </c>
      <c r="Q1079">
        <v>9</v>
      </c>
      <c r="R1079">
        <v>88</v>
      </c>
      <c r="S1079">
        <v>15</v>
      </c>
    </row>
    <row r="1080" spans="1:19" x14ac:dyDescent="0.25">
      <c r="A1080">
        <v>1158</v>
      </c>
      <c r="B1080" s="1" t="s">
        <v>19</v>
      </c>
      <c r="C1080" s="2">
        <v>45747</v>
      </c>
      <c r="D1080">
        <v>1890954</v>
      </c>
      <c r="E1080" s="1" t="s">
        <v>33</v>
      </c>
      <c r="F1080" s="1" t="s">
        <v>34</v>
      </c>
      <c r="G1080">
        <v>305088</v>
      </c>
      <c r="H1080" s="1" t="s">
        <v>118</v>
      </c>
      <c r="I1080" s="1" t="s">
        <v>42</v>
      </c>
      <c r="J1080">
        <v>81.25</v>
      </c>
      <c r="K1080">
        <v>10</v>
      </c>
      <c r="L1080">
        <v>78.11205709090909</v>
      </c>
      <c r="M1080">
        <v>26</v>
      </c>
      <c r="N1080">
        <v>2</v>
      </c>
      <c r="O1080">
        <v>8.59232628</v>
      </c>
      <c r="P1080" s="1" t="s">
        <v>36</v>
      </c>
      <c r="Q1080">
        <v>32</v>
      </c>
      <c r="R1080">
        <v>20</v>
      </c>
      <c r="S1080">
        <v>11</v>
      </c>
    </row>
    <row r="1081" spans="1:19" x14ac:dyDescent="0.25">
      <c r="A1081">
        <v>1159</v>
      </c>
      <c r="B1081" s="1" t="s">
        <v>19</v>
      </c>
      <c r="C1081" s="2">
        <v>45747</v>
      </c>
      <c r="D1081">
        <v>1175765</v>
      </c>
      <c r="E1081" s="1" t="s">
        <v>20</v>
      </c>
      <c r="F1081" s="1" t="s">
        <v>34</v>
      </c>
      <c r="G1081">
        <v>305842</v>
      </c>
      <c r="H1081" s="1" t="s">
        <v>56</v>
      </c>
      <c r="I1081" s="1" t="s">
        <v>30</v>
      </c>
      <c r="J1081">
        <v>60.975609756097505</v>
      </c>
      <c r="K1081">
        <v>40</v>
      </c>
      <c r="L1081">
        <v>9.0571706593406507</v>
      </c>
      <c r="M1081">
        <v>25</v>
      </c>
      <c r="N1081">
        <v>11</v>
      </c>
      <c r="O1081">
        <v>1.64840506</v>
      </c>
      <c r="P1081" s="1" t="s">
        <v>24</v>
      </c>
      <c r="Q1081">
        <v>41</v>
      </c>
      <c r="R1081">
        <v>27</v>
      </c>
      <c r="S1081">
        <v>18</v>
      </c>
    </row>
    <row r="1082" spans="1:19" x14ac:dyDescent="0.25">
      <c r="A1082">
        <v>1160</v>
      </c>
      <c r="B1082" s="1" t="s">
        <v>19</v>
      </c>
      <c r="C1082" s="2">
        <v>45747</v>
      </c>
      <c r="D1082">
        <v>1299421</v>
      </c>
      <c r="E1082" s="1" t="s">
        <v>20</v>
      </c>
      <c r="F1082" s="1" t="s">
        <v>21</v>
      </c>
      <c r="G1082">
        <v>305036</v>
      </c>
      <c r="H1082" s="1" t="s">
        <v>104</v>
      </c>
      <c r="I1082" s="1" t="s">
        <v>42</v>
      </c>
      <c r="J1082">
        <v>233.333333333333</v>
      </c>
      <c r="K1082">
        <v>101.162790697674</v>
      </c>
      <c r="L1082">
        <v>63.600835576922996</v>
      </c>
      <c r="M1082">
        <v>21</v>
      </c>
      <c r="N1082">
        <v>87</v>
      </c>
      <c r="O1082">
        <v>13.2289738</v>
      </c>
      <c r="P1082" s="1" t="s">
        <v>24</v>
      </c>
      <c r="Q1082">
        <v>9</v>
      </c>
      <c r="R1082">
        <v>86</v>
      </c>
      <c r="S1082">
        <v>20</v>
      </c>
    </row>
    <row r="1083" spans="1:19" x14ac:dyDescent="0.25">
      <c r="A1083">
        <v>1161</v>
      </c>
      <c r="B1083" s="1" t="s">
        <v>19</v>
      </c>
      <c r="C1083" s="2">
        <v>45747</v>
      </c>
      <c r="D1083">
        <v>1714869</v>
      </c>
      <c r="E1083" s="1" t="s">
        <v>33</v>
      </c>
      <c r="F1083" s="1" t="s">
        <v>34</v>
      </c>
      <c r="G1083">
        <v>305020</v>
      </c>
      <c r="H1083" s="1" t="s">
        <v>26</v>
      </c>
      <c r="I1083" s="1" t="s">
        <v>27</v>
      </c>
      <c r="J1083">
        <v>22.580645161290299</v>
      </c>
      <c r="K1083">
        <v>5.8823529411764701</v>
      </c>
      <c r="L1083">
        <v>7.7021035067873305</v>
      </c>
      <c r="M1083">
        <v>7</v>
      </c>
      <c r="N1083">
        <v>1</v>
      </c>
      <c r="O1083">
        <v>0.81703914</v>
      </c>
      <c r="P1083" s="1" t="s">
        <v>36</v>
      </c>
      <c r="Q1083">
        <v>31</v>
      </c>
      <c r="R1083">
        <v>17</v>
      </c>
      <c r="S1083">
        <v>10</v>
      </c>
    </row>
    <row r="1084" spans="1:19" x14ac:dyDescent="0.25">
      <c r="A1084">
        <v>1162</v>
      </c>
      <c r="B1084" s="1" t="s">
        <v>19</v>
      </c>
      <c r="C1084" s="2">
        <v>45747</v>
      </c>
      <c r="D1084">
        <v>1864771</v>
      </c>
      <c r="E1084" s="1" t="s">
        <v>33</v>
      </c>
      <c r="F1084" s="1" t="s">
        <v>34</v>
      </c>
      <c r="G1084">
        <v>305009</v>
      </c>
      <c r="H1084" s="1" t="s">
        <v>100</v>
      </c>
      <c r="I1084" s="1" t="s">
        <v>42</v>
      </c>
      <c r="J1084">
        <v>22.58064516129032</v>
      </c>
      <c r="K1084">
        <v>0</v>
      </c>
      <c r="L1084">
        <v>34.374963799999996</v>
      </c>
      <c r="M1084">
        <v>7</v>
      </c>
      <c r="N1084">
        <v>0</v>
      </c>
      <c r="O1084">
        <v>3.4374963799999998</v>
      </c>
      <c r="P1084" s="1" t="s">
        <v>36</v>
      </c>
      <c r="Q1084">
        <v>31</v>
      </c>
      <c r="R1084">
        <v>0</v>
      </c>
      <c r="S1084">
        <v>10</v>
      </c>
    </row>
    <row r="1085" spans="1:19" x14ac:dyDescent="0.25">
      <c r="A1085">
        <v>1163</v>
      </c>
      <c r="B1085" s="1" t="s">
        <v>19</v>
      </c>
      <c r="C1085" s="2">
        <v>45747</v>
      </c>
      <c r="D1085">
        <v>1780354</v>
      </c>
      <c r="E1085" s="1" t="s">
        <v>25</v>
      </c>
      <c r="F1085" s="1" t="s">
        <v>21</v>
      </c>
      <c r="G1085">
        <v>305004</v>
      </c>
      <c r="H1085" s="1" t="s">
        <v>74</v>
      </c>
      <c r="I1085" s="1" t="s">
        <v>42</v>
      </c>
      <c r="J1085">
        <v>222.222222222222</v>
      </c>
      <c r="K1085">
        <v>83.720930232558104</v>
      </c>
      <c r="L1085">
        <v>229.69393248270799</v>
      </c>
      <c r="M1085">
        <v>20</v>
      </c>
      <c r="N1085">
        <v>72</v>
      </c>
      <c r="O1085">
        <v>35.067832060000001</v>
      </c>
      <c r="P1085" s="1" t="s">
        <v>28</v>
      </c>
      <c r="Q1085">
        <v>9</v>
      </c>
      <c r="R1085">
        <v>86</v>
      </c>
      <c r="S1085">
        <v>15</v>
      </c>
    </row>
    <row r="1086" spans="1:19" x14ac:dyDescent="0.25">
      <c r="A1086">
        <v>1164</v>
      </c>
      <c r="B1086" s="1" t="s">
        <v>19</v>
      </c>
      <c r="C1086" s="2">
        <v>45747</v>
      </c>
      <c r="D1086">
        <v>1207519</v>
      </c>
      <c r="E1086" s="1" t="s">
        <v>20</v>
      </c>
      <c r="F1086" s="1" t="s">
        <v>34</v>
      </c>
      <c r="G1086">
        <v>305026</v>
      </c>
      <c r="H1086" s="1" t="s">
        <v>108</v>
      </c>
      <c r="I1086" s="1" t="s">
        <v>27</v>
      </c>
      <c r="J1086">
        <v>102.941176470588</v>
      </c>
      <c r="K1086">
        <v>116.666666666666</v>
      </c>
      <c r="L1086">
        <v>144.48026375000001</v>
      </c>
      <c r="M1086">
        <v>35</v>
      </c>
      <c r="N1086">
        <v>28</v>
      </c>
      <c r="O1086">
        <v>15.02594743</v>
      </c>
      <c r="P1086" s="1" t="s">
        <v>24</v>
      </c>
      <c r="Q1086">
        <v>34</v>
      </c>
      <c r="R1086">
        <v>24</v>
      </c>
      <c r="S1086">
        <v>10</v>
      </c>
    </row>
    <row r="1087" spans="1:19" x14ac:dyDescent="0.25">
      <c r="A1087">
        <v>1165</v>
      </c>
      <c r="B1087" s="1" t="s">
        <v>19</v>
      </c>
      <c r="C1087" s="2">
        <v>45747</v>
      </c>
      <c r="D1087">
        <v>1649894</v>
      </c>
      <c r="E1087" s="1" t="s">
        <v>33</v>
      </c>
      <c r="F1087" s="1" t="s">
        <v>34</v>
      </c>
      <c r="G1087">
        <v>305033</v>
      </c>
      <c r="H1087" s="1" t="s">
        <v>124</v>
      </c>
      <c r="I1087" s="1" t="s">
        <v>42</v>
      </c>
      <c r="J1087">
        <v>69.230769230769198</v>
      </c>
      <c r="K1087">
        <v>10</v>
      </c>
      <c r="L1087">
        <v>61.509087692307595</v>
      </c>
      <c r="M1087">
        <v>18</v>
      </c>
      <c r="N1087">
        <v>2</v>
      </c>
      <c r="O1087">
        <v>3.1984725599999999</v>
      </c>
      <c r="P1087" s="1" t="s">
        <v>36</v>
      </c>
      <c r="Q1087">
        <v>26</v>
      </c>
      <c r="R1087">
        <v>20</v>
      </c>
      <c r="S1087">
        <v>5</v>
      </c>
    </row>
    <row r="1088" spans="1:19" x14ac:dyDescent="0.25">
      <c r="A1088">
        <v>1166</v>
      </c>
      <c r="B1088" s="1" t="s">
        <v>19</v>
      </c>
      <c r="C1088" s="2">
        <v>45747</v>
      </c>
      <c r="D1088">
        <v>1819107</v>
      </c>
      <c r="E1088" s="1" t="s">
        <v>20</v>
      </c>
      <c r="F1088" s="1" t="s">
        <v>21</v>
      </c>
      <c r="G1088">
        <v>305003</v>
      </c>
      <c r="H1088" s="1" t="s">
        <v>58</v>
      </c>
      <c r="I1088" s="1" t="s">
        <v>42</v>
      </c>
      <c r="J1088">
        <v>177.777777777777</v>
      </c>
      <c r="K1088">
        <v>109.41176470588201</v>
      </c>
      <c r="L1088">
        <v>51.282051282051199</v>
      </c>
      <c r="M1088">
        <v>16</v>
      </c>
      <c r="N1088">
        <v>93</v>
      </c>
      <c r="O1088">
        <v>8</v>
      </c>
      <c r="P1088" s="1" t="s">
        <v>24</v>
      </c>
      <c r="Q1088">
        <v>9</v>
      </c>
      <c r="R1088">
        <v>85</v>
      </c>
      <c r="S1088">
        <v>15</v>
      </c>
    </row>
    <row r="1089" spans="1:19" x14ac:dyDescent="0.25">
      <c r="A1089">
        <v>1167</v>
      </c>
      <c r="B1089" s="1" t="s">
        <v>19</v>
      </c>
      <c r="C1089" s="2">
        <v>45747</v>
      </c>
      <c r="D1089">
        <v>1825787</v>
      </c>
      <c r="E1089" s="1" t="s">
        <v>33</v>
      </c>
      <c r="F1089" s="1" t="s">
        <v>21</v>
      </c>
      <c r="G1089">
        <v>305017</v>
      </c>
      <c r="H1089" s="1" t="s">
        <v>41</v>
      </c>
      <c r="I1089" s="1" t="s">
        <v>42</v>
      </c>
      <c r="J1089">
        <v>122.22222222222202</v>
      </c>
      <c r="K1089">
        <v>25.675675675675603</v>
      </c>
      <c r="L1089">
        <v>0</v>
      </c>
      <c r="M1089">
        <v>11</v>
      </c>
      <c r="N1089">
        <v>19</v>
      </c>
      <c r="O1089">
        <v>0</v>
      </c>
      <c r="P1089" s="1" t="s">
        <v>36</v>
      </c>
      <c r="Q1089">
        <v>9</v>
      </c>
      <c r="R1089">
        <v>74</v>
      </c>
      <c r="S1089">
        <v>0</v>
      </c>
    </row>
    <row r="1090" spans="1:19" x14ac:dyDescent="0.25">
      <c r="A1090">
        <v>1168</v>
      </c>
      <c r="B1090" s="1" t="s">
        <v>19</v>
      </c>
      <c r="C1090" s="2">
        <v>45747</v>
      </c>
      <c r="D1090">
        <v>1436804</v>
      </c>
      <c r="E1090" s="1" t="s">
        <v>33</v>
      </c>
      <c r="F1090" s="1" t="s">
        <v>34</v>
      </c>
      <c r="G1090">
        <v>305005</v>
      </c>
      <c r="H1090" s="1" t="s">
        <v>35</v>
      </c>
      <c r="I1090" s="1" t="s">
        <v>27</v>
      </c>
      <c r="J1090">
        <v>131.91489361702099</v>
      </c>
      <c r="K1090">
        <v>64.705882352941103</v>
      </c>
      <c r="L1090">
        <v>55.934089923076904</v>
      </c>
      <c r="M1090">
        <v>62</v>
      </c>
      <c r="N1090">
        <v>11</v>
      </c>
      <c r="O1090">
        <v>7.27143169</v>
      </c>
      <c r="P1090" s="1" t="s">
        <v>36</v>
      </c>
      <c r="Q1090">
        <v>47</v>
      </c>
      <c r="R1090">
        <v>17</v>
      </c>
      <c r="S1090">
        <v>13</v>
      </c>
    </row>
    <row r="1091" spans="1:19" x14ac:dyDescent="0.25">
      <c r="A1091">
        <v>1169</v>
      </c>
      <c r="B1091" s="1" t="s">
        <v>19</v>
      </c>
      <c r="C1091" s="2">
        <v>45747</v>
      </c>
      <c r="D1091">
        <v>1164645</v>
      </c>
      <c r="E1091" s="1" t="s">
        <v>20</v>
      </c>
      <c r="F1091" s="1" t="s">
        <v>34</v>
      </c>
      <c r="G1091">
        <v>305988</v>
      </c>
      <c r="H1091" s="1" t="s">
        <v>54</v>
      </c>
      <c r="I1091" s="1" t="s">
        <v>30</v>
      </c>
      <c r="J1091">
        <v>108</v>
      </c>
      <c r="K1091">
        <v>97.058823529411697</v>
      </c>
      <c r="L1091">
        <v>126.705689807692</v>
      </c>
      <c r="M1091">
        <v>27</v>
      </c>
      <c r="N1091">
        <v>33</v>
      </c>
      <c r="O1091">
        <v>13.177391739999999</v>
      </c>
      <c r="P1091" s="1" t="s">
        <v>24</v>
      </c>
      <c r="Q1091">
        <v>25</v>
      </c>
      <c r="R1091">
        <v>34</v>
      </c>
      <c r="S1091">
        <v>10</v>
      </c>
    </row>
    <row r="1092" spans="1:19" x14ac:dyDescent="0.25">
      <c r="A1092">
        <v>1170</v>
      </c>
      <c r="B1092" s="1" t="s">
        <v>19</v>
      </c>
      <c r="C1092" s="2">
        <v>45747</v>
      </c>
      <c r="D1092">
        <v>1251961</v>
      </c>
      <c r="E1092" s="1" t="s">
        <v>25</v>
      </c>
      <c r="F1092" s="1" t="s">
        <v>34</v>
      </c>
      <c r="G1092">
        <v>854198</v>
      </c>
      <c r="H1092" s="1" t="s">
        <v>81</v>
      </c>
      <c r="I1092" s="1" t="s">
        <v>32</v>
      </c>
      <c r="J1092">
        <v>102.22222222222199</v>
      </c>
      <c r="K1092">
        <v>100</v>
      </c>
      <c r="L1092">
        <v>55.086985721153802</v>
      </c>
      <c r="M1092">
        <v>46</v>
      </c>
      <c r="N1092">
        <v>26</v>
      </c>
      <c r="O1092">
        <v>11.458093030000001</v>
      </c>
      <c r="P1092" s="1" t="s">
        <v>28</v>
      </c>
      <c r="Q1092">
        <v>45</v>
      </c>
      <c r="R1092">
        <v>26</v>
      </c>
      <c r="S1092">
        <v>20</v>
      </c>
    </row>
    <row r="1093" spans="1:19" x14ac:dyDescent="0.25">
      <c r="A1093">
        <v>1171</v>
      </c>
      <c r="B1093" s="1" t="s">
        <v>19</v>
      </c>
      <c r="C1093" s="2">
        <v>45747</v>
      </c>
      <c r="D1093">
        <v>1786979</v>
      </c>
      <c r="E1093" s="1" t="s">
        <v>43</v>
      </c>
      <c r="F1093" s="1" t="s">
        <v>34</v>
      </c>
      <c r="G1093">
        <v>400132</v>
      </c>
      <c r="H1093" s="1" t="s">
        <v>78</v>
      </c>
      <c r="I1093" s="1" t="s">
        <v>42</v>
      </c>
      <c r="J1093">
        <v>285</v>
      </c>
      <c r="K1093">
        <v>106.451612903225</v>
      </c>
      <c r="L1093">
        <v>29.463263076923003</v>
      </c>
      <c r="M1093">
        <v>40</v>
      </c>
      <c r="N1093">
        <v>33</v>
      </c>
      <c r="O1093">
        <v>3.0641793599999998</v>
      </c>
      <c r="P1093" s="1" t="s">
        <v>45</v>
      </c>
      <c r="Q1093">
        <v>0</v>
      </c>
      <c r="R1093">
        <v>31</v>
      </c>
      <c r="S1093">
        <v>10</v>
      </c>
    </row>
    <row r="1094" spans="1:19" x14ac:dyDescent="0.25">
      <c r="A1094">
        <v>1172</v>
      </c>
      <c r="B1094" s="1" t="s">
        <v>19</v>
      </c>
      <c r="C1094" s="2">
        <v>45747</v>
      </c>
      <c r="D1094">
        <v>1256403</v>
      </c>
      <c r="E1094" s="1" t="s">
        <v>20</v>
      </c>
      <c r="F1094" s="1" t="s">
        <v>21</v>
      </c>
      <c r="G1094">
        <v>305056</v>
      </c>
      <c r="H1094" s="1" t="s">
        <v>116</v>
      </c>
      <c r="I1094" s="1" t="s">
        <v>32</v>
      </c>
      <c r="J1094">
        <v>155.555555555555</v>
      </c>
      <c r="K1094">
        <v>66.6666666666666</v>
      </c>
      <c r="L1094">
        <v>123.183837333333</v>
      </c>
      <c r="M1094">
        <v>14</v>
      </c>
      <c r="N1094">
        <v>50</v>
      </c>
      <c r="O1094">
        <v>14.78206048</v>
      </c>
      <c r="P1094" s="1" t="s">
        <v>24</v>
      </c>
      <c r="Q1094">
        <v>9</v>
      </c>
      <c r="R1094">
        <v>75</v>
      </c>
      <c r="S1094">
        <v>12</v>
      </c>
    </row>
    <row r="1095" spans="1:19" x14ac:dyDescent="0.25">
      <c r="A1095">
        <v>1173</v>
      </c>
      <c r="B1095" s="1" t="s">
        <v>19</v>
      </c>
      <c r="C1095" s="2">
        <v>45747</v>
      </c>
      <c r="D1095">
        <v>1179969</v>
      </c>
      <c r="E1095" s="1" t="s">
        <v>25</v>
      </c>
      <c r="F1095" s="1" t="s">
        <v>34</v>
      </c>
      <c r="G1095">
        <v>305025</v>
      </c>
      <c r="H1095" s="1" t="s">
        <v>115</v>
      </c>
      <c r="I1095" s="1" t="s">
        <v>42</v>
      </c>
      <c r="J1095">
        <v>87.878787878787804</v>
      </c>
      <c r="K1095">
        <v>111.76470588235199</v>
      </c>
      <c r="L1095">
        <v>111.24819794871701</v>
      </c>
      <c r="M1095">
        <v>58</v>
      </c>
      <c r="N1095">
        <v>19</v>
      </c>
      <c r="O1095">
        <v>17.35471888</v>
      </c>
      <c r="P1095" s="1" t="s">
        <v>28</v>
      </c>
      <c r="Q1095">
        <v>66</v>
      </c>
      <c r="R1095">
        <v>17</v>
      </c>
      <c r="S1095">
        <v>15</v>
      </c>
    </row>
    <row r="1096" spans="1:19" x14ac:dyDescent="0.25">
      <c r="A1096">
        <v>1175</v>
      </c>
      <c r="B1096" s="1" t="s">
        <v>19</v>
      </c>
      <c r="C1096" s="2">
        <v>45747</v>
      </c>
      <c r="D1096">
        <v>1618241</v>
      </c>
      <c r="E1096" s="1" t="s">
        <v>20</v>
      </c>
      <c r="F1096" s="1" t="s">
        <v>21</v>
      </c>
      <c r="G1096">
        <v>305008</v>
      </c>
      <c r="H1096" s="1" t="s">
        <v>79</v>
      </c>
      <c r="I1096" s="1" t="s">
        <v>42</v>
      </c>
      <c r="J1096">
        <v>155.555555555555</v>
      </c>
      <c r="K1096">
        <v>59.756097560975597</v>
      </c>
      <c r="L1096">
        <v>160.32132666666601</v>
      </c>
      <c r="M1096">
        <v>14</v>
      </c>
      <c r="N1096">
        <v>50</v>
      </c>
      <c r="O1096">
        <v>25.010126960000001</v>
      </c>
      <c r="P1096" s="1" t="s">
        <v>24</v>
      </c>
      <c r="Q1096">
        <v>9</v>
      </c>
      <c r="R1096">
        <v>83</v>
      </c>
      <c r="S1096">
        <v>15</v>
      </c>
    </row>
    <row r="1097" spans="1:19" x14ac:dyDescent="0.25">
      <c r="A1097">
        <v>1176</v>
      </c>
      <c r="B1097" s="1" t="s">
        <v>19</v>
      </c>
      <c r="C1097" s="2">
        <v>45747</v>
      </c>
      <c r="D1097">
        <v>1750120</v>
      </c>
      <c r="E1097" s="1" t="s">
        <v>20</v>
      </c>
      <c r="F1097" s="1" t="s">
        <v>34</v>
      </c>
      <c r="G1097">
        <v>356062</v>
      </c>
      <c r="H1097" s="1" t="s">
        <v>123</v>
      </c>
      <c r="I1097" s="1" t="s">
        <v>32</v>
      </c>
      <c r="J1097">
        <v>126.92307692307601</v>
      </c>
      <c r="K1097">
        <v>114.81481481481399</v>
      </c>
      <c r="L1097">
        <v>178.779373461538</v>
      </c>
      <c r="M1097">
        <v>33</v>
      </c>
      <c r="N1097">
        <v>31</v>
      </c>
      <c r="O1097">
        <v>18.593054840000001</v>
      </c>
      <c r="P1097" s="1" t="s">
        <v>24</v>
      </c>
      <c r="Q1097">
        <v>26</v>
      </c>
      <c r="R1097">
        <v>27</v>
      </c>
      <c r="S1097">
        <v>10</v>
      </c>
    </row>
    <row r="1098" spans="1:19" x14ac:dyDescent="0.25">
      <c r="A1098">
        <v>1177</v>
      </c>
      <c r="B1098" s="1" t="s">
        <v>19</v>
      </c>
      <c r="C1098" s="2">
        <v>45747</v>
      </c>
      <c r="D1098">
        <v>1717883</v>
      </c>
      <c r="E1098" s="1" t="s">
        <v>20</v>
      </c>
      <c r="F1098" s="1" t="s">
        <v>21</v>
      </c>
      <c r="G1098">
        <v>305057</v>
      </c>
      <c r="H1098" s="1" t="s">
        <v>59</v>
      </c>
      <c r="I1098" s="1" t="s">
        <v>23</v>
      </c>
      <c r="J1098">
        <v>150</v>
      </c>
      <c r="K1098">
        <v>113.333333333333</v>
      </c>
      <c r="L1098">
        <v>116.431131230769</v>
      </c>
      <c r="M1098">
        <v>12</v>
      </c>
      <c r="N1098">
        <v>85</v>
      </c>
      <c r="O1098">
        <v>15.136047059999999</v>
      </c>
      <c r="P1098" s="1" t="s">
        <v>24</v>
      </c>
      <c r="Q1098">
        <v>8</v>
      </c>
      <c r="R1098">
        <v>75</v>
      </c>
      <c r="S1098">
        <v>13</v>
      </c>
    </row>
    <row r="1099" spans="1:19" x14ac:dyDescent="0.25">
      <c r="A1099">
        <v>1178</v>
      </c>
      <c r="B1099" s="1" t="s">
        <v>19</v>
      </c>
      <c r="C1099" s="2">
        <v>45747</v>
      </c>
      <c r="D1099">
        <v>1511436</v>
      </c>
      <c r="E1099" s="1" t="s">
        <v>33</v>
      </c>
      <c r="F1099" s="1" t="s">
        <v>34</v>
      </c>
      <c r="G1099">
        <v>305008</v>
      </c>
      <c r="H1099" s="1" t="s">
        <v>79</v>
      </c>
      <c r="I1099" s="1" t="s">
        <v>42</v>
      </c>
      <c r="J1099">
        <v>96.6666666666666</v>
      </c>
      <c r="K1099">
        <v>31.578947368421051</v>
      </c>
      <c r="L1099">
        <v>114.80864124999901</v>
      </c>
      <c r="M1099">
        <v>58</v>
      </c>
      <c r="N1099">
        <v>6</v>
      </c>
      <c r="O1099">
        <v>23.880197379999998</v>
      </c>
      <c r="P1099" s="1" t="s">
        <v>36</v>
      </c>
      <c r="Q1099">
        <v>60</v>
      </c>
      <c r="R1099">
        <v>19</v>
      </c>
      <c r="S1099">
        <v>20</v>
      </c>
    </row>
    <row r="1100" spans="1:19" x14ac:dyDescent="0.25">
      <c r="A1100">
        <v>1179</v>
      </c>
      <c r="B1100" s="1" t="s">
        <v>19</v>
      </c>
      <c r="C1100" s="2">
        <v>45747</v>
      </c>
      <c r="D1100">
        <v>1976180</v>
      </c>
      <c r="E1100" s="1" t="s">
        <v>20</v>
      </c>
      <c r="F1100" s="1" t="s">
        <v>21</v>
      </c>
      <c r="G1100">
        <v>305842</v>
      </c>
      <c r="H1100" s="1" t="s">
        <v>56</v>
      </c>
      <c r="I1100" s="1" t="s">
        <v>30</v>
      </c>
      <c r="J1100">
        <v>200</v>
      </c>
      <c r="K1100">
        <v>75.925925925925895</v>
      </c>
      <c r="L1100">
        <v>208.41485897435899</v>
      </c>
      <c r="M1100">
        <v>18</v>
      </c>
      <c r="N1100">
        <v>42</v>
      </c>
      <c r="O1100">
        <v>32.512718</v>
      </c>
      <c r="P1100" s="1" t="s">
        <v>24</v>
      </c>
      <c r="Q1100">
        <v>9</v>
      </c>
      <c r="R1100">
        <v>55</v>
      </c>
      <c r="S1100">
        <v>15</v>
      </c>
    </row>
    <row r="1101" spans="1:19" x14ac:dyDescent="0.25">
      <c r="A1101">
        <v>1180</v>
      </c>
      <c r="B1101" s="1" t="s">
        <v>19</v>
      </c>
      <c r="C1101" s="2">
        <v>45747</v>
      </c>
      <c r="D1101">
        <v>1811593</v>
      </c>
      <c r="E1101" s="1" t="s">
        <v>33</v>
      </c>
      <c r="F1101" s="1" t="s">
        <v>34</v>
      </c>
      <c r="G1101">
        <v>400173</v>
      </c>
      <c r="H1101" s="1" t="s">
        <v>55</v>
      </c>
      <c r="I1101" s="1" t="s">
        <v>30</v>
      </c>
      <c r="J1101">
        <v>116.666666666666</v>
      </c>
      <c r="K1101">
        <v>0</v>
      </c>
      <c r="L1101">
        <v>107.788071356275</v>
      </c>
      <c r="M1101">
        <v>14</v>
      </c>
      <c r="N1101">
        <v>0</v>
      </c>
      <c r="O1101">
        <v>4.2597845799999998</v>
      </c>
      <c r="P1101" s="1" t="s">
        <v>36</v>
      </c>
      <c r="Q1101">
        <v>12</v>
      </c>
      <c r="R1101">
        <v>0</v>
      </c>
      <c r="S110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172B8-0DE2-4B2E-92C8-92A4F55992AF}">
  <dimension ref="A1:F45"/>
  <sheetViews>
    <sheetView showGridLines="0" showRowColHeaders="0" workbookViewId="0">
      <selection activeCell="C13" sqref="C13"/>
    </sheetView>
  </sheetViews>
  <sheetFormatPr defaultColWidth="0" defaultRowHeight="12.75" zeroHeight="1" x14ac:dyDescent="0.2"/>
  <cols>
    <col min="1" max="1" width="13.140625" style="3" bestFit="1" customWidth="1"/>
    <col min="2" max="2" width="16.140625" style="4" customWidth="1"/>
    <col min="3" max="5" width="25.140625" style="4" customWidth="1"/>
    <col min="6" max="6" width="0.85546875" style="3" customWidth="1"/>
    <col min="7" max="16384" width="9.140625" style="3" hidden="1"/>
  </cols>
  <sheetData>
    <row r="1" spans="1:5" ht="5.0999999999999996" customHeight="1" x14ac:dyDescent="0.2"/>
    <row r="2" spans="1:5" x14ac:dyDescent="0.2">
      <c r="A2" s="10" t="s">
        <v>147</v>
      </c>
      <c r="B2" s="10"/>
      <c r="C2" s="10"/>
      <c r="D2" s="10"/>
      <c r="E2" s="10"/>
    </row>
    <row r="3" spans="1:5" ht="5.0999999999999996" customHeight="1" x14ac:dyDescent="0.2">
      <c r="B3" s="3"/>
      <c r="C3" s="3"/>
      <c r="D3" s="3"/>
      <c r="E3" s="3"/>
    </row>
    <row r="4" spans="1:5" x14ac:dyDescent="0.2">
      <c r="A4" s="46" t="s">
        <v>137</v>
      </c>
      <c r="B4" s="26" t="s">
        <v>141</v>
      </c>
      <c r="C4" s="47" t="s">
        <v>138</v>
      </c>
      <c r="D4" s="47" t="s">
        <v>139</v>
      </c>
      <c r="E4" s="47" t="s">
        <v>140</v>
      </c>
    </row>
    <row r="5" spans="1:5" x14ac:dyDescent="0.2">
      <c r="A5" s="48">
        <v>45688</v>
      </c>
      <c r="B5" s="49">
        <v>324</v>
      </c>
      <c r="C5" s="50">
        <v>0.7757327880027266</v>
      </c>
      <c r="D5" s="50">
        <v>0.68117809479981595</v>
      </c>
      <c r="E5" s="50">
        <v>2.5806647628806605</v>
      </c>
    </row>
    <row r="6" spans="1:5" x14ac:dyDescent="0.2">
      <c r="A6" s="48">
        <v>45716</v>
      </c>
      <c r="B6" s="49">
        <v>382</v>
      </c>
      <c r="C6" s="50">
        <v>0.97135850048173777</v>
      </c>
      <c r="D6" s="50">
        <v>0.95733935095637224</v>
      </c>
      <c r="E6" s="50">
        <v>1.074834925810882</v>
      </c>
    </row>
    <row r="7" spans="1:5" x14ac:dyDescent="0.2">
      <c r="A7" s="48">
        <v>45747</v>
      </c>
      <c r="B7" s="49">
        <v>388</v>
      </c>
      <c r="C7" s="50">
        <v>1.0244119391184028</v>
      </c>
      <c r="D7" s="50">
        <v>0.77797286512370312</v>
      </c>
      <c r="E7" s="50">
        <v>0.99119128338751861</v>
      </c>
    </row>
    <row r="8" spans="1:5" x14ac:dyDescent="0.2">
      <c r="A8" s="51" t="s">
        <v>136</v>
      </c>
      <c r="B8" s="49">
        <v>442</v>
      </c>
      <c r="C8" s="50">
        <v>0.94024939383443018</v>
      </c>
      <c r="D8" s="50">
        <v>0.79685636524876913</v>
      </c>
      <c r="E8" s="50">
        <v>1.2819979916361226</v>
      </c>
    </row>
    <row r="9" spans="1:5" ht="5.0999999999999996" customHeight="1" x14ac:dyDescent="0.2"/>
    <row r="10" spans="1:5" x14ac:dyDescent="0.2">
      <c r="A10" s="10" t="s">
        <v>145</v>
      </c>
      <c r="B10" s="10"/>
      <c r="C10" s="10"/>
      <c r="D10" s="10"/>
      <c r="E10" s="10"/>
    </row>
    <row r="11" spans="1:5" ht="5.0999999999999996" customHeight="1" x14ac:dyDescent="0.2">
      <c r="B11" s="3"/>
      <c r="C11" s="3"/>
      <c r="D11" s="3"/>
      <c r="E11" s="3"/>
    </row>
    <row r="12" spans="1:5" x14ac:dyDescent="0.2">
      <c r="A12" s="46" t="s">
        <v>137</v>
      </c>
      <c r="B12" s="26" t="s">
        <v>141</v>
      </c>
      <c r="C12" s="26" t="s">
        <v>138</v>
      </c>
      <c r="D12" s="26" t="s">
        <v>139</v>
      </c>
      <c r="E12" s="26" t="s">
        <v>140</v>
      </c>
    </row>
    <row r="13" spans="1:5" x14ac:dyDescent="0.2">
      <c r="A13" s="48">
        <v>45688</v>
      </c>
      <c r="B13" s="49">
        <v>324</v>
      </c>
      <c r="C13" s="52">
        <v>117.00125504984013</v>
      </c>
      <c r="D13" s="52">
        <v>75.690511331799001</v>
      </c>
      <c r="E13" s="52">
        <v>205.80464678589752</v>
      </c>
    </row>
    <row r="14" spans="1:5" x14ac:dyDescent="0.2">
      <c r="A14" s="48">
        <v>45716</v>
      </c>
      <c r="B14" s="49">
        <v>382</v>
      </c>
      <c r="C14" s="52">
        <v>109.38905855428514</v>
      </c>
      <c r="D14" s="52">
        <v>84.993285987619203</v>
      </c>
      <c r="E14" s="52">
        <v>86.501247776749125</v>
      </c>
    </row>
    <row r="15" spans="1:5" x14ac:dyDescent="0.2">
      <c r="A15" s="48">
        <v>45747</v>
      </c>
      <c r="B15" s="49">
        <v>388</v>
      </c>
      <c r="C15" s="52">
        <v>120.89819105790595</v>
      </c>
      <c r="D15" s="52">
        <v>64.16535658635533</v>
      </c>
      <c r="E15" s="52">
        <v>80.347416308683421</v>
      </c>
    </row>
    <row r="16" spans="1:5" x14ac:dyDescent="0.2">
      <c r="A16" s="51" t="s">
        <v>136</v>
      </c>
      <c r="B16" s="49">
        <v>442</v>
      </c>
      <c r="C16" s="52">
        <v>115.73230242241067</v>
      </c>
      <c r="D16" s="52">
        <v>74.855874856609262</v>
      </c>
      <c r="E16" s="52">
        <v>120.12164328893948</v>
      </c>
    </row>
    <row r="17" spans="1:6" x14ac:dyDescent="0.2">
      <c r="A17" s="9"/>
      <c r="B17" s="7"/>
      <c r="C17" s="8"/>
      <c r="D17" s="8"/>
      <c r="E17" s="8"/>
    </row>
    <row r="18" spans="1:6" x14ac:dyDescent="0.2">
      <c r="A18" s="10" t="s">
        <v>146</v>
      </c>
      <c r="B18" s="10"/>
      <c r="C18" s="10"/>
      <c r="D18" s="10"/>
      <c r="E18" s="10"/>
    </row>
    <row r="19" spans="1:6" ht="5.0999999999999996" customHeight="1" x14ac:dyDescent="0.2">
      <c r="B19" s="3"/>
      <c r="C19" s="3"/>
      <c r="D19" s="3"/>
      <c r="E19" s="3"/>
    </row>
    <row r="20" spans="1:6" x14ac:dyDescent="0.2">
      <c r="A20" s="5" t="s">
        <v>137</v>
      </c>
      <c r="B20" s="4" t="s">
        <v>141</v>
      </c>
      <c r="C20" s="4" t="s">
        <v>142</v>
      </c>
      <c r="D20" s="4" t="s">
        <v>143</v>
      </c>
      <c r="E20" s="4" t="s">
        <v>144</v>
      </c>
    </row>
    <row r="21" spans="1:6" x14ac:dyDescent="0.2">
      <c r="A21" s="6">
        <v>45688</v>
      </c>
      <c r="B21" s="7">
        <v>324</v>
      </c>
      <c r="C21" s="7">
        <v>5690</v>
      </c>
      <c r="D21" s="7">
        <v>7401</v>
      </c>
      <c r="E21" s="8">
        <v>3762.6092242800032</v>
      </c>
    </row>
    <row r="22" spans="1:6" x14ac:dyDescent="0.2">
      <c r="A22" s="6">
        <v>45716</v>
      </c>
      <c r="B22" s="7">
        <v>382</v>
      </c>
      <c r="C22" s="7">
        <v>11090</v>
      </c>
      <c r="D22" s="7">
        <v>8909</v>
      </c>
      <c r="E22" s="8">
        <v>4069.3250291199997</v>
      </c>
    </row>
    <row r="23" spans="1:6" x14ac:dyDescent="0.2">
      <c r="A23" s="6">
        <v>45747</v>
      </c>
      <c r="B23" s="7">
        <v>388</v>
      </c>
      <c r="C23" s="7">
        <v>10365</v>
      </c>
      <c r="D23" s="7">
        <v>9748</v>
      </c>
      <c r="E23" s="8">
        <v>3780.4035548399961</v>
      </c>
    </row>
    <row r="24" spans="1:6" x14ac:dyDescent="0.2">
      <c r="A24" s="9" t="s">
        <v>136</v>
      </c>
      <c r="B24" s="7">
        <v>442</v>
      </c>
      <c r="C24" s="7">
        <v>27145</v>
      </c>
      <c r="D24" s="7">
        <v>26058</v>
      </c>
      <c r="E24" s="8">
        <v>11612.337808239998</v>
      </c>
    </row>
    <row r="25" spans="1:6" ht="5.0999999999999996" customHeight="1" x14ac:dyDescent="0.2">
      <c r="A25" s="9"/>
      <c r="B25" s="7"/>
      <c r="C25" s="7"/>
      <c r="D25" s="7"/>
      <c r="E25" s="8"/>
    </row>
    <row r="26" spans="1:6" x14ac:dyDescent="0.2">
      <c r="A26" s="10" t="s">
        <v>146</v>
      </c>
      <c r="B26" s="10"/>
      <c r="C26" s="10"/>
      <c r="D26" s="10"/>
      <c r="E26" s="10"/>
    </row>
    <row r="27" spans="1:6" ht="3.95" customHeight="1" x14ac:dyDescent="0.2">
      <c r="B27" s="3"/>
      <c r="C27" s="3"/>
      <c r="D27" s="3"/>
      <c r="E27" s="3"/>
    </row>
    <row r="28" spans="1:6" ht="15" x14ac:dyDescent="0.25">
      <c r="A28" s="5" t="s">
        <v>137</v>
      </c>
      <c r="B28" s="4" t="s">
        <v>141</v>
      </c>
      <c r="C28" s="3" t="s">
        <v>151</v>
      </c>
      <c r="D28" s="3" t="s">
        <v>152</v>
      </c>
      <c r="E28" s="3" t="s">
        <v>153</v>
      </c>
      <c r="F28"/>
    </row>
    <row r="29" spans="1:6" ht="15" x14ac:dyDescent="0.25">
      <c r="A29" s="6">
        <v>45688</v>
      </c>
      <c r="B29" s="7">
        <v>324</v>
      </c>
      <c r="C29" s="8">
        <v>17.242424242424242</v>
      </c>
      <c r="D29" s="8">
        <v>22.427272727272726</v>
      </c>
      <c r="E29" s="8">
        <v>11.401846134181827</v>
      </c>
      <c r="F29"/>
    </row>
    <row r="30" spans="1:6" ht="15" x14ac:dyDescent="0.25">
      <c r="A30" s="6">
        <v>45716</v>
      </c>
      <c r="B30" s="7">
        <v>382</v>
      </c>
      <c r="C30" s="8">
        <v>29.031413612565444</v>
      </c>
      <c r="D30" s="8">
        <v>23.321989528795811</v>
      </c>
      <c r="E30" s="8">
        <v>10.652683322303664</v>
      </c>
      <c r="F30"/>
    </row>
    <row r="31" spans="1:6" ht="15" x14ac:dyDescent="0.25">
      <c r="A31" s="6">
        <v>45747</v>
      </c>
      <c r="B31" s="7">
        <v>388</v>
      </c>
      <c r="C31" s="8">
        <v>26.713917525773194</v>
      </c>
      <c r="D31" s="8">
        <v>25.123711340206185</v>
      </c>
      <c r="E31" s="8">
        <v>9.7433081310309184</v>
      </c>
      <c r="F31"/>
    </row>
    <row r="32" spans="1:6" ht="15" x14ac:dyDescent="0.25">
      <c r="A32" s="9" t="s">
        <v>136</v>
      </c>
      <c r="B32" s="7">
        <v>442</v>
      </c>
      <c r="C32" s="8">
        <v>24.677272727272726</v>
      </c>
      <c r="D32" s="8">
        <v>23.689090909090908</v>
      </c>
      <c r="E32" s="8">
        <v>10.556670734763633</v>
      </c>
      <c r="F32"/>
    </row>
    <row r="33" spans="1:5" x14ac:dyDescent="0.2">
      <c r="A33" s="9"/>
      <c r="B33" s="7"/>
      <c r="C33" s="7"/>
      <c r="D33" s="7"/>
      <c r="E33" s="8"/>
    </row>
    <row r="34" spans="1:5" ht="62.25" customHeight="1" x14ac:dyDescent="0.2">
      <c r="A34" s="13" t="s">
        <v>194</v>
      </c>
      <c r="B34" s="13"/>
      <c r="C34" s="13"/>
      <c r="D34" s="13"/>
      <c r="E34" s="13"/>
    </row>
    <row r="35" spans="1:5" x14ac:dyDescent="0.2">
      <c r="B35" s="3"/>
      <c r="C35" s="3"/>
      <c r="D35" s="3"/>
      <c r="E35" s="3"/>
    </row>
    <row r="36" spans="1:5" x14ac:dyDescent="0.2">
      <c r="A36" s="15" t="s">
        <v>149</v>
      </c>
      <c r="B36" s="15"/>
      <c r="C36" s="15"/>
      <c r="D36" s="3"/>
      <c r="E36" s="3"/>
    </row>
    <row r="37" spans="1:5" x14ac:dyDescent="0.2">
      <c r="A37" s="12" t="s">
        <v>12</v>
      </c>
      <c r="B37" s="12"/>
      <c r="C37" s="16">
        <f>+(B$13*C13+B$14*C14+B$15*C15)/SUM($B$13:$B$15)</f>
        <v>115.72534290160205</v>
      </c>
      <c r="D37" s="3"/>
      <c r="E37" s="3"/>
    </row>
    <row r="38" spans="1:5" x14ac:dyDescent="0.2">
      <c r="A38" s="19" t="s">
        <v>13</v>
      </c>
      <c r="B38" s="19"/>
      <c r="C38" s="20">
        <f>+(B$13*D13+B$14*D14+B$15*D15)/SUM($B$13:$B$15)</f>
        <v>74.851297325666621</v>
      </c>
    </row>
    <row r="39" spans="1:5" x14ac:dyDescent="0.2">
      <c r="A39" s="19" t="s">
        <v>148</v>
      </c>
      <c r="B39" s="19"/>
      <c r="C39" s="20">
        <f>+(B$13*E13+B$14*E14+B$15*E15)/SUM($B$13:$B$15)</f>
        <v>119.65171822405678</v>
      </c>
    </row>
    <row r="40" spans="1:5" x14ac:dyDescent="0.2"/>
    <row r="41" spans="1:5" x14ac:dyDescent="0.2">
      <c r="A41" s="15" t="s">
        <v>150</v>
      </c>
      <c r="B41" s="15"/>
      <c r="C41" s="15"/>
    </row>
    <row r="42" spans="1:5" x14ac:dyDescent="0.2">
      <c r="A42" s="12" t="s">
        <v>12</v>
      </c>
      <c r="B42" s="12"/>
      <c r="C42" s="16">
        <f>+(B$29*C29+B$30*C30+B$31*C31)/SUM($B$13:$B$15)</f>
        <v>24.718048861558916</v>
      </c>
    </row>
    <row r="43" spans="1:5" x14ac:dyDescent="0.2">
      <c r="A43" s="19" t="s">
        <v>13</v>
      </c>
      <c r="B43" s="19"/>
      <c r="C43" s="20">
        <f>+(B$29*D29+B$30*D30+B$31*D31)/SUM($B$13:$B$15)</f>
        <v>23.696011301312947</v>
      </c>
    </row>
    <row r="44" spans="1:5" x14ac:dyDescent="0.2">
      <c r="A44" s="19" t="s">
        <v>148</v>
      </c>
      <c r="B44" s="19"/>
      <c r="C44" s="20">
        <f>+(B$13*E29+B$14*E30+B$15*E31)/SUM($B$13:$B$15)</f>
        <v>10.552035403505402</v>
      </c>
    </row>
    <row r="45" spans="1:5" x14ac:dyDescent="0.2"/>
  </sheetData>
  <mergeCells count="13">
    <mergeCell ref="A43:B43"/>
    <mergeCell ref="A44:B44"/>
    <mergeCell ref="A26:E26"/>
    <mergeCell ref="A37:B37"/>
    <mergeCell ref="A38:B38"/>
    <mergeCell ref="A39:B39"/>
    <mergeCell ref="A36:C36"/>
    <mergeCell ref="A41:C41"/>
    <mergeCell ref="A42:B42"/>
    <mergeCell ref="A10:E10"/>
    <mergeCell ref="A18:E18"/>
    <mergeCell ref="A2:E2"/>
    <mergeCell ref="A34:E34"/>
  </mergeCells>
  <conditionalFormatting pivot="1" sqref="C21:E23">
    <cfRule type="colorScale" priority="5">
      <colorScale>
        <cfvo type="min"/>
        <cfvo type="percentile" val="50"/>
        <cfvo type="max"/>
        <color rgb="FFF8696B"/>
        <color rgb="FFFCFCFF"/>
        <color rgb="FF5A8AC6"/>
      </colorScale>
    </cfRule>
  </conditionalFormatting>
  <conditionalFormatting pivot="1" sqref="C13:E15">
    <cfRule type="colorScale" priority="4">
      <colorScale>
        <cfvo type="min"/>
        <cfvo type="percentile" val="50"/>
        <cfvo type="max"/>
        <color rgb="FFF8696B"/>
        <color rgb="FFFCFCFF"/>
        <color rgb="FF5A8AC6"/>
      </colorScale>
    </cfRule>
  </conditionalFormatting>
  <conditionalFormatting pivot="1" sqref="C5:E7">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8FCB-8DFD-4E7F-81C6-C2E127454CD6}">
  <dimension ref="A1:C19"/>
  <sheetViews>
    <sheetView showGridLines="0" showRowColHeaders="0" workbookViewId="0">
      <selection activeCell="C5" sqref="C5"/>
    </sheetView>
  </sheetViews>
  <sheetFormatPr defaultColWidth="0" defaultRowHeight="15" zeroHeight="1" x14ac:dyDescent="0.25"/>
  <cols>
    <col min="1" max="1" width="0.85546875" customWidth="1"/>
    <col min="2" max="2" width="33.5703125" customWidth="1"/>
    <col min="3" max="3" width="19.5703125" customWidth="1"/>
    <col min="4" max="4" width="0.85546875" customWidth="1"/>
    <col min="5" max="16384" width="9.140625" hidden="1"/>
  </cols>
  <sheetData>
    <row r="1" spans="2:3" ht="5.0999999999999996" customHeight="1" x14ac:dyDescent="0.25"/>
    <row r="2" spans="2:3" ht="21" x14ac:dyDescent="0.35">
      <c r="B2" s="37" t="s">
        <v>193</v>
      </c>
      <c r="C2" s="37"/>
    </row>
    <row r="3" spans="2:3" ht="5.0999999999999996" customHeight="1" x14ac:dyDescent="0.25"/>
    <row r="4" spans="2:3" x14ac:dyDescent="0.25">
      <c r="B4" t="s">
        <v>154</v>
      </c>
      <c r="C4" s="24" t="s">
        <v>155</v>
      </c>
    </row>
    <row r="5" spans="2:3" x14ac:dyDescent="0.25">
      <c r="B5" t="s">
        <v>160</v>
      </c>
      <c r="C5" s="18">
        <f>+GETPIVOTDATA("[Measures].[Distinct Count of Codigo Ejecutivo]",RESUMEN!$A$4)</f>
        <v>442</v>
      </c>
    </row>
    <row r="6" spans="2:3" x14ac:dyDescent="0.25">
      <c r="B6" t="s">
        <v>161</v>
      </c>
      <c r="C6" s="18">
        <f>+RESUMEN!C38</f>
        <v>74.851297325666621</v>
      </c>
    </row>
    <row r="7" spans="2:3" x14ac:dyDescent="0.25">
      <c r="B7" t="s">
        <v>162</v>
      </c>
      <c r="C7" s="18">
        <f>+RESUMEN!C39</f>
        <v>119.65171822405678</v>
      </c>
    </row>
    <row r="8" spans="2:3" x14ac:dyDescent="0.25">
      <c r="B8" t="s">
        <v>163</v>
      </c>
      <c r="C8" s="18">
        <f>+RESUMEN!C43</f>
        <v>23.696011301312947</v>
      </c>
    </row>
    <row r="9" spans="2:3" x14ac:dyDescent="0.25">
      <c r="B9" t="s">
        <v>157</v>
      </c>
      <c r="C9" s="18">
        <f>+RESUMEN!C44</f>
        <v>10.552035403505402</v>
      </c>
    </row>
    <row r="10" spans="2:3" x14ac:dyDescent="0.25">
      <c r="B10" t="s">
        <v>158</v>
      </c>
      <c r="C10" s="18">
        <v>50</v>
      </c>
    </row>
    <row r="11" spans="2:3" x14ac:dyDescent="0.25">
      <c r="B11" t="s">
        <v>164</v>
      </c>
      <c r="C11" s="18">
        <v>100</v>
      </c>
    </row>
    <row r="12" spans="2:3" x14ac:dyDescent="0.25">
      <c r="B12" t="s">
        <v>165</v>
      </c>
      <c r="C12" s="18">
        <v>25</v>
      </c>
    </row>
    <row r="13" spans="2:3" x14ac:dyDescent="0.25">
      <c r="B13" t="s">
        <v>166</v>
      </c>
      <c r="C13" s="18">
        <v>20</v>
      </c>
    </row>
    <row r="14" spans="2:3" x14ac:dyDescent="0.25">
      <c r="B14" t="s">
        <v>159</v>
      </c>
      <c r="C14" s="18">
        <v>4000</v>
      </c>
    </row>
    <row r="15" spans="2:3" x14ac:dyDescent="0.25">
      <c r="B15" t="s">
        <v>200</v>
      </c>
      <c r="C15" s="18">
        <f>+C16+C17+C18</f>
        <v>111450000</v>
      </c>
    </row>
    <row r="16" spans="2:3" x14ac:dyDescent="0.25">
      <c r="B16" t="s">
        <v>201</v>
      </c>
      <c r="C16" s="21">
        <v>60000000</v>
      </c>
    </row>
    <row r="17" spans="2:3" x14ac:dyDescent="0.25">
      <c r="B17" t="s">
        <v>202</v>
      </c>
      <c r="C17" s="21">
        <v>47950000</v>
      </c>
    </row>
    <row r="18" spans="2:3" x14ac:dyDescent="0.25">
      <c r="B18" t="s">
        <v>203</v>
      </c>
      <c r="C18" s="21">
        <v>3500000</v>
      </c>
    </row>
    <row r="19" spans="2:3" x14ac:dyDescent="0.25"/>
  </sheetData>
  <mergeCells count="1">
    <mergeCell ref="B2:C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E5A1-77D5-4DBD-9E0E-D0FEE3D88F8B}">
  <dimension ref="A1:N34"/>
  <sheetViews>
    <sheetView showGridLines="0" showRowColHeaders="0" tabSelected="1" zoomScale="85" zoomScaleNormal="85" workbookViewId="0">
      <selection activeCell="B2" sqref="B2:K2"/>
    </sheetView>
  </sheetViews>
  <sheetFormatPr defaultColWidth="0" defaultRowHeight="12.75" zeroHeight="1" x14ac:dyDescent="0.2"/>
  <cols>
    <col min="1" max="1" width="0.85546875" style="3" customWidth="1"/>
    <col min="2" max="2" width="16.140625" style="3" customWidth="1"/>
    <col min="3" max="3" width="24.28515625" style="3" customWidth="1"/>
    <col min="4" max="4" width="28.28515625" style="3" customWidth="1"/>
    <col min="5" max="5" width="29.42578125" style="3" customWidth="1"/>
    <col min="6" max="6" width="29.140625" style="3" customWidth="1"/>
    <col min="7" max="7" width="23.28515625" style="3" customWidth="1"/>
    <col min="8" max="8" width="32.7109375" style="3" customWidth="1"/>
    <col min="9" max="9" width="33.85546875" style="3" customWidth="1"/>
    <col min="10" max="10" width="27.5703125" style="3" customWidth="1"/>
    <col min="11" max="11" width="34.5703125" style="11" customWidth="1"/>
    <col min="12" max="12" width="0.85546875" style="3" customWidth="1"/>
    <col min="13" max="13" width="9.140625" style="3" hidden="1"/>
    <col min="14" max="14" width="0" style="3" hidden="1"/>
    <col min="15" max="16384" width="9.140625" style="3" hidden="1"/>
  </cols>
  <sheetData>
    <row r="1" spans="2:11" ht="5.0999999999999996" customHeight="1" x14ac:dyDescent="0.2"/>
    <row r="2" spans="2:11" ht="27" x14ac:dyDescent="0.35">
      <c r="B2" s="38" t="s">
        <v>198</v>
      </c>
      <c r="C2" s="38"/>
      <c r="D2" s="38"/>
      <c r="E2" s="38"/>
      <c r="F2" s="38"/>
      <c r="G2" s="38"/>
      <c r="H2" s="38"/>
      <c r="I2" s="38"/>
      <c r="J2" s="38"/>
      <c r="K2" s="38"/>
    </row>
    <row r="3" spans="2:11" ht="5.0999999999999996" customHeight="1" x14ac:dyDescent="0.2"/>
    <row r="4" spans="2:11" ht="14.25" x14ac:dyDescent="0.2">
      <c r="B4" s="45" t="s">
        <v>192</v>
      </c>
      <c r="C4" s="45"/>
      <c r="D4" s="45"/>
      <c r="E4" s="45"/>
      <c r="F4" s="45"/>
      <c r="G4" s="45"/>
      <c r="H4" s="45"/>
      <c r="I4" s="45"/>
    </row>
    <row r="5" spans="2:11" ht="5.0999999999999996" customHeight="1" x14ac:dyDescent="0.2"/>
    <row r="6" spans="2:11" s="17" customFormat="1" ht="25.5" x14ac:dyDescent="0.2">
      <c r="B6" s="17" t="s">
        <v>167</v>
      </c>
      <c r="C6" s="17" t="s">
        <v>168</v>
      </c>
      <c r="D6" s="17" t="s">
        <v>169</v>
      </c>
      <c r="E6" s="17" t="s">
        <v>170</v>
      </c>
      <c r="F6" s="17" t="s">
        <v>171</v>
      </c>
      <c r="G6" s="17" t="s">
        <v>156</v>
      </c>
      <c r="H6" s="17" t="s">
        <v>172</v>
      </c>
      <c r="I6" s="17" t="s">
        <v>173</v>
      </c>
      <c r="K6" s="14"/>
    </row>
    <row r="7" spans="2:11" s="4" customFormat="1" x14ac:dyDescent="0.2">
      <c r="B7" s="4" t="s">
        <v>13</v>
      </c>
      <c r="C7" s="4">
        <v>74.900000000000006</v>
      </c>
      <c r="D7" s="4">
        <f>+'DATOS BASE'!C12</f>
        <v>25</v>
      </c>
      <c r="E7" s="4">
        <f t="shared" ref="E7:E8" si="0">+C7+D7</f>
        <v>99.9</v>
      </c>
      <c r="F7" s="8">
        <f>+'DATOS BASE'!C8</f>
        <v>23.696011301312947</v>
      </c>
      <c r="G7" s="4">
        <v>442</v>
      </c>
      <c r="H7" s="8">
        <f t="shared" ref="H7:H8" si="1">+ROUND(F7*E7/C7-F7,0)</f>
        <v>8</v>
      </c>
      <c r="I7" s="8">
        <f>+H7*G7</f>
        <v>3536</v>
      </c>
      <c r="K7" s="11"/>
    </row>
    <row r="8" spans="2:11" s="4" customFormat="1" x14ac:dyDescent="0.2">
      <c r="B8" s="22" t="s">
        <v>148</v>
      </c>
      <c r="C8" s="4">
        <v>119.7</v>
      </c>
      <c r="D8" s="4">
        <f>+'DATOS BASE'!C13</f>
        <v>20</v>
      </c>
      <c r="E8" s="4">
        <f t="shared" si="0"/>
        <v>139.69999999999999</v>
      </c>
      <c r="F8" s="8">
        <f>+'DATOS BASE'!C9</f>
        <v>10.552035403505402</v>
      </c>
      <c r="G8" s="4">
        <v>442</v>
      </c>
      <c r="H8" s="8">
        <f t="shared" si="1"/>
        <v>2</v>
      </c>
      <c r="I8" s="8">
        <f>+H8*G8</f>
        <v>884</v>
      </c>
      <c r="K8" s="11"/>
    </row>
    <row r="9" spans="2:11" ht="5.0999999999999996" customHeight="1" x14ac:dyDescent="0.2"/>
    <row r="10" spans="2:11" ht="14.25" x14ac:dyDescent="0.2">
      <c r="B10" s="45" t="s">
        <v>195</v>
      </c>
      <c r="C10" s="45"/>
      <c r="D10" s="45"/>
      <c r="E10" s="45"/>
      <c r="F10" s="45"/>
      <c r="G10" s="45"/>
      <c r="H10" s="45"/>
      <c r="I10" s="45"/>
      <c r="J10" s="45"/>
      <c r="K10" s="45"/>
    </row>
    <row r="11" spans="2:11" ht="5.0999999999999996" customHeight="1" x14ac:dyDescent="0.2"/>
    <row r="12" spans="2:11" ht="20.25" customHeight="1" x14ac:dyDescent="0.2">
      <c r="B12" s="33" t="s">
        <v>167</v>
      </c>
      <c r="C12" s="27" t="s">
        <v>174</v>
      </c>
      <c r="D12" s="27" t="s">
        <v>175</v>
      </c>
      <c r="E12" s="27" t="s">
        <v>176</v>
      </c>
      <c r="F12" s="27" t="s">
        <v>177</v>
      </c>
      <c r="G12" s="27" t="s">
        <v>178</v>
      </c>
      <c r="H12" s="27" t="s">
        <v>179</v>
      </c>
      <c r="I12" s="27" t="s">
        <v>180</v>
      </c>
      <c r="J12" s="27" t="s">
        <v>181</v>
      </c>
      <c r="K12" s="39" t="s">
        <v>183</v>
      </c>
    </row>
    <row r="13" spans="2:11" x14ac:dyDescent="0.2">
      <c r="B13" s="28" t="s">
        <v>13</v>
      </c>
      <c r="C13" s="29">
        <f>ROUND(I7,0)</f>
        <v>3536</v>
      </c>
      <c r="D13" s="27">
        <f>+'DATOS BASE'!$C$10</f>
        <v>50</v>
      </c>
      <c r="E13" s="30">
        <f>D13*'DATOS BASE'!$C$14</f>
        <v>200000</v>
      </c>
      <c r="F13" s="30">
        <f>+E13*C13</f>
        <v>707200000</v>
      </c>
      <c r="G13" s="30">
        <f>+D13*C13</f>
        <v>176800</v>
      </c>
      <c r="H13" s="30">
        <f>+F13*3</f>
        <v>2121600000</v>
      </c>
      <c r="I13" s="30">
        <f>+G13*3</f>
        <v>530400</v>
      </c>
      <c r="J13" s="31">
        <f>+H13-'DATOS BASE'!C15</f>
        <v>2010150000</v>
      </c>
      <c r="K13" s="41">
        <f>Table3[[#This Row],[Ganancia Neta (COP)]]/'DATOS BASE'!$C$15*100</f>
        <v>1803.6339165545087</v>
      </c>
    </row>
    <row r="14" spans="2:11" x14ac:dyDescent="0.2">
      <c r="B14" s="23" t="s">
        <v>148</v>
      </c>
      <c r="C14" s="29">
        <f>ROUND(I8,0)</f>
        <v>884</v>
      </c>
      <c r="D14" s="27">
        <f>+'DATOS BASE'!$C$11</f>
        <v>100</v>
      </c>
      <c r="E14" s="30">
        <f>D14*'DATOS BASE'!$C$14</f>
        <v>400000</v>
      </c>
      <c r="F14" s="30">
        <f>+E14*C14</f>
        <v>353600000</v>
      </c>
      <c r="G14" s="30">
        <f>+D14*C14</f>
        <v>88400</v>
      </c>
      <c r="H14" s="30">
        <f>+F14*3</f>
        <v>1060800000</v>
      </c>
      <c r="I14" s="30">
        <f>+G14*3</f>
        <v>265200</v>
      </c>
      <c r="J14" s="31">
        <f>+H14-'DATOS BASE'!C16</f>
        <v>1000800000</v>
      </c>
      <c r="K14" s="41">
        <f>Table3[[#This Row],[Ganancia Neta (COP)]]/'DATOS BASE'!$C$15*100</f>
        <v>897.98115746971735</v>
      </c>
    </row>
    <row r="15" spans="2:11" ht="15" x14ac:dyDescent="0.2">
      <c r="B15" s="32" t="s">
        <v>182</v>
      </c>
      <c r="C15" s="29">
        <f>SUBTOTAL(109,Table3[Ventas Adicionales])</f>
        <v>4420</v>
      </c>
      <c r="D15" s="27">
        <f>SUBTOTAL(109,Table3[Ingreso por Venta (USD)])</f>
        <v>150</v>
      </c>
      <c r="E15" s="31">
        <f>SUBTOTAL(109,Table3[Ingreso por Venta (COP)])</f>
        <v>600000</v>
      </c>
      <c r="F15" s="31">
        <f>SUBTOTAL(109,Table3[Ingresos Totales (COP)])</f>
        <v>1060800000</v>
      </c>
      <c r="G15" s="31">
        <f>SUBTOTAL(109,Table3[Ingresos Totales (USD)])</f>
        <v>265200</v>
      </c>
      <c r="H15" s="31">
        <f>SUBTOTAL(109,Table3[Ingresos 3 Meses (COP)])</f>
        <v>3182400000</v>
      </c>
      <c r="I15" s="31">
        <f>SUBTOTAL(109,Table3[Ingresos 3 Meses (USD)])</f>
        <v>795600</v>
      </c>
      <c r="J15" s="31">
        <f>SUBTOTAL(109,Table3[Ganancia Neta (COP)])</f>
        <v>3010950000</v>
      </c>
      <c r="K15" s="40"/>
    </row>
    <row r="16" spans="2:11" ht="5.0999999999999996" customHeight="1" x14ac:dyDescent="0.2"/>
    <row r="17" spans="2:11" ht="14.25" x14ac:dyDescent="0.2">
      <c r="B17" s="45" t="s">
        <v>196</v>
      </c>
      <c r="C17" s="45"/>
      <c r="D17" s="45"/>
      <c r="E17" s="45"/>
      <c r="F17" s="45"/>
      <c r="G17" s="45"/>
      <c r="H17" s="45"/>
      <c r="I17" s="45"/>
      <c r="J17" s="45"/>
      <c r="K17" s="45"/>
    </row>
    <row r="18" spans="2:11" ht="5.0999999999999996" customHeight="1" x14ac:dyDescent="0.2"/>
    <row r="19" spans="2:11" s="17" customFormat="1" x14ac:dyDescent="0.2">
      <c r="B19" s="17" t="s">
        <v>167</v>
      </c>
      <c r="C19" s="17" t="s">
        <v>191</v>
      </c>
      <c r="D19" s="17" t="s">
        <v>184</v>
      </c>
      <c r="E19" s="17" t="s">
        <v>185</v>
      </c>
      <c r="F19" s="34" t="s">
        <v>186</v>
      </c>
      <c r="G19" s="17" t="s">
        <v>176</v>
      </c>
      <c r="H19" s="17" t="s">
        <v>187</v>
      </c>
      <c r="I19" s="17" t="s">
        <v>188</v>
      </c>
      <c r="J19" s="17" t="s">
        <v>189</v>
      </c>
      <c r="K19" s="14" t="s">
        <v>190</v>
      </c>
    </row>
    <row r="20" spans="2:11" x14ac:dyDescent="0.2">
      <c r="B20" s="4" t="s">
        <v>13</v>
      </c>
      <c r="C20" s="36">
        <f>+F13/Table3[[#Totals],[Ingresos Totales (COP)]]</f>
        <v>0.66666666666666663</v>
      </c>
      <c r="D20" s="25">
        <f>'DATOS BASE'!C$15*1.05*C20</f>
        <v>78015000</v>
      </c>
      <c r="E20" s="25">
        <f>'DATOS BASE'!$C$15*1.1*C20</f>
        <v>81730000</v>
      </c>
      <c r="F20" s="25">
        <f>+AVERAGE(D20:E20)</f>
        <v>79872500</v>
      </c>
      <c r="G20" s="25">
        <f>+'DATOS BASE'!C10*'DATOS BASE'!C14</f>
        <v>200000</v>
      </c>
      <c r="H20" s="35">
        <f>+Table5[[#This Row],[Ingresos Necesarios 5% (COP)]]/(Table5[[#This Row],[Ingreso por Venta (COP)]]*3)</f>
        <v>130.02500000000001</v>
      </c>
      <c r="I20" s="35">
        <f>+Table5[[#This Row],[Ingresos Necesarios 10% (COP)]]/(Table5[[#This Row],[Ingreso por Venta (COP)]]*3)</f>
        <v>136.21666666666667</v>
      </c>
      <c r="J20" s="35">
        <f>+AVERAGE(Table5[[#This Row],[Ventas Adicionales Mensuales (5%)]:[Ventas Adicionales Mensuales (10%)]])</f>
        <v>133.12083333333334</v>
      </c>
      <c r="K20" s="43">
        <f>ROUND(Table5[[#This Row],[Ventas Adicionales Promedio]]*3,0)</f>
        <v>399</v>
      </c>
    </row>
    <row r="21" spans="2:11" x14ac:dyDescent="0.2">
      <c r="B21" s="4" t="s">
        <v>148</v>
      </c>
      <c r="C21" s="36">
        <f>+F14/Table3[[#Totals],[Ingresos Totales (COP)]]</f>
        <v>0.33333333333333331</v>
      </c>
      <c r="D21" s="25">
        <f>'DATOS BASE'!C$15*1.05*C21</f>
        <v>39007500</v>
      </c>
      <c r="E21" s="25">
        <f>'DATOS BASE'!$C$15*1.1*C21</f>
        <v>40865000</v>
      </c>
      <c r="F21" s="25">
        <f>+AVERAGE(D21:E21)</f>
        <v>39936250</v>
      </c>
      <c r="G21" s="25">
        <f>+'DATOS BASE'!C11*'DATOS BASE'!C14</f>
        <v>400000</v>
      </c>
      <c r="H21" s="35">
        <f>+Table5[[#This Row],[Ingresos Necesarios 5% (COP)]]/(Table5[[#This Row],[Ingreso por Venta (COP)]]*3)</f>
        <v>32.506250000000001</v>
      </c>
      <c r="I21" s="35">
        <f>+Table5[[#This Row],[Ingresos Necesarios 10% (COP)]]/(Table5[[#This Row],[Ingreso por Venta (COP)]]*3)</f>
        <v>34.054166666666667</v>
      </c>
      <c r="J21" s="35">
        <f>+AVERAGE(Table5[[#This Row],[Ventas Adicionales Mensuales (5%)]:[Ventas Adicionales Mensuales (10%)]])</f>
        <v>33.280208333333334</v>
      </c>
      <c r="K21" s="43">
        <f>ROUND(Table5[[#This Row],[Ventas Adicionales Promedio]]*3,0)</f>
        <v>100</v>
      </c>
    </row>
    <row r="22" spans="2:11" ht="5.0999999999999996" customHeight="1" x14ac:dyDescent="0.2"/>
    <row r="23" spans="2:11" ht="14.25" x14ac:dyDescent="0.2">
      <c r="B23" s="45" t="s">
        <v>197</v>
      </c>
      <c r="C23" s="45"/>
      <c r="D23" s="45"/>
      <c r="E23" s="45"/>
      <c r="F23" s="45"/>
      <c r="G23" s="45"/>
      <c r="H23" s="45"/>
      <c r="I23" s="45"/>
      <c r="J23" s="45"/>
      <c r="K23" s="45"/>
    </row>
    <row r="24" spans="2:11" ht="5.0999999999999996" customHeight="1" x14ac:dyDescent="0.2"/>
    <row r="25" spans="2:11" ht="20.25" customHeight="1" x14ac:dyDescent="0.2">
      <c r="B25" s="33" t="s">
        <v>167</v>
      </c>
      <c r="C25" s="27" t="s">
        <v>174</v>
      </c>
      <c r="D25" s="27" t="s">
        <v>175</v>
      </c>
      <c r="E25" s="27" t="s">
        <v>176</v>
      </c>
      <c r="F25" s="27" t="s">
        <v>177</v>
      </c>
      <c r="G25" s="27" t="s">
        <v>178</v>
      </c>
      <c r="H25" s="27" t="s">
        <v>179</v>
      </c>
      <c r="I25" s="27" t="s">
        <v>180</v>
      </c>
      <c r="J25" s="27" t="s">
        <v>181</v>
      </c>
      <c r="K25" s="39" t="s">
        <v>183</v>
      </c>
    </row>
    <row r="26" spans="2:11" x14ac:dyDescent="0.2">
      <c r="B26" s="28" t="s">
        <v>13</v>
      </c>
      <c r="C26" s="29">
        <f>+K20</f>
        <v>399</v>
      </c>
      <c r="D26" s="27">
        <f>+'DATOS BASE'!$C$10</f>
        <v>50</v>
      </c>
      <c r="E26" s="30">
        <f>D26*'DATOS BASE'!$C$14</f>
        <v>200000</v>
      </c>
      <c r="F26" s="30">
        <f>+E26*C26</f>
        <v>79800000</v>
      </c>
      <c r="G26" s="30">
        <f>+D26*C26</f>
        <v>19950</v>
      </c>
      <c r="H26" s="30">
        <f>+F26*3</f>
        <v>239400000</v>
      </c>
      <c r="I26" s="30">
        <f>+G26*3</f>
        <v>59850</v>
      </c>
      <c r="J26" s="31">
        <f>+H26-'DATOS BASE'!C28</f>
        <v>239400000</v>
      </c>
      <c r="K26" s="42">
        <f>Table38[[#This Row],[Ganancia Neta (COP)]]/'DATOS BASE'!$C$15*100</f>
        <v>214.80484522207269</v>
      </c>
    </row>
    <row r="27" spans="2:11" x14ac:dyDescent="0.2">
      <c r="B27" s="23" t="s">
        <v>148</v>
      </c>
      <c r="C27" s="29">
        <f>+K21</f>
        <v>100</v>
      </c>
      <c r="D27" s="27">
        <f>+'DATOS BASE'!$C$11</f>
        <v>100</v>
      </c>
      <c r="E27" s="30">
        <f>D27*'DATOS BASE'!$C$14</f>
        <v>400000</v>
      </c>
      <c r="F27" s="30">
        <f>+E27*C27</f>
        <v>40000000</v>
      </c>
      <c r="G27" s="30">
        <f>+D27*C27</f>
        <v>10000</v>
      </c>
      <c r="H27" s="30">
        <f>+F27*3</f>
        <v>120000000</v>
      </c>
      <c r="I27" s="30">
        <f>+G27*3</f>
        <v>30000</v>
      </c>
      <c r="J27" s="31">
        <f>+H27-'DATOS BASE'!C29</f>
        <v>120000000</v>
      </c>
      <c r="K27" s="42">
        <f>Table38[[#This Row],[Ganancia Neta (COP)]]/'DATOS BASE'!$C$15*100</f>
        <v>107.67160161507402</v>
      </c>
    </row>
    <row r="28" spans="2:11" ht="15" x14ac:dyDescent="0.2">
      <c r="B28" s="32" t="s">
        <v>182</v>
      </c>
      <c r="C28" s="29">
        <f>SUBTOTAL(109,Table38[Ventas Adicionales])</f>
        <v>499</v>
      </c>
      <c r="D28" s="27">
        <f>SUBTOTAL(109,Table38[Ingreso por Venta (USD)])</f>
        <v>150</v>
      </c>
      <c r="E28" s="31">
        <f>SUBTOTAL(109,Table38[Ingreso por Venta (COP)])</f>
        <v>600000</v>
      </c>
      <c r="F28" s="31">
        <f>SUBTOTAL(109,Table38[Ingresos Totales (COP)])</f>
        <v>119800000</v>
      </c>
      <c r="G28" s="31">
        <f>SUBTOTAL(109,Table38[Ingresos Totales (USD)])</f>
        <v>29950</v>
      </c>
      <c r="H28" s="31">
        <f>SUBTOTAL(109,Table38[Ingresos 3 Meses (COP)])</f>
        <v>359400000</v>
      </c>
      <c r="I28" s="31">
        <f>SUBTOTAL(109,Table38[Ingresos 3 Meses (USD)])</f>
        <v>89850</v>
      </c>
      <c r="J28" s="31">
        <f>SUBTOTAL(109,Table38[Ganancia Neta (COP)])</f>
        <v>359400000</v>
      </c>
      <c r="K28" s="40"/>
    </row>
    <row r="29" spans="2:11" ht="15" x14ac:dyDescent="0.2">
      <c r="B29" s="32"/>
      <c r="C29" s="29"/>
      <c r="D29" s="27"/>
      <c r="E29" s="31"/>
      <c r="F29" s="31"/>
      <c r="G29" s="31"/>
      <c r="H29" s="31"/>
      <c r="I29" s="31"/>
      <c r="J29" s="31"/>
      <c r="K29" s="40"/>
    </row>
    <row r="30" spans="2:11" ht="15" x14ac:dyDescent="0.2">
      <c r="B30" s="44" t="s">
        <v>199</v>
      </c>
      <c r="C30" s="44"/>
      <c r="D30" s="44"/>
      <c r="E30" s="44"/>
      <c r="F30" s="44"/>
      <c r="G30" s="44"/>
      <c r="H30" s="44"/>
      <c r="I30" s="44"/>
      <c r="J30" s="44"/>
      <c r="K30" s="44"/>
    </row>
    <row r="31" spans="2:11" x14ac:dyDescent="0.2"/>
    <row r="34" spans="11:11" hidden="1" x14ac:dyDescent="0.2">
      <c r="K34" s="11">
        <f>+K26/3</f>
        <v>71.601615074024224</v>
      </c>
    </row>
  </sheetData>
  <mergeCells count="6">
    <mergeCell ref="B30:K30"/>
    <mergeCell ref="B4:I4"/>
    <mergeCell ref="B10:K10"/>
    <mergeCell ref="B17:K17"/>
    <mergeCell ref="B23:K23"/>
    <mergeCell ref="B2:K2"/>
  </mergeCells>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A E A A B Q S w M E F A A C A A g A S 4 O l W i Y D Z h W m A A A A + A A A A B I A H A B D b 2 5 m a W c v U G F j a 2 F n Z S 5 4 b W w g o h g A K K A U A A A A A A A A A A A A A A A A A A A A A A A A A A A A h Y 8 x D o I w G I W v Q r r T l m q I k J 8 y u E p i Y m J c m 1 K h E Y q h x X I 3 B 4 / k F c Q o 6 u b 4 v v c N 7 9 2 v N 8 j H t g k u q r e 6 M x m K M E W B M r I r t a k y N L h j u E I 5 h 6 2 Q J 1 G p Y J K N T U d b Z q h 2 7 p w S 4 r 3 H f o G 7 v i K M 0 o g c i s 1 O 1 q o V 6 C P r / 3 K o j X X C S I U 4 7 F 9 j O M N J j K M k j h m m Q G Y K h T Z f g 0 2 D n + 0 P h P X Q u K F X X N l w G S V A 5 g z k / Y I / A F B L A w Q U A A I A C A B L g 6 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4 O l W n G e D L a 4 A Q A A u A M A A B M A H A B G b 3 J t d W x h c y 9 T Z W N 0 a W 9 u M S 5 t I K I Y A C i g F A A A A A A A A A A A A A A A A A A A A A A A A A A A A H W S w Y r b M B C G 7 4 G 8 g 3 A v C b j 2 B t q F d v F h 8 S 6 0 l 9 K S Q A 9 L C R N 5 Y m u x p H Q 0 S h v C v l l v f b G O 6 + w m r B N d J O Y b / f / M S A E 1 G + / U v N 9 n N + P R e B Q a I K x U t V 5 y 3 I E q V I s 8 H i l Z c x 9 J o 0 T K s M 3 u v I 4 W H U + + 4 y o r v W M 5 h 0 n S M G / C x z w n + J X V h p u 4 i g F J 9 z z T 3 u Z k X O 1 / R m O N 9 v m G M A g A L f Z v O 7 + c c B 3 y B q E K u Q X j 8 k M d m Q 7 b Z J o + 3 G E r N x m p S N I k V a V v o 3 W h m H 1 I 1 b 3 T v h L x 4 v r 9 1 d U s V d + i Z 5 z z r s X i e M y + e I c / p m n f 0 Z v k K 3 k r r F K f x B I p J N L e A l a S e C C H + K R v P l U P h / h t 2 8 4 1 t E C h Y I q n k m U D r h b F x W 6 D R 7 k F g Q t r T 7 Y v u Y N h c s Y / 3 e 8 T a e y z 4 + t 3 W Z f 1 l K p 9 A j X F z b I C 9 s J Y o o r x N / 9 H a 9 Q N L L U n x m c m e f 2 1 U g Z S e 3 X / i D q y 2 f q h 8 K 1 j U / / 9 g x V U A 2 U N V A / 9 N D h o h 0 I a m A e 5 h L U 8 7 F A i W s V A j 8 g Q n q G L d o X 0 g g P W k f w l q u W H G j 6 L F 0 f d V x X O X y R f g f K y G n T j i d 1 0 Z M L D C d n O a c k X L X s e L h n 3 + K S Z E / 4 0 H Y + M O / u n b v 4 B U E s B A i 0 A F A A C A A g A S 4 O l W i Y D Z h W m A A A A + A A A A B I A A A A A A A A A A A A A A A A A A A A A A E N v b m Z p Z y 9 Q Y W N r Y W d l L n h t b F B L A Q I t A B Q A A g A I A E u D p V o P y u m r p A A A A O k A A A A T A A A A A A A A A A A A A A A A A P I A A A B b Q 2 9 u d G V u d F 9 U e X B l c 1 0 u e G 1 s U E s B A i 0 A F A A C A A g A S 4 O l W n G e D L a 4 A Q A A u A M A A B M A A A A A A A A A A A A A A A A A 4 w E A A E Z v c m 1 1 b G F z L 1 N l Y 3 R p b 2 4 x L m 1 Q S w U G A A A A A A M A A w D C A A A A 6 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R I A A A A A A A A X 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Z f d H V 5 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m X 3 R 1 e W E i I C 8 + P E V u d H J 5 I F R 5 c G U 9 I k Z p b G x l Z E N v b X B s Z X R l U m V z d W x 0 V G 9 X b 3 J r c 2 h l Z X Q i I F Z h b H V l P S J s M S I g L z 4 8 R W 5 0 c n k g V H l w Z T 0 i Q W R k Z W R U b 0 R h d G F N b 2 R l b C I g V m F s d W U 9 I m w w I i A v P j x F b n R y e S B U e X B l P S J G a W x s Q 2 9 1 b n Q i I F Z h b H V l P S J s M T E w M C I g L z 4 8 R W 5 0 c n k g V H l w Z T 0 i R m l s b E V y c m 9 y Q 2 9 k Z S I g V m F s d W U 9 I n N V b m t u b 3 d u I i A v P j x F b n R y e S B U e X B l P S J G a W x s R X J y b 3 J D b 3 V u d C I g V m F s d W U 9 I m w w I i A v P j x F b n R y e S B U e X B l P S J G a W x s T G F z d F V w Z G F 0 Z W Q i I F Z h b H V l P S J k M j A y N S 0 w N S 0 w N V Q y M T o y N j o y M i 4 5 M z A w N T g w W i I g L z 4 8 R W 5 0 c n k g V H l w Z T 0 i R m l s b E N v b H V t b l R 5 c G V z I i B W Y W x 1 Z T 0 i c 0 F 3 W U p B d 1 l H Q X d Z R 0 J R V U Z B d 0 1 G Q m d N R E F 3 P T 0 i I C 8 + P E V u d H J 5 I F R 5 c G U 9 I k Z p b G x D b 2 x 1 b W 5 O Y W 1 l c y I g V m F s d W U 9 I n N b J n F 1 b 3 Q 7 Q 2 9 s d W 1 u M S Z x d W 9 0 O y w m c X V v d D t h Z 3 J 1 c F 9 k Y X R v J n F 1 b 3 Q 7 L C Z x d W 9 0 O 2 Z l Y 2 h h X 2 N v c n R l J n F 1 b 3 Q 7 L C Z x d W 9 0 O 0 N v Z G l n b y B F a m V j d X R p d m 8 m c X V v d D s s J n F 1 b 3 Q 7 Q W 5 0 a W f D v G V k Y W Q m c X V v d D s s J n F 1 b 3 Q 7 Y 2 F y Z 2 8 m c X V v d D s s J n F 1 b 3 Q 7 Y 2 F u Y W w m c X V v d D s s J n F 1 b 3 Q 7 Y 2 F 0 d C Z x d W 9 0 O y w m c X V v d D t y Z W d p b 2 4 m c X V v d D s s J n F 1 b 3 Q 7 Y 3 V t I H R h c m p l d G F z J n F 1 b 3 Q 7 L C Z x d W 9 0 O 2 N 1 b S B z Z W d 1 c m 9 z J n F 1 b 3 Q 7 L C Z x d W 9 0 O 2 N 1 b S B j c m V k a X R v c y Z x d W 9 0 O y w m c X V v d D t U Y X J q Z X R h c y Z x d W 9 0 O y w m c X V v d D t T Z W d 1 c m 9 z J n F 1 b 3 Q 7 L C Z x d W 9 0 O 0 N y Z W R p d G 9 z J n F 1 b 3 Q 7 L C Z x d W 9 0 O 2 F u d G l n d W V k Y W R f Y 2 9 k J n F 1 b 3 Q 7 L C Z x d W 9 0 O 2 1 l d G F z X 3 R h c m p l d G F z J n F 1 b 3 Q 7 L C Z x d W 9 0 O 2 1 l d G F z X 3 N l Z 3 V y b 3 M m c X V v d D s s J n F 1 b 3 Q 7 b W V 0 Y X N f Y 3 J l Z G l 0 b 3 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Z f d H V 5 Y S 9 D a G F u Z 2 V k I F R 5 c G U u e y w w f S Z x d W 9 0 O y w m c X V v d D t T Z W N 0 a W 9 u M S 9 k Z l 9 0 d X l h L 0 N o Y W 5 n Z W Q g V H l w Z S 5 7 Y W d y d X B f Z G F 0 b y w x f S Z x d W 9 0 O y w m c X V v d D t T Z W N 0 a W 9 u M S 9 k Z l 9 0 d X l h L 0 N o Y W 5 n Z W Q g V H l w Z S 5 7 Z m V j a G F f Y 2 9 y d G U s M n 0 m c X V v d D s s J n F 1 b 3 Q 7 U 2 V j d G l v b j E v Z G Z f d H V 5 Y S 9 D a G F u Z 2 V k I F R 5 c G U u e 0 N v Z G l n b y B F a m V j d X R p d m 8 s M 3 0 m c X V v d D s s J n F 1 b 3 Q 7 U 2 V j d G l v b j E v Z G Z f d H V 5 Y S 9 D a G F u Z 2 V k I F R 5 c G U u e 0 F u d G l n w 7 x l Z G F k L D R 9 J n F 1 b 3 Q 7 L C Z x d W 9 0 O 1 N l Y 3 R p b 2 4 x L 2 R m X 3 R 1 e W E v Q 2 h h b m d l Z C B U e X B l L n t j Y X J n b y w 1 f S Z x d W 9 0 O y w m c X V v d D t T Z W N 0 a W 9 u M S 9 k Z l 9 0 d X l h L 0 N o Y W 5 n Z W Q g V H l w Z S 5 7 Y 2 F u Y W w s N n 0 m c X V v d D s s J n F 1 b 3 Q 7 U 2 V j d G l v b j E v Z G Z f d H V 5 Y S 9 D a G F u Z 2 V k I F R 5 c G U u e 2 N h d H Q s N 3 0 m c X V v d D s s J n F 1 b 3 Q 7 U 2 V j d G l v b j E v Z G Z f d H V 5 Y S 9 D a G F u Z 2 V k I F R 5 c G U u e 3 J l Z 2 l v b i w 4 f S Z x d W 9 0 O y w m c X V v d D t T Z W N 0 a W 9 u M S 9 k Z l 9 0 d X l h L 0 N o Y W 5 n Z W Q g V H l w Z S 5 7 Y 3 V t I H R h c m p l d G F z L D l 9 J n F 1 b 3 Q 7 L C Z x d W 9 0 O 1 N l Y 3 R p b 2 4 x L 2 R m X 3 R 1 e W E v Q 2 h h b m d l Z C B U e X B l L n t j d W 0 g c 2 V n d X J v c y w x M H 0 m c X V v d D s s J n F 1 b 3 Q 7 U 2 V j d G l v b j E v Z G Z f d H V 5 Y S 9 D a G F u Z 2 V k I F R 5 c G U u e 2 N 1 b S B j c m V k a X R v c y w x M X 0 m c X V v d D s s J n F 1 b 3 Q 7 U 2 V j d G l v b j E v Z G Z f d H V 5 Y S 9 D a G F u Z 2 V k I F R 5 c G U u e 1 R h c m p l d G F z L D E y f S Z x d W 9 0 O y w m c X V v d D t T Z W N 0 a W 9 u M S 9 k Z l 9 0 d X l h L 0 N o Y W 5 n Z W Q g V H l w Z S 5 7 U 2 V n d X J v c y w x M 3 0 m c X V v d D s s J n F 1 b 3 Q 7 U 2 V j d G l v b j E v Z G Z f d H V 5 Y S 9 D a G F u Z 2 V k I F R 5 c G U u e 0 N y Z W R p d G 9 z L D E 0 f S Z x d W 9 0 O y w m c X V v d D t T Z W N 0 a W 9 u M S 9 k Z l 9 0 d X l h L 0 N o Y W 5 n Z W Q g V H l w Z S 5 7 Y W 5 0 a W d 1 Z W R h Z F 9 j b 2 Q s M T V 9 J n F 1 b 3 Q 7 L C Z x d W 9 0 O 1 N l Y 3 R p b 2 4 x L 2 R m X 3 R 1 e W E v Q 2 h h b m d l Z C B U e X B l L n t t Z X R h c 1 9 0 Y X J q Z X R h c y w x N n 0 m c X V v d D s s J n F 1 b 3 Q 7 U 2 V j d G l v b j E v Z G Z f d H V 5 Y S 9 D a G F u Z 2 V k I F R 5 c G U u e 2 1 l d G F z X 3 N l Z 3 V y b 3 M s M T d 9 J n F 1 b 3 Q 7 L C Z x d W 9 0 O 1 N l Y 3 R p b 2 4 x L 2 R m X 3 R 1 e W E v Q 2 h h b m d l Z C B U e X B l L n t t Z X R h c 1 9 j c m V k a X R v c y w x O H 0 m c X V v d D t d L C Z x d W 9 0 O 0 N v b H V t b k N v d W 5 0 J n F 1 b 3 Q 7 O j E 5 L C Z x d W 9 0 O 0 t l e U N v b H V t b k 5 h b W V z J n F 1 b 3 Q 7 O l t d L C Z x d W 9 0 O 0 N v b H V t b k l k Z W 5 0 a X R p Z X M m c X V v d D s 6 W y Z x d W 9 0 O 1 N l Y 3 R p b 2 4 x L 2 R m X 3 R 1 e W E v Q 2 h h b m d l Z C B U e X B l L n s s M H 0 m c X V v d D s s J n F 1 b 3 Q 7 U 2 V j d G l v b j E v Z G Z f d H V 5 Y S 9 D a G F u Z 2 V k I F R 5 c G U u e 2 F n c n V w X 2 R h d G 8 s M X 0 m c X V v d D s s J n F 1 b 3 Q 7 U 2 V j d G l v b j E v Z G Z f d H V 5 Y S 9 D a G F u Z 2 V k I F R 5 c G U u e 2 Z l Y 2 h h X 2 N v c n R l L D J 9 J n F 1 b 3 Q 7 L C Z x d W 9 0 O 1 N l Y 3 R p b 2 4 x L 2 R m X 3 R 1 e W E v Q 2 h h b m d l Z C B U e X B l L n t D b 2 R p Z 2 8 g R W p l Y 3 V 0 a X Z v L D N 9 J n F 1 b 3 Q 7 L C Z x d W 9 0 O 1 N l Y 3 R p b 2 4 x L 2 R m X 3 R 1 e W E v Q 2 h h b m d l Z C B U e X B l L n t B b n R p Z 8 O 8 Z W R h Z C w 0 f S Z x d W 9 0 O y w m c X V v d D t T Z W N 0 a W 9 u M S 9 k Z l 9 0 d X l h L 0 N o Y W 5 n Z W Q g V H l w Z S 5 7 Y 2 F y Z 2 8 s N X 0 m c X V v d D s s J n F 1 b 3 Q 7 U 2 V j d G l v b j E v Z G Z f d H V 5 Y S 9 D a G F u Z 2 V k I F R 5 c G U u e 2 N h b m F s L D Z 9 J n F 1 b 3 Q 7 L C Z x d W 9 0 O 1 N l Y 3 R p b 2 4 x L 2 R m X 3 R 1 e W E v Q 2 h h b m d l Z C B U e X B l L n t j Y X R 0 L D d 9 J n F 1 b 3 Q 7 L C Z x d W 9 0 O 1 N l Y 3 R p b 2 4 x L 2 R m X 3 R 1 e W E v Q 2 h h b m d l Z C B U e X B l L n t y Z W d p b 2 4 s O H 0 m c X V v d D s s J n F 1 b 3 Q 7 U 2 V j d G l v b j E v Z G Z f d H V 5 Y S 9 D a G F u Z 2 V k I F R 5 c G U u e 2 N 1 b S B 0 Y X J q Z X R h c y w 5 f S Z x d W 9 0 O y w m c X V v d D t T Z W N 0 a W 9 u M S 9 k Z l 9 0 d X l h L 0 N o Y W 5 n Z W Q g V H l w Z S 5 7 Y 3 V t I H N l Z 3 V y b 3 M s M T B 9 J n F 1 b 3 Q 7 L C Z x d W 9 0 O 1 N l Y 3 R p b 2 4 x L 2 R m X 3 R 1 e W E v Q 2 h h b m d l Z C B U e X B l L n t j d W 0 g Y 3 J l Z G l 0 b 3 M s M T F 9 J n F 1 b 3 Q 7 L C Z x d W 9 0 O 1 N l Y 3 R p b 2 4 x L 2 R m X 3 R 1 e W E v Q 2 h h b m d l Z C B U e X B l L n t U Y X J q Z X R h c y w x M n 0 m c X V v d D s s J n F 1 b 3 Q 7 U 2 V j d G l v b j E v Z G Z f d H V 5 Y S 9 D a G F u Z 2 V k I F R 5 c G U u e 1 N l Z 3 V y b 3 M s M T N 9 J n F 1 b 3 Q 7 L C Z x d W 9 0 O 1 N l Y 3 R p b 2 4 x L 2 R m X 3 R 1 e W E v Q 2 h h b m d l Z C B U e X B l L n t D c m V k a X R v c y w x N H 0 m c X V v d D s s J n F 1 b 3 Q 7 U 2 V j d G l v b j E v Z G Z f d H V 5 Y S 9 D a G F u Z 2 V k I F R 5 c G U u e 2 F u d G l n d W V k Y W R f Y 2 9 k L D E 1 f S Z x d W 9 0 O y w m c X V v d D t T Z W N 0 a W 9 u M S 9 k Z l 9 0 d X l h L 0 N o Y W 5 n Z W Q g V H l w Z S 5 7 b W V 0 Y X N f d G F y a m V 0 Y X M s M T Z 9 J n F 1 b 3 Q 7 L C Z x d W 9 0 O 1 N l Y 3 R p b 2 4 x L 2 R m X 3 R 1 e W E v Q 2 h h b m d l Z C B U e X B l L n t t Z X R h c 1 9 z Z W d 1 c m 9 z L D E 3 f S Z x d W 9 0 O y w m c X V v d D t T Z W N 0 a W 9 u M S 9 k Z l 9 0 d X l h L 0 N o Y W 5 n Z W Q g V H l w Z S 5 7 b W V 0 Y X N f Y 3 J l Z G l 0 b 3 M s M T h 9 J n F 1 b 3 Q 7 X S w m c X V v d D t S Z W x h d G l v b n N o a X B J b m Z v J n F 1 b 3 Q 7 O l t d f S I g L z 4 8 L 1 N 0 Y W J s Z U V u d H J p Z X M + P C 9 J d G V t P j x J d G V t P j x J d G V t T G 9 j Y X R p b 2 4 + P E l 0 Z W 1 U e X B l P k Z v c m 1 1 b G E 8 L 0 l 0 Z W 1 U e X B l P j x J d G V t U G F 0 a D 5 T Z W N 0 a W 9 u M S 9 k Z l 9 0 d X l h L 1 N v d X J j Z T w v S X R l b V B h d G g + P C 9 J d G V t T G 9 j Y X R p b 2 4 + P F N 0 Y W J s Z U V u d H J p Z X M g L z 4 8 L 0 l 0 Z W 0 + P E l 0 Z W 0 + P E l 0 Z W 1 M b 2 N h d G l v b j 4 8 S X R l b V R 5 c G U + R m 9 y b X V s Y T w v S X R l b V R 5 c G U + P E l 0 Z W 1 Q Y X R o P l N l Y 3 R p b 2 4 x L 2 R m X 3 R 1 e W E v U H J v b W 9 0 Z W Q l M j B I Z W F k Z X J z P C 9 J d G V t U G F 0 a D 4 8 L 0 l 0 Z W 1 M b 2 N h d G l v b j 4 8 U 3 R h Y m x l R W 5 0 c m l l c y A v P j w v S X R l b T 4 8 S X R l b T 4 8 S X R l b U x v Y 2 F 0 a W 9 u P j x J d G V t V H l w Z T 5 G b 3 J t d W x h P C 9 J d G V t V H l w Z T 4 8 S X R l b V B h d G g + U 2 V j d G l v b j E v Z G Z f d H V 5 Y S 9 D a G F u Z 2 V k J T I w V H l w Z T w v S X R l b V B h d G g + P C 9 J d G V t T G 9 j Y X R p b 2 4 + P F N 0 Y W J s Z U V u d H J p Z X M g L z 4 8 L 0 l 0 Z W 0 + P C 9 J d G V t c z 4 8 L 0 x v Y 2 F s U G F j a 2 F n Z U 1 l d G F k Y X R h R m l s Z T 4 W A A A A U E s F B g A A A A A A A A A A A A A A A A A A A A A A A C Y B A A A B A A A A 0 I y d 3 w E V 0 R G M e g D A T 8 K X 6 w E A A A B D B m 2 B 9 w e + R a a z V c B e O z j z A A A A A A I A A A A A A B B m A A A A A Q A A I A A A A P 3 Y U C 7 S J U m E D l L S e R l N z C a H s 5 l z l Y Q A S e S M 0 e 7 p l y E k A A A A A A 6 A A A A A A g A A I A A A A N I m q X 5 z f 6 D i V I k Y P 1 1 E R f E b l U 2 I 7 P H k f f p t k K W Z X v E t U A A A A F L 8 / E 5 L R 0 W R w e p V Q L G r 0 / Z / 8 C d q u b 5 R n x K O z r q C k 0 7 C L G v y O I g d U Y S d V w t V X n w u X z t a x C 9 W s 0 C K x w i b M X 3 x 7 h 5 0 w S p A o 0 x j 0 0 0 D c 5 7 Z W T C c Q A A A A N D M e + h a 9 p 8 K V I c I C x i j n o k j Y M k G z b r K L q / w X z G I y x r y 3 s 6 E 7 Z b W E 2 r F Q T g v J c o v R 9 E d 3 N a k C C B 9 + B m e o Y 4 u e Z Q = < / D a t a M a s h u p > 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 d f _ t u y a 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 d f _ t u y a 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 C o l u m n s \ a g r u p _ d a t o < / K e y > < / D i a g r a m O b j e c t K e y > < D i a g r a m O b j e c t K e y > < K e y > C o l u m n s \ f e c h a _ c o r t e < / K e y > < / D i a g r a m O b j e c t K e y > < D i a g r a m O b j e c t K e y > < K e y > C o l u m n s \ C o d i g o   E j e c u t i v o < / K e y > < / D i a g r a m O b j e c t K e y > < D i a g r a m O b j e c t K e y > < K e y > C o l u m n s \ A n t i g � e d a d < / K e y > < / D i a g r a m O b j e c t K e y > < D i a g r a m O b j e c t K e y > < K e y > C o l u m n s \ c a r g o < / K e y > < / D i a g r a m O b j e c t K e y > < D i a g r a m O b j e c t K e y > < K e y > C o l u m n s \ c a n a l < / K e y > < / D i a g r a m O b j e c t K e y > < D i a g r a m O b j e c t K e y > < K e y > C o l u m n s \ c a t t < / K e y > < / D i a g r a m O b j e c t K e y > < D i a g r a m O b j e c t K e y > < K e y > C o l u m n s \ r e g i o n < / K e y > < / D i a g r a m O b j e c t K e y > < D i a g r a m O b j e c t K e y > < K e y > C o l u m n s \ c u m   t a r j e t a s < / K e y > < / D i a g r a m O b j e c t K e y > < D i a g r a m O b j e c t K e y > < K e y > C o l u m n s \ c u m   s e g u r o s < / K e y > < / D i a g r a m O b j e c t K e y > < D i a g r a m O b j e c t K e y > < K e y > C o l u m n s \ c u m   c r e d i t o s < / K e y > < / D i a g r a m O b j e c t K e y > < D i a g r a m O b j e c t K e y > < K e y > C o l u m n s \ T a r j e t a s < / K e y > < / D i a g r a m O b j e c t K e y > < D i a g r a m O b j e c t K e y > < K e y > C o l u m n s \ S e g u r o s < / K e y > < / D i a g r a m O b j e c t K e y > < D i a g r a m O b j e c t K e y > < K e y > C o l u m n s \ C r e d i t o s < / K e y > < / D i a g r a m O b j e c t K e y > < D i a g r a m O b j e c t K e y > < K e y > C o l u m n s \ a n t i g u e d a d _ c o d < / K e y > < / D i a g r a m O b j e c t K e y > < D i a g r a m O b j e c t K e y > < K e y > C o l u m n s \ m e t a s _ t a r j e t a s < / K e y > < / D i a g r a m O b j e c t K e y > < D i a g r a m O b j e c t K e y > < K e y > C o l u m n s \ m e t a s _ s e g u r o s < / K e y > < / D i a g r a m O b j e c t K e y > < D i a g r a m O b j e c t K e y > < K e y > C o l u m n s \ m e t a s _ c r e d i t o s 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 C o l u m n s \ a g r u p _ d a t o < / K e y > < / a : K e y > < a : V a l u e   i : t y p e = " M e a s u r e G r i d N o d e V i e w S t a t e " > < C o l u m n > 1 < / C o l u m n > < L a y e d O u t > t r u e < / L a y e d O u t > < / a : V a l u e > < / a : K e y V a l u e O f D i a g r a m O b j e c t K e y a n y T y p e z b w N T n L X > < a : K e y V a l u e O f D i a g r a m O b j e c t K e y a n y T y p e z b w N T n L X > < a : K e y > < K e y > C o l u m n s \ f e c h a _ c o r t e < / K e y > < / a : K e y > < a : V a l u e   i : t y p e = " M e a s u r e G r i d N o d e V i e w S t a t e " > < C o l u m n > 2 < / C o l u m n > < L a y e d O u t > t r u e < / L a y e d O u t > < / a : V a l u e > < / a : K e y V a l u e O f D i a g r a m O b j e c t K e y a n y T y p e z b w N T n L X > < a : K e y V a l u e O f D i a g r a m O b j e c t K e y a n y T y p e z b w N T n L X > < a : K e y > < K e y > C o l u m n s \ C o d i g o   E j e c u t i v o < / K e y > < / a : K e y > < a : V a l u e   i : t y p e = " M e a s u r e G r i d N o d e V i e w S t a t e " > < C o l u m n > 3 < / C o l u m n > < L a y e d O u t > t r u e < / L a y e d O u t > < / a : V a l u e > < / a : K e y V a l u e O f D i a g r a m O b j e c t K e y a n y T y p e z b w N T n L X > < a : K e y V a l u e O f D i a g r a m O b j e c t K e y a n y T y p e z b w N T n L X > < a : K e y > < K e y > C o l u m n s \ A n t i g � e d a d < / K e y > < / a : K e y > < a : V a l u e   i : t y p e = " M e a s u r e G r i d N o d e V i e w S t a t e " > < C o l u m n > 4 < / C o l u m n > < L a y e d O u t > t r u e < / L a y e d O u t > < / a : V a l u e > < / a : K e y V a l u e O f D i a g r a m O b j e c t K e y a n y T y p e z b w N T n L X > < a : K e y V a l u e O f D i a g r a m O b j e c t K e y a n y T y p e z b w N T n L X > < a : K e y > < K e y > C o l u m n s \ c a r g o < / K e y > < / a : K e y > < a : V a l u e   i : t y p e = " M e a s u r e G r i d N o d e V i e w S t a t e " > < C o l u m n > 5 < / C o l u m n > < L a y e d O u t > t r u e < / L a y e d O u t > < / a : V a l u e > < / a : K e y V a l u e O f D i a g r a m O b j e c t K e y a n y T y p e z b w N T n L X > < a : K e y V a l u e O f D i a g r a m O b j e c t K e y a n y T y p e z b w N T n L X > < a : K e y > < K e y > C o l u m n s \ c a n a l < / K e y > < / a : K e y > < a : V a l u e   i : t y p e = " M e a s u r e G r i d N o d e V i e w S t a t e " > < C o l u m n > 6 < / C o l u m n > < L a y e d O u t > t r u e < / L a y e d O u t > < / a : V a l u e > < / a : K e y V a l u e O f D i a g r a m O b j e c t K e y a n y T y p e z b w N T n L X > < a : K e y V a l u e O f D i a g r a m O b j e c t K e y a n y T y p e z b w N T n L X > < a : K e y > < K e y > C o l u m n s \ c a t t < / K e y > < / a : K e y > < a : V a l u e   i : t y p e = " M e a s u r e G r i d N o d e V i e w S t a t e " > < C o l u m n > 7 < / C o l u m n > < L a y e d O u t > t r u e < / L a y e d O u t > < / a : V a l u e > < / a : K e y V a l u e O f D i a g r a m O b j e c t K e y a n y T y p e z b w N T n L X > < a : K e y V a l u e O f D i a g r a m O b j e c t K e y a n y T y p e z b w N T n L X > < a : K e y > < K e y > C o l u m n s \ r e g i o n < / K e y > < / a : K e y > < a : V a l u e   i : t y p e = " M e a s u r e G r i d N o d e V i e w S t a t e " > < C o l u m n > 8 < / C o l u m n > < L a y e d O u t > t r u e < / L a y e d O u t > < / a : V a l u e > < / a : K e y V a l u e O f D i a g r a m O b j e c t K e y a n y T y p e z b w N T n L X > < a : K e y V a l u e O f D i a g r a m O b j e c t K e y a n y T y p e z b w N T n L X > < a : K e y > < K e y > C o l u m n s \ c u m   t a r j e t a s < / K e y > < / a : K e y > < a : V a l u e   i : t y p e = " M e a s u r e G r i d N o d e V i e w S t a t e " > < C o l u m n > 9 < / C o l u m n > < L a y e d O u t > t r u e < / L a y e d O u t > < / a : V a l u e > < / a : K e y V a l u e O f D i a g r a m O b j e c t K e y a n y T y p e z b w N T n L X > < a : K e y V a l u e O f D i a g r a m O b j e c t K e y a n y T y p e z b w N T n L X > < a : K e y > < K e y > C o l u m n s \ c u m   s e g u r o s < / K e y > < / a : K e y > < a : V a l u e   i : t y p e = " M e a s u r e G r i d N o d e V i e w S t a t e " > < C o l u m n > 1 0 < / C o l u m n > < L a y e d O u t > t r u e < / L a y e d O u t > < / a : V a l u e > < / a : K e y V a l u e O f D i a g r a m O b j e c t K e y a n y T y p e z b w N T n L X > < a : K e y V a l u e O f D i a g r a m O b j e c t K e y a n y T y p e z b w N T n L X > < a : K e y > < K e y > C o l u m n s \ c u m   c r e d i t o s < / K e y > < / a : K e y > < a : V a l u e   i : t y p e = " M e a s u r e G r i d N o d e V i e w S t a t e " > < C o l u m n > 1 1 < / C o l u m n > < L a y e d O u t > t r u e < / L a y e d O u t > < / a : V a l u e > < / a : K e y V a l u e O f D i a g r a m O b j e c t K e y a n y T y p e z b w N T n L X > < a : K e y V a l u e O f D i a g r a m O b j e c t K e y a n y T y p e z b w N T n L X > < a : K e y > < K e y > C o l u m n s \ T a r j e t a s < / K e y > < / a : K e y > < a : V a l u e   i : t y p e = " M e a s u r e G r i d N o d e V i e w S t a t e " > < C o l u m n > 1 2 < / C o l u m n > < L a y e d O u t > t r u e < / L a y e d O u t > < / a : V a l u e > < / a : K e y V a l u e O f D i a g r a m O b j e c t K e y a n y T y p e z b w N T n L X > < a : K e y V a l u e O f D i a g r a m O b j e c t K e y a n y T y p e z b w N T n L X > < a : K e y > < K e y > C o l u m n s \ S e g u r o s < / K e y > < / a : K e y > < a : V a l u e   i : t y p e = " M e a s u r e G r i d N o d e V i e w S t a t e " > < C o l u m n > 1 3 < / C o l u m n > < L a y e d O u t > t r u e < / L a y e d O u t > < / a : V a l u e > < / a : K e y V a l u e O f D i a g r a m O b j e c t K e y a n y T y p e z b w N T n L X > < a : K e y V a l u e O f D i a g r a m O b j e c t K e y a n y T y p e z b w N T n L X > < a : K e y > < K e y > C o l u m n s \ C r e d i t o s < / K e y > < / a : K e y > < a : V a l u e   i : t y p e = " M e a s u r e G r i d N o d e V i e w S t a t e " > < C o l u m n > 1 4 < / C o l u m n > < L a y e d O u t > t r u e < / L a y e d O u t > < / a : V a l u e > < / a : K e y V a l u e O f D i a g r a m O b j e c t K e y a n y T y p e z b w N T n L X > < a : K e y V a l u e O f D i a g r a m O b j e c t K e y a n y T y p e z b w N T n L X > < a : K e y > < K e y > C o l u m n s \ a n t i g u e d a d _ c o d < / K e y > < / a : K e y > < a : V a l u e   i : t y p e = " M e a s u r e G r i d N o d e V i e w S t a t e " > < C o l u m n > 1 5 < / C o l u m n > < L a y e d O u t > t r u e < / L a y e d O u t > < / a : V a l u e > < / a : K e y V a l u e O f D i a g r a m O b j e c t K e y a n y T y p e z b w N T n L X > < a : K e y V a l u e O f D i a g r a m O b j e c t K e y a n y T y p e z b w N T n L X > < a : K e y > < K e y > C o l u m n s \ m e t a s _ t a r j e t a s < / K e y > < / a : K e y > < a : V a l u e   i : t y p e = " M e a s u r e G r i d N o d e V i e w S t a t e " > < C o l u m n > 1 6 < / C o l u m n > < L a y e d O u t > t r u e < / L a y e d O u t > < / a : V a l u e > < / a : K e y V a l u e O f D i a g r a m O b j e c t K e y a n y T y p e z b w N T n L X > < a : K e y V a l u e O f D i a g r a m O b j e c t K e y a n y T y p e z b w N T n L X > < a : K e y > < K e y > C o l u m n s \ m e t a s _ s e g u r o s < / K e y > < / a : K e y > < a : V a l u e   i : t y p e = " M e a s u r e G r i d N o d e V i e w S t a t e " > < C o l u m n > 1 7 < / C o l u m n > < L a y e d O u t > t r u e < / L a y e d O u t > < / a : V a l u e > < / a : K e y V a l u e O f D i a g r a m O b j e c t K e y a n y T y p e z b w N T n L X > < a : K e y V a l u e O f D i a g r a m O b j e c t K e y a n y T y p e z b w N T n L X > < a : K e y > < K e y > C o l u m n s \ m e t a s _ c r e d i t o s < / K e y > < / a : K e y > < a : V a l u e   i : t y p e = " M e a s u r e G r i d N o d e V i e w S t a t e " > < C o l u m n > 1 8 < / 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 d f _ t u y a 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2 4 2 f c c f 1 - b 2 a 1 - 4 7 c 8 - a c f f - f c 8 2 6 f c 9 2 1 3 4 " > < 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14.xml>��< ? x m l   v e r s i o n = " 1 . 0 "   e n c o d i n g = " U T F - 1 6 " ? > < G e m i n i   x m l n s = " h t t p : / / g e m i n i / p i v o t c u s t o m i z a t i o n / c 3 8 d 2 7 9 5 - 5 c c 7 - 4 d 7 4 - 8 1 a 6 - 0 6 8 1 0 1 5 8 8 2 6 1 " > < 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15.xml>��< ? x m l   v e r s i o n = " 1 . 0 "   e n c o d i n g = " U T F - 1 6 " ? > < G e m i n i   x m l n s = " h t t p : / / g e m i n i / p i v o t c u s t o m i z a t i o n / b 7 9 3 1 e d 7 - f f a c - 4 6 d 3 - a 9 3 b - 6 f e 0 b 2 2 3 a 7 0 1 " > < C u s t o m C o n t e n t > < ! [ C D A T A [ < ? x m l   v e r s i o n = " 1 . 0 "   e n c o d i n g = " u t f - 1 6 " ? > < S e t t i n g s > < C a l c u l a t e d F i e l d s > < i t e m > < M e a s u r e N a m e > c u m p l i m i e n t o _ c a l c _ t a r j e t a s < / M e a s u r e N a m e > < D i s p l a y N a m e > c u m p l i m i e n t o _ c a l c _ t a r j e t a s < / D i s p l a y N a m e > < V i s i b l e > T r u e < / V i s i b l e > < / i t e m > < i t e m > < M e a s u r e N a m e > c u m p l i m i e n t o _ c a l c _ s e g u r o s < / M e a s u r e N a m e > < D i s p l a y N a m e > c u m p l i m i e n t o _ c a l c _ s e g u r o s < / D i s p l a y N a m e > < V i s i b l e > F a l s e < / V i s i b l e > < / i t e m > < i t e m > < M e a s u r e N a m e > c u m p l i m i e n t o _ c a l c _ c r e d i t o s < / M e a s u r e N a m e > < D i s p l a y N a m e > c u m p l i m i e n t o _ c a l c _ c r e d i t o s < / D i s p l a y N a m e > < V i s i b l e > T r u e < / V i s i b l e > < / i t e m > < / C a l c u l a t e d F i e l d s > < S A H o s t H a s h > 0 < / S A H o s t H a s h > < G e m i n i F i e l d L i s t V i s i b l e > T r u e < / G e m i n i F i e l d L i s t V i s i b l e > < / S e t t i n g s > ] ] > < / C u s t o m C o n t e n t > < / G e m i n i > 
</file>

<file path=customXml/item16.xml>��< ? x m l   v e r s i o n = " 1 . 0 "   e n c o d i n g = " U T F - 1 6 " ? > < G e m i n i   x m l n s = " h t t p : / / g e m i n i / p i v o t c u s t o m i z a t i o n / 3 b 7 4 1 0 6 d - f 2 c 9 - 4 1 d 2 - b 9 f e - 9 5 7 d 6 a 3 6 1 1 1 b " > < C u s t o m C o n t e n t > < ! [ C D A T A [ < ? x m l   v e r s i o n = " 1 . 0 "   e n c o d i n g = " u t f - 1 6 " ? > < S e t t i n g s > < C a l c u l a t e d F i e l d s > < i t e m > < M e a s u r e N a m e > c u m p l i m i e n t o _ c a l c _ t a r j e t a s < / M e a s u r e N a m e > < D i s p l a y N a m e > c u m p l i m i e n t o _ c a l c _ t a r j e t a s < / D i s p l a y N a m e > < V i s i b l e > F a l s e < / V i s i b l e > < / i t e m > < i t e m > < M e a s u r e N a m e > c u m p l i m i e n t o _ c a l c _ s e g u r o s < / M e a s u r e N a m e > < D i s p l a y N a m e > c u m p l i m i e n t o _ c a l c _ s e g u r o s < / D i s p l a y N a m e > < V i s i b l e > F a l s e < / V i s i b l e > < / i t e m > < i t e m > < M e a s u r e N a m e > c u m p l i m i e n t o _ c a l c _ c r e d i t o s < / M e a s u r e N a m e > < D i s p l a y N a m e > c u m p l i m i e n t o _ c a l c _ c r e d i t o s < / 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T a b l e X M L _ d f _ t u y a " > < 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 a g r u p _ d a t o < / s t r i n g > < / k e y > < v a l u e > < i n t > 1 0 6 < / i n t > < / v a l u e > < / i t e m > < i t e m > < k e y > < s t r i n g > f e c h a _ c o r t e < / s t r i n g > < / k e y > < v a l u e > < i n t > 1 0 9 < / i n t > < / v a l u e > < / i t e m > < i t e m > < k e y > < s t r i n g > C o d i g o   E j e c u t i v o < / s t r i n g > < / k e y > < v a l u e > < i n t > 1 3 8 < / i n t > < / v a l u e > < / i t e m > < i t e m > < k e y > < s t r i n g > A n t i g � e d a d < / s t r i n g > < / k e y > < v a l u e > < i n t > 1 0 7 < / i n t > < / v a l u e > < / i t e m > < i t e m > < k e y > < s t r i n g > c a r g o < / s t r i n g > < / k e y > < v a l u e > < i n t > 6 9 < / i n t > < / v a l u e > < / i t e m > < i t e m > < k e y > < s t r i n g > c a n a l < / s t r i n g > < / k e y > < v a l u e > < i n t > 6 8 < / i n t > < / v a l u e > < / i t e m > < i t e m > < k e y > < s t r i n g > c a t t < / s t r i n g > < / k e y > < v a l u e > < i n t > 5 9 < / i n t > < / v a l u e > < / i t e m > < i t e m > < k e y > < s t r i n g > r e g i o n < / s t r i n g > < / k e y > < v a l u e > < i n t > 7 6 < / i n t > < / v a l u e > < / i t e m > < i t e m > < k e y > < s t r i n g > c u m   t a r j e t a s < / s t r i n g > < / k e y > < v a l u e > < i n t > 1 1 2 < / i n t > < / v a l u e > < / i t e m > < i t e m > < k e y > < s t r i n g > c u m   s e g u r o s < / s t r i n g > < / k e y > < v a l u e > < i n t > 1 1 3 < / i n t > < / v a l u e > < / i t e m > < i t e m > < k e y > < s t r i n g > c u m   c r e d i t o s < / s t r i n g > < / k e y > < v a l u e > < i n t > 1 1 5 < / i n t > < / v a l u e > < / i t e m > < i t e m > < k e y > < s t r i n g > T a r j e t a s < / s t r i n g > < / k e y > < v a l u e > < i n t > 8 4 < / i n t > < / v a l u e > < / i t e m > < i t e m > < k e y > < s t r i n g > S e g u r o s < / s t r i n g > < / k e y > < v a l u e > < i n t > 8 5 < / i n t > < / v a l u e > < / i t e m > < i t e m > < k e y > < s t r i n g > C r e d i t o s < / s t r i n g > < / k e y > < v a l u e > < i n t > 8 8 < / i n t > < / v a l u e > < / i t e m > < i t e m > < k e y > < s t r i n g > a n t i g u e d a d _ c o d < / s t r i n g > < / k e y > < v a l u e > < i n t > 1 3 4 < / i n t > < / v a l u e > < / i t e m > < i t e m > < k e y > < s t r i n g > m e t a s _ t a r j e t a s < / s t r i n g > < / k e y > < v a l u e > < i n t > 1 2 8 < / i n t > < / v a l u e > < / i t e m > < i t e m > < k e y > < s t r i n g > m e t a s _ s e g u r o s < / s t r i n g > < / k e y > < v a l u e > < i n t > 1 2 9 < / i n t > < / v a l u e > < / i t e m > < i t e m > < k e y > < s t r i n g > m e t a s _ c r e d i t o s < / s t r i n g > < / k e y > < v a l u e > < i n t > 1 3 1 < / i n t > < / v a l u e > < / i t e m > < / C o l u m n W i d t h s > < C o l u m n D i s p l a y I n d e x > < i t e m > < k e y > < s t r i n g > C o l u m n 1 < / s t r i n g > < / k e y > < v a l u e > < i n t > 0 < / i n t > < / v a l u e > < / i t e m > < i t e m > < k e y > < s t r i n g > a g r u p _ d a t o < / s t r i n g > < / k e y > < v a l u e > < i n t > 1 < / i n t > < / v a l u e > < / i t e m > < i t e m > < k e y > < s t r i n g > f e c h a _ c o r t e < / s t r i n g > < / k e y > < v a l u e > < i n t > 2 < / i n t > < / v a l u e > < / i t e m > < i t e m > < k e y > < s t r i n g > C o d i g o   E j e c u t i v o < / s t r i n g > < / k e y > < v a l u e > < i n t > 3 < / i n t > < / v a l u e > < / i t e m > < i t e m > < k e y > < s t r i n g > A n t i g � e d a d < / s t r i n g > < / k e y > < v a l u e > < i n t > 4 < / i n t > < / v a l u e > < / i t e m > < i t e m > < k e y > < s t r i n g > c a r g o < / s t r i n g > < / k e y > < v a l u e > < i n t > 5 < / i n t > < / v a l u e > < / i t e m > < i t e m > < k e y > < s t r i n g > c a n a l < / s t r i n g > < / k e y > < v a l u e > < i n t > 6 < / i n t > < / v a l u e > < / i t e m > < i t e m > < k e y > < s t r i n g > c a t t < / s t r i n g > < / k e y > < v a l u e > < i n t > 7 < / i n t > < / v a l u e > < / i t e m > < i t e m > < k e y > < s t r i n g > r e g i o n < / s t r i n g > < / k e y > < v a l u e > < i n t > 8 < / i n t > < / v a l u e > < / i t e m > < i t e m > < k e y > < s t r i n g > c u m   t a r j e t a s < / s t r i n g > < / k e y > < v a l u e > < i n t > 9 < / i n t > < / v a l u e > < / i t e m > < i t e m > < k e y > < s t r i n g > c u m   s e g u r o s < / s t r i n g > < / k e y > < v a l u e > < i n t > 1 0 < / i n t > < / v a l u e > < / i t e m > < i t e m > < k e y > < s t r i n g > c u m   c r e d i t o s < / s t r i n g > < / k e y > < v a l u e > < i n t > 1 1 < / i n t > < / v a l u e > < / i t e m > < i t e m > < k e y > < s t r i n g > T a r j e t a s < / s t r i n g > < / k e y > < v a l u e > < i n t > 1 2 < / i n t > < / v a l u e > < / i t e m > < i t e m > < k e y > < s t r i n g > S e g u r o s < / s t r i n g > < / k e y > < v a l u e > < i n t > 1 3 < / i n t > < / v a l u e > < / i t e m > < i t e m > < k e y > < s t r i n g > C r e d i t o s < / s t r i n g > < / k e y > < v a l u e > < i n t > 1 4 < / i n t > < / v a l u e > < / i t e m > < i t e m > < k e y > < s t r i n g > a n t i g u e d a d _ c o d < / s t r i n g > < / k e y > < v a l u e > < i n t > 1 5 < / i n t > < / v a l u e > < / i t e m > < i t e m > < k e y > < s t r i n g > m e t a s _ t a r j e t a s < / s t r i n g > < / k e y > < v a l u e > < i n t > 1 6 < / i n t > < / v a l u e > < / i t e m > < i t e m > < k e y > < s t r i n g > m e t a s _ s e g u r o s < / s t r i n g > < / k e y > < v a l u e > < i n t > 1 7 < / i n t > < / v a l u e > < / i t e m > < i t e m > < k e y > < s t r i n g > m e t a s _ c r e d i t o s < / s t r i n g > < / k e y > < v a l u e > < i n t > 1 8 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 2 0 2 5 - 0 5 - 0 5 T 2 0 : 1 2 : 2 8 . 9 7 0 5 0 5 6 - 0 5 : 0 0 < / L a s t P r o c e s s e d T i m e > < / D a t a M o d e l i n g S a n d b o x . S e r i a l i z e d S a n d b o x E r r o r C a c h e > ] ] > < / C u s t o m C o n t e n t > < / G e m i n i > 
</file>

<file path=customXml/item3.xml>��< ? x m l   v e r s i o n = " 1 . 0 "   e n c o d i n g = " U T F - 1 6 " ? > < G e m i n i   x m l n s = " h t t p : / / g e m i n i / p i v o t c u s t o m i z a t i o n / C l i e n t W i n d o w X M L " > < C u s t o m C o n t e n t > < ! [ C D A T A [ d f _ t u y a ] ] > < / 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d f _ t u y a ] ] > < / 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 d f _ t u y a 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 d f _ t u y a 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 C o l u m n s \ a g r u p _ d a t o < / K e y > < / a : K e y > < a : V a l u e   i : t y p e = " T a b l e W i d g e t B a s e V i e w S t a t e " / > < / a : K e y V a l u e O f D i a g r a m O b j e c t K e y a n y T y p e z b w N T n L X > < a : K e y V a l u e O f D i a g r a m O b j e c t K e y a n y T y p e z b w N T n L X > < a : K e y > < K e y > C o l u m n s \ f e c h a _ c o r t e < / K e y > < / a : K e y > < a : V a l u e   i : t y p e = " T a b l e W i d g e t B a s e V i e w S t a t e " / > < / a : K e y V a l u e O f D i a g r a m O b j e c t K e y a n y T y p e z b w N T n L X > < a : K e y V a l u e O f D i a g r a m O b j e c t K e y a n y T y p e z b w N T n L X > < a : K e y > < K e y > C o l u m n s \ C o d i g o   E j e c u t i v o < / K e y > < / a : K e y > < a : V a l u e   i : t y p e = " T a b l e W i d g e t B a s e V i e w S t a t e " / > < / a : K e y V a l u e O f D i a g r a m O b j e c t K e y a n y T y p e z b w N T n L X > < a : K e y V a l u e O f D i a g r a m O b j e c t K e y a n y T y p e z b w N T n L X > < a : K e y > < K e y > C o l u m n s \ A n t i g � e d a d < / K e y > < / a : K e y > < a : V a l u e   i : t y p e = " T a b l e W i d g e t B a s e V i e w S t a t e " / > < / a : K e y V a l u e O f D i a g r a m O b j e c t K e y a n y T y p e z b w N T n L X > < a : K e y V a l u e O f D i a g r a m O b j e c t K e y a n y T y p e z b w N T n L X > < a : K e y > < K e y > C o l u m n s \ c a r g o < / K e y > < / a : K e y > < a : V a l u e   i : t y p e = " T a b l e W i d g e t B a s e V i e w S t a t e " / > < / a : K e y V a l u e O f D i a g r a m O b j e c t K e y a n y T y p e z b w N T n L X > < a : K e y V a l u e O f D i a g r a m O b j e c t K e y a n y T y p e z b w N T n L X > < a : K e y > < K e y > C o l u m n s \ c a n a l < / K e y > < / a : K e y > < a : V a l u e   i : t y p e = " T a b l e W i d g e t B a s e V i e w S t a t e " / > < / a : K e y V a l u e O f D i a g r a m O b j e c t K e y a n y T y p e z b w N T n L X > < a : K e y V a l u e O f D i a g r a m O b j e c t K e y a n y T y p e z b w N T n L X > < a : K e y > < K e y > C o l u m n s \ c a t t < / 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 C o l u m n s \ c u m   t a r j e t a s < / K e y > < / a : K e y > < a : V a l u e   i : t y p e = " T a b l e W i d g e t B a s e V i e w S t a t e " / > < / a : K e y V a l u e O f D i a g r a m O b j e c t K e y a n y T y p e z b w N T n L X > < a : K e y V a l u e O f D i a g r a m O b j e c t K e y a n y T y p e z b w N T n L X > < a : K e y > < K e y > C o l u m n s \ c u m   s e g u r o s < / K e y > < / a : K e y > < a : V a l u e   i : t y p e = " T a b l e W i d g e t B a s e V i e w S t a t e " / > < / a : K e y V a l u e O f D i a g r a m O b j e c t K e y a n y T y p e z b w N T n L X > < a : K e y V a l u e O f D i a g r a m O b j e c t K e y a n y T y p e z b w N T n L X > < a : K e y > < K e y > C o l u m n s \ c u m   c r e d i t o s < / K e y > < / a : K e y > < a : V a l u e   i : t y p e = " T a b l e W i d g e t B a s e V i e w S t a t e " / > < / a : K e y V a l u e O f D i a g r a m O b j e c t K e y a n y T y p e z b w N T n L X > < a : K e y V a l u e O f D i a g r a m O b j e c t K e y a n y T y p e z b w N T n L X > < a : K e y > < K e y > C o l u m n s \ T a r j e t a s < / K e y > < / a : K e y > < a : V a l u e   i : t y p e = " T a b l e W i d g e t B a s e V i e w S t a t e " / > < / a : K e y V a l u e O f D i a g r a m O b j e c t K e y a n y T y p e z b w N T n L X > < a : K e y V a l u e O f D i a g r a m O b j e c t K e y a n y T y p e z b w N T n L X > < a : K e y > < K e y > C o l u m n s \ S e g u r o s < / K e y > < / a : K e y > < a : V a l u e   i : t y p e = " T a b l e W i d g e t B a s e V i e w S t a t e " / > < / a : K e y V a l u e O f D i a g r a m O b j e c t K e y a n y T y p e z b w N T n L X > < a : K e y V a l u e O f D i a g r a m O b j e c t K e y a n y T y p e z b w N T n L X > < a : K e y > < K e y > C o l u m n s \ C r e d i t o s < / K e y > < / a : K e y > < a : V a l u e   i : t y p e = " T a b l e W i d g e t B a s e V i e w S t a t e " / > < / a : K e y V a l u e O f D i a g r a m O b j e c t K e y a n y T y p e z b w N T n L X > < a : K e y V a l u e O f D i a g r a m O b j e c t K e y a n y T y p e z b w N T n L X > < a : K e y > < K e y > C o l u m n s \ a n t i g u e d a d _ c o d < / K e y > < / a : K e y > < a : V a l u e   i : t y p e = " T a b l e W i d g e t B a s e V i e w S t a t e " / > < / a : K e y V a l u e O f D i a g r a m O b j e c t K e y a n y T y p e z b w N T n L X > < a : K e y V a l u e O f D i a g r a m O b j e c t K e y a n y T y p e z b w N T n L X > < a : K e y > < K e y > C o l u m n s \ m e t a s _ t a r j e t a s < / K e y > < / a : K e y > < a : V a l u e   i : t y p e = " T a b l e W i d g e t B a s e V i e w S t a t e " / > < / a : K e y V a l u e O f D i a g r a m O b j e c t K e y a n y T y p e z b w N T n L X > < a : K e y V a l u e O f D i a g r a m O b j e c t K e y a n y T y p e z b w N T n L X > < a : K e y > < K e y > C o l u m n s \ m e t a s _ s e g u r o s < / K e y > < / a : K e y > < a : V a l u e   i : t y p e = " T a b l e W i d g e t B a s e V i e w S t a t e " / > < / a : K e y V a l u e O f D i a g r a m O b j e c t K e y a n y T y p e z b w N T n L X > < a : K e y V a l u e O f D i a g r a m O b j e c t K e y a n y T y p e z b w N T n L X > < a : K e y > < K e y > C o l u m n s \ m e t a s _ c r e d i t o s 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B76143E8-30EA-4A67-A897-051035AF106C}">
  <ds:schemaRefs>
    <ds:schemaRef ds:uri="http://schemas.microsoft.com/DataMashup"/>
  </ds:schemaRefs>
</ds:datastoreItem>
</file>

<file path=customXml/itemProps10.xml><?xml version="1.0" encoding="utf-8"?>
<ds:datastoreItem xmlns:ds="http://schemas.openxmlformats.org/officeDocument/2006/customXml" ds:itemID="{4AEEF98D-70D1-4292-BDD2-005ECD884495}">
  <ds:schemaRefs/>
</ds:datastoreItem>
</file>

<file path=customXml/itemProps11.xml><?xml version="1.0" encoding="utf-8"?>
<ds:datastoreItem xmlns:ds="http://schemas.openxmlformats.org/officeDocument/2006/customXml" ds:itemID="{AE9AD398-BD60-47B7-B381-6C439C00D2C1}">
  <ds:schemaRefs/>
</ds:datastoreItem>
</file>

<file path=customXml/itemProps12.xml><?xml version="1.0" encoding="utf-8"?>
<ds:datastoreItem xmlns:ds="http://schemas.openxmlformats.org/officeDocument/2006/customXml" ds:itemID="{0AE66BDD-68BF-4FEC-AFB6-0A09D73A1C85}">
  <ds:schemaRefs/>
</ds:datastoreItem>
</file>

<file path=customXml/itemProps13.xml><?xml version="1.0" encoding="utf-8"?>
<ds:datastoreItem xmlns:ds="http://schemas.openxmlformats.org/officeDocument/2006/customXml" ds:itemID="{80966E8A-A239-4A5A-B366-156C360F006B}">
  <ds:schemaRefs/>
</ds:datastoreItem>
</file>

<file path=customXml/itemProps14.xml><?xml version="1.0" encoding="utf-8"?>
<ds:datastoreItem xmlns:ds="http://schemas.openxmlformats.org/officeDocument/2006/customXml" ds:itemID="{E86764C2-2187-47F2-BEDA-701F7607D7A5}">
  <ds:schemaRefs/>
</ds:datastoreItem>
</file>

<file path=customXml/itemProps15.xml><?xml version="1.0" encoding="utf-8"?>
<ds:datastoreItem xmlns:ds="http://schemas.openxmlformats.org/officeDocument/2006/customXml" ds:itemID="{529F33AA-F259-4143-A110-8AD6F3568F54}">
  <ds:schemaRefs/>
</ds:datastoreItem>
</file>

<file path=customXml/itemProps16.xml><?xml version="1.0" encoding="utf-8"?>
<ds:datastoreItem xmlns:ds="http://schemas.openxmlformats.org/officeDocument/2006/customXml" ds:itemID="{DBD9ADC0-A6DB-49E9-B464-B0B2F6421901}">
  <ds:schemaRefs/>
</ds:datastoreItem>
</file>

<file path=customXml/itemProps17.xml><?xml version="1.0" encoding="utf-8"?>
<ds:datastoreItem xmlns:ds="http://schemas.openxmlformats.org/officeDocument/2006/customXml" ds:itemID="{E6D03BA6-C720-4BCC-A1A9-FD02BCEE3511}">
  <ds:schemaRefs/>
</ds:datastoreItem>
</file>

<file path=customXml/itemProps18.xml><?xml version="1.0" encoding="utf-8"?>
<ds:datastoreItem xmlns:ds="http://schemas.openxmlformats.org/officeDocument/2006/customXml" ds:itemID="{B613ABCF-EAF7-45CC-879F-B8B207BA9F22}">
  <ds:schemaRefs/>
</ds:datastoreItem>
</file>

<file path=customXml/itemProps19.xml><?xml version="1.0" encoding="utf-8"?>
<ds:datastoreItem xmlns:ds="http://schemas.openxmlformats.org/officeDocument/2006/customXml" ds:itemID="{4DEFC5B0-1DFD-4D65-A69C-B595AC432A4A}">
  <ds:schemaRefs/>
</ds:datastoreItem>
</file>

<file path=customXml/itemProps2.xml><?xml version="1.0" encoding="utf-8"?>
<ds:datastoreItem xmlns:ds="http://schemas.openxmlformats.org/officeDocument/2006/customXml" ds:itemID="{28A301E6-2188-42B3-9578-0EA1DE1F581A}">
  <ds:schemaRefs/>
</ds:datastoreItem>
</file>

<file path=customXml/itemProps20.xml><?xml version="1.0" encoding="utf-8"?>
<ds:datastoreItem xmlns:ds="http://schemas.openxmlformats.org/officeDocument/2006/customXml" ds:itemID="{5ED38568-57DB-46D8-91CF-FAD8BF2E31A4}">
  <ds:schemaRefs/>
</ds:datastoreItem>
</file>

<file path=customXml/itemProps21.xml><?xml version="1.0" encoding="utf-8"?>
<ds:datastoreItem xmlns:ds="http://schemas.openxmlformats.org/officeDocument/2006/customXml" ds:itemID="{BCEE3FAB-A365-43D7-A93D-F701441F8E01}">
  <ds:schemaRefs/>
</ds:datastoreItem>
</file>

<file path=customXml/itemProps3.xml><?xml version="1.0" encoding="utf-8"?>
<ds:datastoreItem xmlns:ds="http://schemas.openxmlformats.org/officeDocument/2006/customXml" ds:itemID="{8B32DE07-1246-4BCF-A1B5-00F962AA5E3E}">
  <ds:schemaRefs/>
</ds:datastoreItem>
</file>

<file path=customXml/itemProps4.xml><?xml version="1.0" encoding="utf-8"?>
<ds:datastoreItem xmlns:ds="http://schemas.openxmlformats.org/officeDocument/2006/customXml" ds:itemID="{965B2B5E-A376-462E-B672-F500FBD08AC2}">
  <ds:schemaRefs/>
</ds:datastoreItem>
</file>

<file path=customXml/itemProps5.xml><?xml version="1.0" encoding="utf-8"?>
<ds:datastoreItem xmlns:ds="http://schemas.openxmlformats.org/officeDocument/2006/customXml" ds:itemID="{214E7AC9-AB27-4525-BD4B-FC21D0035E10}">
  <ds:schemaRefs/>
</ds:datastoreItem>
</file>

<file path=customXml/itemProps6.xml><?xml version="1.0" encoding="utf-8"?>
<ds:datastoreItem xmlns:ds="http://schemas.openxmlformats.org/officeDocument/2006/customXml" ds:itemID="{76369913-A07E-4021-AB4C-06E734A36E7A}">
  <ds:schemaRefs/>
</ds:datastoreItem>
</file>

<file path=customXml/itemProps7.xml><?xml version="1.0" encoding="utf-8"?>
<ds:datastoreItem xmlns:ds="http://schemas.openxmlformats.org/officeDocument/2006/customXml" ds:itemID="{D466EA9C-4258-422B-90A4-B8F565025BE2}">
  <ds:schemaRefs/>
</ds:datastoreItem>
</file>

<file path=customXml/itemProps8.xml><?xml version="1.0" encoding="utf-8"?>
<ds:datastoreItem xmlns:ds="http://schemas.openxmlformats.org/officeDocument/2006/customXml" ds:itemID="{FC2AB88D-8660-4D4D-B961-DB885F6B2ACB}">
  <ds:schemaRefs/>
</ds:datastoreItem>
</file>

<file path=customXml/itemProps9.xml><?xml version="1.0" encoding="utf-8"?>
<ds:datastoreItem xmlns:ds="http://schemas.openxmlformats.org/officeDocument/2006/customXml" ds:itemID="{4DDB371C-045A-4202-95D0-C081ECFCB8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LIMPIA</vt:lpstr>
      <vt:lpstr>RESUMEN</vt:lpstr>
      <vt:lpstr>DATOS BASE</vt:lpstr>
      <vt:lpstr>VENTAS ADICIONALES - 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Daniel Rojas</dc:creator>
  <cp:lastModifiedBy>José Daniel Rojas</cp:lastModifiedBy>
  <dcterms:created xsi:type="dcterms:W3CDTF">2025-05-05T21:22:28Z</dcterms:created>
  <dcterms:modified xsi:type="dcterms:W3CDTF">2025-05-06T01:12:30Z</dcterms:modified>
</cp:coreProperties>
</file>