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62822\Downloads\Rino\4A\sempro-skripsi\GARAPANKU\SKRIPSI\"/>
    </mc:Choice>
  </mc:AlternateContent>
  <xr:revisionPtr revIDLastSave="0" documentId="13_ncr:1_{B55F4CC0-D44E-46F4-9D3C-3A880DBD21D6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Form Responden" sheetId="1" r:id="rId1"/>
    <sheet name="RUMUS" sheetId="3" r:id="rId2"/>
    <sheet name="Hasil UT" sheetId="2" r:id="rId3"/>
    <sheet name="HASIL INDIKATOR" sheetId="5" r:id="rId4"/>
    <sheet name="ASPEK" sheetId="6" r:id="rId5"/>
  </sheets>
  <calcPr calcId="191029"/>
</workbook>
</file>

<file path=xl/calcChain.xml><?xml version="1.0" encoding="utf-8"?>
<calcChain xmlns="http://schemas.openxmlformats.org/spreadsheetml/2006/main">
  <c r="U32" i="6" l="1"/>
  <c r="K43" i="5"/>
  <c r="Q20" i="6"/>
  <c r="AM20" i="6"/>
  <c r="K89" i="5"/>
  <c r="M67" i="5"/>
  <c r="K58" i="5"/>
  <c r="AP130" i="5"/>
  <c r="AP131" i="5"/>
  <c r="AP132" i="5"/>
  <c r="AP133" i="5"/>
  <c r="AP129" i="5"/>
  <c r="AN135" i="5"/>
  <c r="AN134" i="5"/>
  <c r="AO133" i="5"/>
  <c r="AO132" i="5"/>
  <c r="AO131" i="5"/>
  <c r="AO130" i="5"/>
  <c r="AO129" i="5"/>
  <c r="AP115" i="5"/>
  <c r="AP116" i="5"/>
  <c r="AP117" i="5"/>
  <c r="AP118" i="5"/>
  <c r="AP114" i="5"/>
  <c r="AN120" i="5"/>
  <c r="AN119" i="5"/>
  <c r="AO118" i="5"/>
  <c r="AO117" i="5"/>
  <c r="AO116" i="5"/>
  <c r="AO115" i="5"/>
  <c r="AO114" i="5"/>
  <c r="AP100" i="5"/>
  <c r="AP101" i="5"/>
  <c r="AP102" i="5"/>
  <c r="AP103" i="5"/>
  <c r="AP99" i="5"/>
  <c r="AN105" i="5"/>
  <c r="AN104" i="5"/>
  <c r="AO103" i="5"/>
  <c r="AO102" i="5"/>
  <c r="AO101" i="5"/>
  <c r="AO100" i="5"/>
  <c r="AO99" i="5"/>
  <c r="AP84" i="5"/>
  <c r="AP85" i="5"/>
  <c r="AP86" i="5"/>
  <c r="AP87" i="5"/>
  <c r="AP83" i="5"/>
  <c r="AN89" i="5"/>
  <c r="AN88" i="5"/>
  <c r="AO87" i="5"/>
  <c r="AO86" i="5"/>
  <c r="AO85" i="5"/>
  <c r="AO84" i="5"/>
  <c r="AO83" i="5"/>
  <c r="AP68" i="5"/>
  <c r="AP69" i="5"/>
  <c r="AP70" i="5"/>
  <c r="AP71" i="5"/>
  <c r="AP67" i="5"/>
  <c r="AN73" i="5"/>
  <c r="AN72" i="5"/>
  <c r="AO71" i="5"/>
  <c r="AO70" i="5"/>
  <c r="AO69" i="5"/>
  <c r="AO68" i="5"/>
  <c r="AO67" i="5"/>
  <c r="AP53" i="5"/>
  <c r="AP54" i="5"/>
  <c r="AP55" i="5"/>
  <c r="AP56" i="5"/>
  <c r="AP52" i="5"/>
  <c r="AN58" i="5"/>
  <c r="AN57" i="5"/>
  <c r="AO56" i="5"/>
  <c r="AO55" i="5"/>
  <c r="AO54" i="5"/>
  <c r="AO53" i="5"/>
  <c r="AO52" i="5"/>
  <c r="AP38" i="5"/>
  <c r="AP39" i="5"/>
  <c r="AP40" i="5"/>
  <c r="AP41" i="5"/>
  <c r="AP37" i="5"/>
  <c r="AN43" i="5"/>
  <c r="AN42" i="5"/>
  <c r="AO41" i="5"/>
  <c r="AO40" i="5"/>
  <c r="AO39" i="5"/>
  <c r="AO38" i="5"/>
  <c r="AO37" i="5"/>
  <c r="M47" i="6"/>
  <c r="AN17" i="6"/>
  <c r="AN16" i="6"/>
  <c r="AN15" i="6"/>
  <c r="AM19" i="6"/>
  <c r="AN18" i="6"/>
  <c r="AN14" i="6"/>
  <c r="AN19" i="6" s="1"/>
  <c r="AH17" i="6"/>
  <c r="AH19" i="6"/>
  <c r="AH16" i="6"/>
  <c r="AH18" i="6"/>
  <c r="AH15" i="6"/>
  <c r="N43" i="6"/>
  <c r="M46" i="6"/>
  <c r="N45" i="6"/>
  <c r="N44" i="6"/>
  <c r="N41" i="6"/>
  <c r="H43" i="6"/>
  <c r="H44" i="6"/>
  <c r="H45" i="6"/>
  <c r="H46" i="6"/>
  <c r="H42" i="6"/>
  <c r="V29" i="6"/>
  <c r="V27" i="6"/>
  <c r="V28" i="6"/>
  <c r="V30" i="6"/>
  <c r="U31" i="6"/>
  <c r="O28" i="6"/>
  <c r="O29" i="6"/>
  <c r="O30" i="6"/>
  <c r="O31" i="6"/>
  <c r="O27" i="6"/>
  <c r="L15" i="6"/>
  <c r="AF85" i="5"/>
  <c r="AF84" i="5"/>
  <c r="AG85" i="5"/>
  <c r="AG84" i="5"/>
  <c r="AG86" i="5"/>
  <c r="AG87" i="5"/>
  <c r="AG83" i="5"/>
  <c r="AG69" i="5"/>
  <c r="AG68" i="5"/>
  <c r="AG72" i="5"/>
  <c r="AG70" i="5"/>
  <c r="AG71" i="5"/>
  <c r="AG67" i="5"/>
  <c r="AG52" i="5"/>
  <c r="AG53" i="5"/>
  <c r="AG54" i="5"/>
  <c r="AG55" i="5"/>
  <c r="AG56" i="5"/>
  <c r="AG38" i="5"/>
  <c r="AG39" i="5"/>
  <c r="AG40" i="5"/>
  <c r="AG41" i="5"/>
  <c r="AG37" i="5"/>
  <c r="AE89" i="5"/>
  <c r="AE88" i="5"/>
  <c r="AF87" i="5"/>
  <c r="AF86" i="5"/>
  <c r="AF83" i="5"/>
  <c r="AE73" i="5"/>
  <c r="AE72" i="5"/>
  <c r="AF71" i="5"/>
  <c r="AF70" i="5"/>
  <c r="AF69" i="5"/>
  <c r="AF68" i="5"/>
  <c r="AF67" i="5"/>
  <c r="AE58" i="5"/>
  <c r="AE57" i="5"/>
  <c r="AF56" i="5"/>
  <c r="AF55" i="5"/>
  <c r="AF54" i="5"/>
  <c r="AF53" i="5"/>
  <c r="AF52" i="5"/>
  <c r="AE43" i="5"/>
  <c r="AE42" i="5"/>
  <c r="AF41" i="5"/>
  <c r="AF40" i="5"/>
  <c r="AF39" i="5"/>
  <c r="AF38" i="5"/>
  <c r="AF37" i="5"/>
  <c r="W190" i="5"/>
  <c r="W191" i="5"/>
  <c r="W192" i="5"/>
  <c r="W193" i="5"/>
  <c r="W189" i="5"/>
  <c r="U195" i="5"/>
  <c r="U194" i="5"/>
  <c r="V193" i="5"/>
  <c r="V192" i="5"/>
  <c r="V191" i="5"/>
  <c r="V190" i="5"/>
  <c r="V189" i="5"/>
  <c r="W175" i="5"/>
  <c r="W176" i="5"/>
  <c r="W177" i="5"/>
  <c r="W178" i="5"/>
  <c r="W174" i="5"/>
  <c r="U180" i="5"/>
  <c r="U179" i="5"/>
  <c r="V178" i="5"/>
  <c r="V177" i="5"/>
  <c r="V176" i="5"/>
  <c r="V175" i="5"/>
  <c r="V174" i="5"/>
  <c r="W160" i="5"/>
  <c r="W161" i="5"/>
  <c r="W162" i="5"/>
  <c r="W163" i="5"/>
  <c r="W159" i="5"/>
  <c r="U165" i="5"/>
  <c r="U164" i="5"/>
  <c r="V163" i="5"/>
  <c r="V162" i="5"/>
  <c r="V161" i="5"/>
  <c r="V160" i="5"/>
  <c r="V159" i="5"/>
  <c r="W144" i="5"/>
  <c r="W145" i="5"/>
  <c r="W146" i="5"/>
  <c r="W147" i="5"/>
  <c r="W143" i="5"/>
  <c r="U149" i="5"/>
  <c r="U148" i="5"/>
  <c r="V147" i="5"/>
  <c r="V146" i="5"/>
  <c r="V145" i="5"/>
  <c r="V144" i="5"/>
  <c r="V143" i="5"/>
  <c r="W129" i="5"/>
  <c r="W130" i="5"/>
  <c r="W131" i="5"/>
  <c r="W132" i="5"/>
  <c r="W128" i="5"/>
  <c r="U134" i="5"/>
  <c r="U133" i="5"/>
  <c r="V132" i="5"/>
  <c r="V131" i="5"/>
  <c r="V130" i="5"/>
  <c r="V129" i="5"/>
  <c r="V128" i="5"/>
  <c r="V133" i="5" s="1"/>
  <c r="U135" i="5" s="1"/>
  <c r="U136" i="5" s="1"/>
  <c r="W114" i="5"/>
  <c r="W115" i="5"/>
  <c r="W116" i="5"/>
  <c r="W117" i="5"/>
  <c r="W113" i="5"/>
  <c r="U119" i="5"/>
  <c r="U118" i="5"/>
  <c r="V117" i="5"/>
  <c r="V116" i="5"/>
  <c r="V115" i="5"/>
  <c r="V114" i="5"/>
  <c r="V113" i="5"/>
  <c r="U106" i="5"/>
  <c r="U105" i="5"/>
  <c r="W102" i="5"/>
  <c r="W100" i="5"/>
  <c r="W99" i="5"/>
  <c r="W101" i="5"/>
  <c r="W98" i="5"/>
  <c r="U104" i="5"/>
  <c r="U103" i="5"/>
  <c r="V102" i="5"/>
  <c r="V101" i="5"/>
  <c r="V100" i="5"/>
  <c r="V99" i="5"/>
  <c r="V98" i="5"/>
  <c r="W84" i="5"/>
  <c r="W85" i="5"/>
  <c r="W86" i="5"/>
  <c r="W87" i="5"/>
  <c r="W88" i="5" s="1"/>
  <c r="W83" i="5"/>
  <c r="U89" i="5"/>
  <c r="U88" i="5"/>
  <c r="V87" i="5"/>
  <c r="V86" i="5"/>
  <c r="V85" i="5"/>
  <c r="V84" i="5"/>
  <c r="V83" i="5"/>
  <c r="W68" i="5"/>
  <c r="W69" i="5"/>
  <c r="W70" i="5"/>
  <c r="W71" i="5"/>
  <c r="W67" i="5"/>
  <c r="U73" i="5"/>
  <c r="U72" i="5"/>
  <c r="V71" i="5"/>
  <c r="V70" i="5"/>
  <c r="V69" i="5"/>
  <c r="V68" i="5"/>
  <c r="V67" i="5"/>
  <c r="W53" i="5"/>
  <c r="W52" i="5"/>
  <c r="V54" i="5"/>
  <c r="W54" i="5"/>
  <c r="W55" i="5"/>
  <c r="W56" i="5"/>
  <c r="U58" i="5"/>
  <c r="U57" i="5"/>
  <c r="V56" i="5"/>
  <c r="V55" i="5"/>
  <c r="V53" i="5"/>
  <c r="V52" i="5"/>
  <c r="U45" i="5"/>
  <c r="U44" i="5"/>
  <c r="U43" i="5"/>
  <c r="W42" i="5"/>
  <c r="U42" i="5"/>
  <c r="V42" i="5"/>
  <c r="W40" i="5" s="1"/>
  <c r="W39" i="5"/>
  <c r="W41" i="5"/>
  <c r="W37" i="5"/>
  <c r="V41" i="5"/>
  <c r="V40" i="5"/>
  <c r="V39" i="5"/>
  <c r="V38" i="5"/>
  <c r="V37" i="5"/>
  <c r="L16" i="6"/>
  <c r="L17" i="6"/>
  <c r="L18" i="6"/>
  <c r="L19" i="6"/>
  <c r="R16" i="6"/>
  <c r="R15" i="6"/>
  <c r="R14" i="6"/>
  <c r="Q19" i="6"/>
  <c r="R18" i="6"/>
  <c r="R17" i="6"/>
  <c r="M128" i="5"/>
  <c r="M144" i="5"/>
  <c r="M145" i="5"/>
  <c r="M146" i="5"/>
  <c r="M147" i="5"/>
  <c r="M143" i="5"/>
  <c r="K149" i="5"/>
  <c r="K148" i="5"/>
  <c r="L147" i="5"/>
  <c r="L146" i="5"/>
  <c r="L145" i="5"/>
  <c r="L144" i="5"/>
  <c r="L143" i="5"/>
  <c r="K133" i="5"/>
  <c r="K134" i="5"/>
  <c r="L132" i="5"/>
  <c r="M132" i="5" s="1"/>
  <c r="L131" i="5"/>
  <c r="L130" i="5"/>
  <c r="M130" i="5" s="1"/>
  <c r="L129" i="5"/>
  <c r="M129" i="5" s="1"/>
  <c r="L128" i="5"/>
  <c r="L133" i="5" s="1"/>
  <c r="K135" i="5" s="1"/>
  <c r="K136" i="5" s="1"/>
  <c r="M114" i="5"/>
  <c r="M115" i="5"/>
  <c r="M116" i="5"/>
  <c r="M117" i="5"/>
  <c r="M113" i="5"/>
  <c r="M99" i="5"/>
  <c r="M100" i="5"/>
  <c r="M101" i="5"/>
  <c r="M102" i="5"/>
  <c r="M98" i="5"/>
  <c r="M86" i="5"/>
  <c r="M85" i="5"/>
  <c r="M87" i="5"/>
  <c r="M84" i="5"/>
  <c r="M83" i="5"/>
  <c r="K74" i="5"/>
  <c r="M68" i="5"/>
  <c r="M69" i="5"/>
  <c r="M70" i="5"/>
  <c r="M71" i="5"/>
  <c r="M54" i="5"/>
  <c r="M55" i="5"/>
  <c r="M56" i="5"/>
  <c r="M57" i="5" s="1"/>
  <c r="M38" i="5"/>
  <c r="M52" i="5"/>
  <c r="L52" i="5"/>
  <c r="M53" i="5"/>
  <c r="M37" i="5"/>
  <c r="K106" i="5"/>
  <c r="K121" i="5"/>
  <c r="K119" i="5"/>
  <c r="K118" i="5"/>
  <c r="L117" i="5"/>
  <c r="L116" i="5"/>
  <c r="L115" i="5"/>
  <c r="L114" i="5"/>
  <c r="L113" i="5"/>
  <c r="K104" i="5"/>
  <c r="K103" i="5"/>
  <c r="L102" i="5"/>
  <c r="L101" i="5"/>
  <c r="L100" i="5"/>
  <c r="L99" i="5"/>
  <c r="L98" i="5"/>
  <c r="K88" i="5"/>
  <c r="L87" i="5"/>
  <c r="L86" i="5"/>
  <c r="L85" i="5"/>
  <c r="L84" i="5"/>
  <c r="L83" i="5"/>
  <c r="K73" i="5"/>
  <c r="K72" i="5"/>
  <c r="L71" i="5"/>
  <c r="L70" i="5"/>
  <c r="L69" i="5"/>
  <c r="L68" i="5"/>
  <c r="L67" i="5"/>
  <c r="K57" i="5"/>
  <c r="L56" i="5"/>
  <c r="L55" i="5"/>
  <c r="L54" i="5"/>
  <c r="L53" i="5"/>
  <c r="K42" i="5"/>
  <c r="L37" i="5"/>
  <c r="L39" i="5"/>
  <c r="L40" i="5"/>
  <c r="L38" i="5"/>
  <c r="L41" i="5"/>
  <c r="M30" i="2"/>
  <c r="M29" i="2"/>
  <c r="L31" i="2"/>
  <c r="L30" i="2"/>
  <c r="L28" i="2"/>
  <c r="K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L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K31" i="2"/>
  <c r="K30" i="2"/>
  <c r="K29" i="2"/>
  <c r="K27" i="2"/>
  <c r="J31" i="2"/>
  <c r="J30" i="2"/>
  <c r="J29" i="2"/>
  <c r="J33" i="2" s="1"/>
  <c r="J28" i="2"/>
  <c r="J27" i="2"/>
  <c r="I31" i="2"/>
  <c r="I30" i="2"/>
  <c r="I29" i="2"/>
  <c r="I28" i="2"/>
  <c r="I27" i="2"/>
  <c r="H31" i="2"/>
  <c r="H30" i="2"/>
  <c r="G30" i="2"/>
  <c r="H29" i="2"/>
  <c r="H28" i="2"/>
  <c r="H27" i="2"/>
  <c r="G31" i="2"/>
  <c r="G29" i="2"/>
  <c r="G28" i="2"/>
  <c r="G27" i="2"/>
  <c r="F31" i="2"/>
  <c r="F30" i="2"/>
  <c r="F29" i="2"/>
  <c r="F28" i="2"/>
  <c r="F27" i="2"/>
  <c r="E31" i="2"/>
  <c r="E30" i="2"/>
  <c r="E29" i="2"/>
  <c r="E28" i="2"/>
  <c r="E27" i="2"/>
  <c r="L33" i="2"/>
  <c r="AB33" i="2"/>
  <c r="L27" i="2"/>
  <c r="M27" i="2"/>
  <c r="M33" i="2" s="1"/>
  <c r="N27" i="2"/>
  <c r="O27" i="2"/>
  <c r="P27" i="2"/>
  <c r="P33" i="2" s="1"/>
  <c r="Q27" i="2"/>
  <c r="Q33" i="2" s="1"/>
  <c r="R27" i="2"/>
  <c r="S27" i="2"/>
  <c r="T27" i="2"/>
  <c r="T33" i="2" s="1"/>
  <c r="U27" i="2"/>
  <c r="U33" i="2" s="1"/>
  <c r="V27" i="2"/>
  <c r="W27" i="2"/>
  <c r="X27" i="2"/>
  <c r="X33" i="2" s="1"/>
  <c r="Y27" i="2"/>
  <c r="Y33" i="2" s="1"/>
  <c r="Z27" i="2"/>
  <c r="AA27" i="2"/>
  <c r="AB27" i="2"/>
  <c r="AC27" i="2"/>
  <c r="AC33" i="2" s="1"/>
  <c r="AD27" i="2"/>
  <c r="AE27" i="2"/>
  <c r="AF27" i="2"/>
  <c r="AF33" i="2" s="1"/>
  <c r="AG27" i="2"/>
  <c r="D27" i="2"/>
  <c r="D31" i="2"/>
  <c r="D30" i="2"/>
  <c r="D29" i="2"/>
  <c r="D28" i="2"/>
  <c r="AH24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5" i="2"/>
  <c r="AO17" i="6" l="1"/>
  <c r="AM21" i="6"/>
  <c r="AO16" i="6"/>
  <c r="AO18" i="6"/>
  <c r="AO15" i="6"/>
  <c r="AO134" i="5"/>
  <c r="AN136" i="5" s="1"/>
  <c r="AN137" i="5" s="1"/>
  <c r="AP134" i="5"/>
  <c r="AO119" i="5"/>
  <c r="AN121" i="5" s="1"/>
  <c r="AN122" i="5" s="1"/>
  <c r="AP119" i="5"/>
  <c r="AO104" i="5"/>
  <c r="AN106" i="5" s="1"/>
  <c r="AN107" i="5" s="1"/>
  <c r="AP104" i="5"/>
  <c r="AO88" i="5"/>
  <c r="AN90" i="5" s="1"/>
  <c r="AN91" i="5" s="1"/>
  <c r="AP88" i="5"/>
  <c r="AO72" i="5"/>
  <c r="AN74" i="5" s="1"/>
  <c r="AN75" i="5" s="1"/>
  <c r="AP72" i="5"/>
  <c r="AO57" i="5"/>
  <c r="AN59" i="5" s="1"/>
  <c r="AN60" i="5" s="1"/>
  <c r="AP57" i="5"/>
  <c r="AO42" i="5"/>
  <c r="AN44" i="5" s="1"/>
  <c r="AN45" i="5" s="1"/>
  <c r="AP42" i="5"/>
  <c r="N42" i="6"/>
  <c r="V26" i="6"/>
  <c r="AF88" i="5"/>
  <c r="AE90" i="5" s="1"/>
  <c r="AE91" i="5" s="1"/>
  <c r="AF72" i="5"/>
  <c r="AE74" i="5" s="1"/>
  <c r="AE75" i="5" s="1"/>
  <c r="AF57" i="5"/>
  <c r="AE59" i="5" s="1"/>
  <c r="AE60" i="5" s="1"/>
  <c r="AF42" i="5"/>
  <c r="AE44" i="5" s="1"/>
  <c r="AE45" i="5" s="1"/>
  <c r="AG88" i="5"/>
  <c r="AG57" i="5"/>
  <c r="AG42" i="5"/>
  <c r="V194" i="5"/>
  <c r="U196" i="5" s="1"/>
  <c r="U197" i="5" s="1"/>
  <c r="W194" i="5"/>
  <c r="V179" i="5"/>
  <c r="U181" i="5" s="1"/>
  <c r="U182" i="5" s="1"/>
  <c r="W179" i="5"/>
  <c r="V164" i="5"/>
  <c r="U166" i="5" s="1"/>
  <c r="U167" i="5" s="1"/>
  <c r="W164" i="5"/>
  <c r="V148" i="5"/>
  <c r="U150" i="5" s="1"/>
  <c r="U151" i="5" s="1"/>
  <c r="W148" i="5"/>
  <c r="W133" i="5"/>
  <c r="V118" i="5"/>
  <c r="U120" i="5" s="1"/>
  <c r="U121" i="5" s="1"/>
  <c r="W118" i="5"/>
  <c r="V103" i="5"/>
  <c r="W103" i="5"/>
  <c r="V88" i="5"/>
  <c r="U90" i="5" s="1"/>
  <c r="U91" i="5" s="1"/>
  <c r="V72" i="5"/>
  <c r="U74" i="5" s="1"/>
  <c r="U75" i="5" s="1"/>
  <c r="W72" i="5"/>
  <c r="V57" i="5"/>
  <c r="U59" i="5" s="1"/>
  <c r="U60" i="5" s="1"/>
  <c r="W57" i="5"/>
  <c r="W38" i="5"/>
  <c r="I33" i="2"/>
  <c r="G33" i="2"/>
  <c r="AD33" i="2"/>
  <c r="Z33" i="2"/>
  <c r="V33" i="2"/>
  <c r="R33" i="2"/>
  <c r="N33" i="2"/>
  <c r="R19" i="6"/>
  <c r="L148" i="5"/>
  <c r="K150" i="5" s="1"/>
  <c r="K151" i="5" s="1"/>
  <c r="M148" i="5"/>
  <c r="M131" i="5"/>
  <c r="M133" i="5"/>
  <c r="L118" i="5"/>
  <c r="K120" i="5" s="1"/>
  <c r="M118" i="5"/>
  <c r="L42" i="5"/>
  <c r="M40" i="5" s="1"/>
  <c r="L103" i="5"/>
  <c r="K105" i="5" s="1"/>
  <c r="L88" i="5"/>
  <c r="K90" i="5" s="1"/>
  <c r="K91" i="5" s="1"/>
  <c r="L72" i="5"/>
  <c r="K75" i="5" s="1"/>
  <c r="L57" i="5"/>
  <c r="K59" i="5" s="1"/>
  <c r="K60" i="5" s="1"/>
  <c r="M41" i="5"/>
  <c r="M39" i="5"/>
  <c r="AG33" i="2"/>
  <c r="AE33" i="2"/>
  <c r="AA33" i="2"/>
  <c r="W33" i="2"/>
  <c r="S33" i="2"/>
  <c r="O33" i="2"/>
  <c r="K33" i="2"/>
  <c r="H33" i="2"/>
  <c r="F33" i="2"/>
  <c r="E33" i="2"/>
  <c r="D33" i="2"/>
  <c r="AO14" i="6" l="1"/>
  <c r="AO19" i="6" s="1"/>
  <c r="AM22" i="6"/>
  <c r="Q21" i="6"/>
  <c r="S17" i="6"/>
  <c r="S14" i="6"/>
  <c r="S16" i="6"/>
  <c r="N46" i="6"/>
  <c r="V31" i="6"/>
  <c r="W26" i="6" s="1"/>
  <c r="S18" i="6"/>
  <c r="S15" i="6"/>
  <c r="Q22" i="6"/>
  <c r="K44" i="5"/>
  <c r="K45" i="5" s="1"/>
  <c r="M42" i="5"/>
  <c r="M48" i="6" l="1"/>
  <c r="M49" i="6" s="1"/>
  <c r="O45" i="6"/>
  <c r="O43" i="6"/>
  <c r="O41" i="6"/>
  <c r="O44" i="6"/>
  <c r="O42" i="6"/>
  <c r="W29" i="6"/>
  <c r="U33" i="6"/>
  <c r="U34" i="6" s="1"/>
  <c r="W30" i="6"/>
  <c r="W27" i="6"/>
  <c r="W28" i="6"/>
  <c r="S19" i="6"/>
  <c r="M88" i="5"/>
  <c r="M103" i="5"/>
  <c r="M72" i="5"/>
  <c r="O46" i="6" l="1"/>
  <c r="W31" i="6"/>
</calcChain>
</file>

<file path=xl/sharedStrings.xml><?xml version="1.0" encoding="utf-8"?>
<sst xmlns="http://schemas.openxmlformats.org/spreadsheetml/2006/main" count="789" uniqueCount="121">
  <si>
    <t>Timestamp</t>
  </si>
  <si>
    <t>Nama Lengkap</t>
  </si>
  <si>
    <t>Sistem ini membantu saya lebih efektif dalam mengelola produk</t>
  </si>
  <si>
    <t>Sistem membantu saya lebih produktif dalam mengecek stok produk</t>
  </si>
  <si>
    <t>Sistem ini bermanfaat dalam mengelola penjualan</t>
  </si>
  <si>
    <t>Sistem ini memberi keleluasaan dalam mengontrol penjualan produk</t>
  </si>
  <si>
    <t>Saya dapat dengan mudah mencapai hal yang saya inginkan dengan menggunakan sistem ini</t>
  </si>
  <si>
    <t>Dengan menggunakan sistem ini saya menghemat waktu untuk mengetahui stok produk</t>
  </si>
  <si>
    <t xml:space="preserve">Pada sistem ini menu kategori  sesuai dengan kebutuhan saya </t>
  </si>
  <si>
    <t>Menu cetak laporan bekerja sesuai dengan yang saya harapkan pada sistem ini</t>
  </si>
  <si>
    <t>Sistem ini memiliki fitur yang mudah digunakan</t>
  </si>
  <si>
    <t>Sistem ini mudah untuk digunakan</t>
  </si>
  <si>
    <t>Sistem mudah dipahami saat digunakan</t>
  </si>
  <si>
    <t>Fitur cetak laporan mudah dioperasikan pada sistem ini</t>
  </si>
  <si>
    <t>Sistem dapat disesuaikan dengan kebutuhan saya</t>
  </si>
  <si>
    <t>Saat menggunakan sistem ini, saya tidak menemukan kesulitan</t>
  </si>
  <si>
    <t>Tanpa adanya intruksi tertulis, saya dapat menggunakan sistem ini</t>
  </si>
  <si>
    <t>Sistem ini konsisten saat digunakan</t>
  </si>
  <si>
    <t>Pengguna akan menyukainya saat menggunakan sistem</t>
  </si>
  <si>
    <t>Saya dapat mengatasi kesalahan saat sistem ini</t>
  </si>
  <si>
    <t>Saya menggunakan sistem ini dengan lancar</t>
  </si>
  <si>
    <t>Saya dapat belajar dengan mudah  saat menggunakan fitur pada sistem ini dengan cepat</t>
  </si>
  <si>
    <t>Fitur pada sistem ini mudah diingat</t>
  </si>
  <si>
    <t>Sistem mudah dipelajari saat menggunakannya</t>
  </si>
  <si>
    <t>Saya cepat mempelajari fitur pada aplikasi ini</t>
  </si>
  <si>
    <t>Saya akan merekomendasikan sistem ini kepada teman saya karena mudah digunakan</t>
  </si>
  <si>
    <t>Saya merasa puas saat memakai fitur pada sistem ini</t>
  </si>
  <si>
    <t>Saya merasa menyenangkan saat menggunakan sistem ini</t>
  </si>
  <si>
    <r>
      <t xml:space="preserve">Fitur </t>
    </r>
    <r>
      <rPr>
        <i/>
        <sz val="10"/>
        <color theme="1"/>
        <rFont val="Arial"/>
      </rPr>
      <t>checkout</t>
    </r>
    <r>
      <rPr>
        <sz val="10"/>
        <color theme="1"/>
        <rFont val="Arial"/>
      </rPr>
      <t xml:space="preserve"> bekerja seperti yang saya inginkan</t>
    </r>
  </si>
  <si>
    <r>
      <t>Tampilan</t>
    </r>
    <r>
      <rPr>
        <i/>
        <sz val="10"/>
        <color theme="1"/>
        <rFont val="Arial"/>
      </rPr>
      <t xml:space="preserve"> Interface</t>
    </r>
    <r>
      <rPr>
        <sz val="10"/>
        <color theme="1"/>
        <rFont val="Arial"/>
      </rPr>
      <t xml:space="preserve"> pada sistem ini sangat bagus.</t>
    </r>
  </si>
  <si>
    <t>Saya merasa harus memiliki sistem ini pada handphone saya</t>
  </si>
  <si>
    <t>Sistem ini nyaman untuk digunakan</t>
  </si>
  <si>
    <t>Risky Hidayat</t>
  </si>
  <si>
    <t>Granita Jintayu</t>
  </si>
  <si>
    <t xml:space="preserve">Aldi Pratama </t>
  </si>
  <si>
    <t>Andika Asrining Wiuri</t>
  </si>
  <si>
    <t xml:space="preserve">Kisma Safitri </t>
  </si>
  <si>
    <t>silvi</t>
  </si>
  <si>
    <t>WINDA RISMA WARDANI</t>
  </si>
  <si>
    <t xml:space="preserve">Muhammad Fikri Pratama </t>
  </si>
  <si>
    <t>Naofal arlana permana putra</t>
  </si>
  <si>
    <t>Yusuf irsyad M</t>
  </si>
  <si>
    <t>Mei Nur Elisa</t>
  </si>
  <si>
    <t xml:space="preserve">Alivia Margareta </t>
  </si>
  <si>
    <t xml:space="preserve">Aditya </t>
  </si>
  <si>
    <t>Dwi Jagat Indrianti</t>
  </si>
  <si>
    <t xml:space="preserve">Isnaini Sakbania </t>
  </si>
  <si>
    <t xml:space="preserve">Alfina Arum Buana </t>
  </si>
  <si>
    <t>Siak</t>
  </si>
  <si>
    <t>Diah Ayu</t>
  </si>
  <si>
    <t xml:space="preserve">Ahmat Gunawan </t>
  </si>
  <si>
    <t>Nur Hidayat</t>
  </si>
  <si>
    <t>Usefulness</t>
  </si>
  <si>
    <t>Ease of Learning</t>
  </si>
  <si>
    <t xml:space="preserve">Ease Of Use </t>
  </si>
  <si>
    <t>Satisfaction</t>
  </si>
  <si>
    <t>Jumlah</t>
  </si>
  <si>
    <t>Frekuensi</t>
  </si>
  <si>
    <t>Jumlah Responden</t>
  </si>
  <si>
    <t>Pilihan Jawaban</t>
  </si>
  <si>
    <t>Skor</t>
  </si>
  <si>
    <t>No Item</t>
  </si>
  <si>
    <t>Jumlah Item</t>
  </si>
  <si>
    <t>F</t>
  </si>
  <si>
    <t>Jumlah Skor Rata-Rata</t>
  </si>
  <si>
    <t>Presentase</t>
  </si>
  <si>
    <t>Kriteria Indikator</t>
  </si>
  <si>
    <t>Sangat Setuju (SS)</t>
  </si>
  <si>
    <t>SS (5)</t>
  </si>
  <si>
    <t>5 x f</t>
  </si>
  <si>
    <t>jml skor (5) : jml skor  x 100</t>
  </si>
  <si>
    <t>No</t>
  </si>
  <si>
    <t>Kriteria</t>
  </si>
  <si>
    <t>Setuju (S)</t>
  </si>
  <si>
    <t>S (4)</t>
  </si>
  <si>
    <t>4 x f</t>
  </si>
  <si>
    <t>jml skor (4) : jml skor  x 100</t>
  </si>
  <si>
    <t>0 - 20 %</t>
  </si>
  <si>
    <t>Sangat Tidak Setuju</t>
  </si>
  <si>
    <t>Cukup Setuju (CS)</t>
  </si>
  <si>
    <t>CS (3)</t>
  </si>
  <si>
    <t>3 x f</t>
  </si>
  <si>
    <t>jml skor (3) : jml skor  x 100</t>
  </si>
  <si>
    <t>21 - 40 %</t>
  </si>
  <si>
    <t>Tidak Setuju</t>
  </si>
  <si>
    <t>Tidak Setuju (TS)</t>
  </si>
  <si>
    <t>TS (2)</t>
  </si>
  <si>
    <t>2 x f</t>
  </si>
  <si>
    <t>jml skor (2) : jml skor  x 100</t>
  </si>
  <si>
    <t>41 - 60 %</t>
  </si>
  <si>
    <t>Setuju</t>
  </si>
  <si>
    <t>Sangat Tidak Setuju (STS)</t>
  </si>
  <si>
    <t>STS (1)</t>
  </si>
  <si>
    <t>1 x f</t>
  </si>
  <si>
    <t>jml skor (1) : jml skor  x 100</t>
  </si>
  <si>
    <t>61 - 80 %</t>
  </si>
  <si>
    <t>Cukup Setuju</t>
  </si>
  <si>
    <t>jumlah</t>
  </si>
  <si>
    <t>jml f</t>
  </si>
  <si>
    <t>jml skor</t>
  </si>
  <si>
    <t>jml presentase</t>
  </si>
  <si>
    <t>81 - 100%</t>
  </si>
  <si>
    <t>Sangat Setuju</t>
  </si>
  <si>
    <t>skor maksimal</t>
  </si>
  <si>
    <t>5 x jml responden x jml item</t>
  </si>
  <si>
    <t>presentase rata-rata</t>
  </si>
  <si>
    <t>jml skor : skor maks : 100</t>
  </si>
  <si>
    <t>kriteria</t>
  </si>
  <si>
    <t>Ease of Use</t>
  </si>
  <si>
    <t>ASPEK</t>
  </si>
  <si>
    <t>INDIKATOR PERTANYAAN</t>
  </si>
  <si>
    <t>NO</t>
  </si>
  <si>
    <t>Pada sistem ini menu kategori  sesuai dengan kebutuhan saya</t>
  </si>
  <si>
    <t>Fitur checkout bekerja seperti yang saya inginkan</t>
  </si>
  <si>
    <t>Tampilan Interface pada sistem ini sangat bagus</t>
  </si>
  <si>
    <t>JUMLAH PERTANYAAN</t>
  </si>
  <si>
    <t>No Pertanyaan</t>
  </si>
  <si>
    <t>Skor Maksimal</t>
  </si>
  <si>
    <t>Presentase Rata-rata</t>
  </si>
  <si>
    <t>Pertanyaan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</si>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</sst>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ajor"/>
    </font>
    <font>
      <b/>
      <i/>
      <sz val="12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2"/>
      <color rgb="FF000000"/>
      <name val="Arial"/>
      <family val="2"/>
      <scheme val="maj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ajor"/>
    </font>
    <font>
      <i/>
      <sz val="12"/>
      <color theme="1"/>
      <name val="Arial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 vertical="center"/>
    </xf>
    <xf numFmtId="0" fontId="14" fillId="9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164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0" xfId="0" applyFont="1"/>
    <xf numFmtId="0" fontId="6" fillId="11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2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9" fontId="15" fillId="0" borderId="7" xfId="0" applyNumberFormat="1" applyFont="1" applyBorder="1" applyAlignment="1">
      <alignment horizontal="center" vertical="center" wrapText="1"/>
    </xf>
    <xf numFmtId="9" fontId="15" fillId="0" borderId="9" xfId="0" applyNumberFormat="1" applyFont="1" applyBorder="1" applyAlignment="1">
      <alignment horizontal="center" vertical="center" wrapText="1"/>
    </xf>
    <xf numFmtId="9" fontId="15" fillId="0" borderId="7" xfId="0" applyNumberFormat="1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9" fontId="15" fillId="0" borderId="9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218966</xdr:colOff>
      <xdr:row>10</xdr:row>
      <xdr:rowOff>142327</xdr:rowOff>
    </xdr:from>
    <xdr:to>
      <xdr:col>16</xdr:col>
      <xdr:colOff>83720</xdr:colOff>
      <xdr:row>20</xdr:row>
      <xdr:rowOff>105909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AB0325-0BCE-03DB-B56C-910E9C537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8104" y="3131206"/>
          <a:ext cx="2886478" cy="1857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2980310</xdr:colOff>
      <xdr:row>41</xdr:row>
      <xdr:rowOff>570810</xdr:rowOff>
    </xdr:from>
    <xdr:to>
      <xdr:col>4</xdr:col>
      <xdr:colOff>6581263</xdr:colOff>
      <xdr:row>64</xdr:row>
      <xdr:rowOff>142674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5CA64E-22FE-3B3B-5B51-4EC66F70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1262" y="9833747"/>
          <a:ext cx="3600953" cy="4382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1"/>
  <sheetViews>
    <sheetView zoomScale="56" zoomScaleNormal="32" workbookViewId="0">
      <pane ySplit="1" topLeftCell="A2" activePane="bottomLeft" state="frozen"/>
      <selection pane="bottomLeft" activeCell="F59" sqref="F59"/>
    </sheetView>
  </sheetViews>
  <sheetFormatPr defaultColWidth="12.6328125" defaultRowHeight="15.75" customHeight="1" x14ac:dyDescent="0.25"/>
  <cols>
    <col min="1" max="1" width="18.90625" customWidth="1"/>
    <col min="2" max="2" width="24.26953125" customWidth="1"/>
    <col min="3" max="3" width="11.36328125" customWidth="1"/>
    <col min="4" max="38" width="18.90625" customWidth="1"/>
  </cols>
  <sheetData>
    <row r="1" spans="1:32" ht="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5.75" customHeight="1" x14ac:dyDescent="0.25">
      <c r="A2" s="3">
        <v>45428.063800717588</v>
      </c>
      <c r="B2" s="1" t="s">
        <v>32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4</v>
      </c>
      <c r="S2" s="1">
        <v>4</v>
      </c>
      <c r="T2" s="1">
        <v>5</v>
      </c>
      <c r="U2" s="1">
        <v>5</v>
      </c>
      <c r="V2" s="1">
        <v>4</v>
      </c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>
        <v>4</v>
      </c>
      <c r="AC2" s="1">
        <v>5</v>
      </c>
      <c r="AD2" s="1">
        <v>4</v>
      </c>
      <c r="AE2" s="1">
        <v>4</v>
      </c>
      <c r="AF2" s="1">
        <v>4</v>
      </c>
    </row>
    <row r="3" spans="1:32" ht="15.75" customHeight="1" x14ac:dyDescent="0.25">
      <c r="A3" s="3">
        <v>45428.357823275466</v>
      </c>
      <c r="B3" s="1" t="s">
        <v>33</v>
      </c>
      <c r="C3" s="1">
        <v>5</v>
      </c>
      <c r="D3" s="1">
        <v>5</v>
      </c>
      <c r="E3" s="1">
        <v>5</v>
      </c>
      <c r="F3" s="1">
        <v>5</v>
      </c>
      <c r="G3" s="1">
        <v>4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4</v>
      </c>
      <c r="R3" s="1">
        <v>5</v>
      </c>
      <c r="S3" s="1">
        <v>5</v>
      </c>
      <c r="T3" s="1">
        <v>4</v>
      </c>
      <c r="U3" s="1">
        <v>4</v>
      </c>
      <c r="V3" s="1">
        <v>5</v>
      </c>
      <c r="W3" s="1">
        <v>5</v>
      </c>
      <c r="X3" s="1">
        <v>5</v>
      </c>
      <c r="Y3" s="1">
        <v>4</v>
      </c>
      <c r="Z3" s="1">
        <v>5</v>
      </c>
      <c r="AA3" s="1">
        <v>4</v>
      </c>
      <c r="AB3" s="1">
        <v>5</v>
      </c>
      <c r="AC3" s="1">
        <v>5</v>
      </c>
      <c r="AD3" s="1">
        <v>5</v>
      </c>
      <c r="AE3" s="1">
        <v>4</v>
      </c>
      <c r="AF3" s="1">
        <v>5</v>
      </c>
    </row>
    <row r="4" spans="1:32" ht="15.75" customHeight="1" x14ac:dyDescent="0.25">
      <c r="A4" s="3">
        <v>45428.360044062501</v>
      </c>
      <c r="B4" s="1" t="s">
        <v>34</v>
      </c>
      <c r="C4" s="1">
        <v>4</v>
      </c>
      <c r="D4" s="1">
        <v>4</v>
      </c>
      <c r="E4" s="1">
        <v>4</v>
      </c>
      <c r="F4" s="1">
        <v>5</v>
      </c>
      <c r="G4" s="1">
        <v>4</v>
      </c>
      <c r="H4" s="1">
        <v>4</v>
      </c>
      <c r="I4" s="1">
        <v>5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5</v>
      </c>
      <c r="Q4" s="1">
        <v>4</v>
      </c>
      <c r="R4" s="1">
        <v>4</v>
      </c>
      <c r="S4" s="1">
        <v>5</v>
      </c>
      <c r="T4" s="1">
        <v>4</v>
      </c>
      <c r="U4" s="1">
        <v>5</v>
      </c>
      <c r="V4" s="1">
        <v>4</v>
      </c>
      <c r="W4" s="1">
        <v>4</v>
      </c>
      <c r="X4" s="1">
        <v>5</v>
      </c>
      <c r="Y4" s="1">
        <v>4</v>
      </c>
      <c r="Z4" s="1">
        <v>5</v>
      </c>
      <c r="AA4" s="1">
        <v>4</v>
      </c>
      <c r="AB4" s="1">
        <v>5</v>
      </c>
      <c r="AC4" s="1">
        <v>5</v>
      </c>
      <c r="AD4" s="1">
        <v>5</v>
      </c>
      <c r="AE4" s="1">
        <v>3</v>
      </c>
      <c r="AF4" s="1">
        <v>4</v>
      </c>
    </row>
    <row r="5" spans="1:32" ht="15.75" customHeight="1" x14ac:dyDescent="0.25">
      <c r="A5" s="3">
        <v>45428.639537013893</v>
      </c>
      <c r="B5" s="1" t="s">
        <v>35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4</v>
      </c>
      <c r="I5" s="1">
        <v>5</v>
      </c>
      <c r="J5" s="1">
        <v>5</v>
      </c>
      <c r="K5" s="1">
        <v>4</v>
      </c>
      <c r="L5" s="1">
        <v>4</v>
      </c>
      <c r="M5" s="1">
        <v>4</v>
      </c>
      <c r="N5" s="1">
        <v>5</v>
      </c>
      <c r="O5" s="1">
        <v>3</v>
      </c>
      <c r="P5" s="1">
        <v>4</v>
      </c>
      <c r="Q5" s="1">
        <v>4</v>
      </c>
      <c r="R5" s="1">
        <v>4</v>
      </c>
      <c r="S5" s="1">
        <v>4</v>
      </c>
      <c r="T5" s="1">
        <v>3</v>
      </c>
      <c r="U5" s="1">
        <v>4</v>
      </c>
      <c r="V5" s="1">
        <v>4</v>
      </c>
      <c r="W5" s="1">
        <v>5</v>
      </c>
      <c r="X5" s="1">
        <v>5</v>
      </c>
      <c r="Y5" s="1">
        <v>5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5</v>
      </c>
    </row>
    <row r="6" spans="1:32" ht="15.75" customHeight="1" x14ac:dyDescent="0.25">
      <c r="A6" s="3">
        <v>45428.647130011574</v>
      </c>
      <c r="B6" s="1" t="s">
        <v>36</v>
      </c>
      <c r="C6" s="1">
        <v>4</v>
      </c>
      <c r="D6" s="1">
        <v>5</v>
      </c>
      <c r="E6" s="1">
        <v>5</v>
      </c>
      <c r="F6" s="1">
        <v>5</v>
      </c>
      <c r="G6" s="1">
        <v>4</v>
      </c>
      <c r="H6" s="1">
        <v>5</v>
      </c>
      <c r="I6" s="1">
        <v>5</v>
      </c>
      <c r="J6" s="1">
        <v>4</v>
      </c>
      <c r="K6" s="1">
        <v>5</v>
      </c>
      <c r="L6" s="1">
        <v>5</v>
      </c>
      <c r="M6" s="1">
        <v>5</v>
      </c>
      <c r="N6" s="1">
        <v>4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4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4</v>
      </c>
      <c r="AD6" s="1">
        <v>4</v>
      </c>
      <c r="AE6" s="1">
        <v>5</v>
      </c>
      <c r="AF6" s="1">
        <v>5</v>
      </c>
    </row>
    <row r="7" spans="1:32" ht="15.75" customHeight="1" x14ac:dyDescent="0.25">
      <c r="A7" s="3">
        <v>45428.649502187502</v>
      </c>
      <c r="B7" s="1" t="s">
        <v>37</v>
      </c>
      <c r="C7" s="1">
        <v>4</v>
      </c>
      <c r="D7" s="1">
        <v>5</v>
      </c>
      <c r="E7" s="1">
        <v>5</v>
      </c>
      <c r="F7" s="1">
        <v>4</v>
      </c>
      <c r="G7" s="1">
        <v>4</v>
      </c>
      <c r="H7" s="1">
        <v>5</v>
      </c>
      <c r="I7" s="1">
        <v>4</v>
      </c>
      <c r="J7" s="1">
        <v>4</v>
      </c>
      <c r="K7" s="1">
        <v>5</v>
      </c>
      <c r="L7" s="1">
        <v>5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</row>
    <row r="8" spans="1:32" ht="15.75" customHeight="1" x14ac:dyDescent="0.25">
      <c r="A8" s="3">
        <v>45428.649587361113</v>
      </c>
      <c r="B8" s="1" t="s">
        <v>38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4</v>
      </c>
      <c r="Q8" s="1">
        <v>5</v>
      </c>
      <c r="R8" s="1">
        <v>5</v>
      </c>
      <c r="S8" s="1">
        <v>5</v>
      </c>
      <c r="T8" s="1">
        <v>4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</row>
    <row r="9" spans="1:32" ht="15.75" customHeight="1" x14ac:dyDescent="0.25">
      <c r="A9" s="3">
        <v>45428.651961886571</v>
      </c>
      <c r="B9" s="1" t="s">
        <v>39</v>
      </c>
      <c r="C9" s="1">
        <v>3</v>
      </c>
      <c r="D9" s="1">
        <v>2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2</v>
      </c>
      <c r="L9" s="1">
        <v>3</v>
      </c>
      <c r="M9" s="1">
        <v>3</v>
      </c>
      <c r="N9" s="1">
        <v>3</v>
      </c>
      <c r="O9" s="1">
        <v>2</v>
      </c>
      <c r="P9" s="1">
        <v>2</v>
      </c>
      <c r="Q9" s="1">
        <v>3</v>
      </c>
      <c r="R9" s="1">
        <v>2</v>
      </c>
      <c r="S9" s="1">
        <v>2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2</v>
      </c>
      <c r="AA9" s="1">
        <v>2</v>
      </c>
      <c r="AB9" s="1">
        <v>2</v>
      </c>
      <c r="AC9" s="1">
        <v>2</v>
      </c>
      <c r="AD9" s="1">
        <v>4</v>
      </c>
      <c r="AE9" s="1">
        <v>2</v>
      </c>
      <c r="AF9" s="1">
        <v>2</v>
      </c>
    </row>
    <row r="10" spans="1:32" ht="15.75" customHeight="1" x14ac:dyDescent="0.25">
      <c r="A10" s="3">
        <v>45428.675891956023</v>
      </c>
      <c r="B10" s="1" t="s">
        <v>40</v>
      </c>
      <c r="C10" s="1">
        <v>5</v>
      </c>
      <c r="D10" s="1">
        <v>5</v>
      </c>
      <c r="E10" s="1">
        <v>5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4</v>
      </c>
      <c r="Q10" s="1">
        <v>5</v>
      </c>
      <c r="R10" s="1">
        <v>4</v>
      </c>
      <c r="S10" s="1">
        <v>5</v>
      </c>
      <c r="T10" s="1">
        <v>4</v>
      </c>
      <c r="U10" s="1">
        <v>4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</row>
    <row r="11" spans="1:32" ht="15.75" customHeight="1" x14ac:dyDescent="0.25">
      <c r="A11" s="3">
        <v>45428.676625520835</v>
      </c>
      <c r="B11" s="1" t="s">
        <v>41</v>
      </c>
      <c r="C11" s="1">
        <v>4</v>
      </c>
      <c r="D11" s="1">
        <v>5</v>
      </c>
      <c r="E11" s="1">
        <v>5</v>
      </c>
      <c r="F11" s="1">
        <v>5</v>
      </c>
      <c r="G11" s="1">
        <v>3</v>
      </c>
      <c r="H11" s="1">
        <v>3</v>
      </c>
      <c r="I11" s="1">
        <v>5</v>
      </c>
      <c r="J11" s="1">
        <v>5</v>
      </c>
      <c r="K11" s="1">
        <v>5</v>
      </c>
      <c r="L11" s="1">
        <v>4</v>
      </c>
      <c r="M11" s="1">
        <v>4</v>
      </c>
      <c r="N11" s="1">
        <v>5</v>
      </c>
      <c r="O11" s="1">
        <v>4</v>
      </c>
      <c r="P11" s="1">
        <v>5</v>
      </c>
      <c r="Q11" s="1">
        <v>5</v>
      </c>
      <c r="R11" s="1">
        <v>4</v>
      </c>
      <c r="S11" s="1">
        <v>3</v>
      </c>
      <c r="T11" s="1">
        <v>3</v>
      </c>
      <c r="U11" s="1">
        <v>4</v>
      </c>
      <c r="V11" s="1">
        <v>4</v>
      </c>
      <c r="W11" s="1">
        <v>5</v>
      </c>
      <c r="X11" s="1">
        <v>5</v>
      </c>
      <c r="Y11" s="1">
        <v>5</v>
      </c>
      <c r="Z11" s="1">
        <v>5</v>
      </c>
      <c r="AA11" s="1">
        <v>4</v>
      </c>
      <c r="AB11" s="1">
        <v>4</v>
      </c>
      <c r="AC11" s="1">
        <v>5</v>
      </c>
      <c r="AD11" s="1">
        <v>5</v>
      </c>
      <c r="AE11" s="1">
        <v>5</v>
      </c>
      <c r="AF11" s="1">
        <v>5</v>
      </c>
    </row>
    <row r="12" spans="1:32" ht="15.75" customHeight="1" x14ac:dyDescent="0.25">
      <c r="A12" s="3">
        <v>45428.679792002316</v>
      </c>
      <c r="B12" s="1" t="s">
        <v>42</v>
      </c>
      <c r="C12" s="1">
        <v>4</v>
      </c>
      <c r="D12" s="1">
        <v>5</v>
      </c>
      <c r="E12" s="1">
        <v>4</v>
      </c>
      <c r="F12" s="1">
        <v>3</v>
      </c>
      <c r="G12" s="1">
        <v>4</v>
      </c>
      <c r="H12" s="1">
        <v>5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4</v>
      </c>
      <c r="X12" s="1">
        <v>5</v>
      </c>
      <c r="Y12" s="1">
        <v>4</v>
      </c>
      <c r="Z12" s="1">
        <v>4</v>
      </c>
      <c r="AA12" s="1">
        <v>5</v>
      </c>
      <c r="AB12" s="1">
        <v>4</v>
      </c>
      <c r="AC12" s="1">
        <v>5</v>
      </c>
      <c r="AD12" s="1">
        <v>5</v>
      </c>
      <c r="AE12" s="1">
        <v>4</v>
      </c>
      <c r="AF12" s="1">
        <v>4</v>
      </c>
    </row>
    <row r="13" spans="1:32" ht="15.75" customHeight="1" x14ac:dyDescent="0.25">
      <c r="A13" s="3">
        <v>45428.726645636576</v>
      </c>
      <c r="B13" s="1" t="s">
        <v>43</v>
      </c>
      <c r="C13" s="1">
        <v>4</v>
      </c>
      <c r="D13" s="1">
        <v>4</v>
      </c>
      <c r="E13" s="1">
        <v>5</v>
      </c>
      <c r="F13" s="1">
        <v>3</v>
      </c>
      <c r="G13" s="1">
        <v>5</v>
      </c>
      <c r="H13" s="1">
        <v>3</v>
      </c>
      <c r="I13" s="1">
        <v>5</v>
      </c>
      <c r="J13" s="1">
        <v>3</v>
      </c>
      <c r="K13" s="1">
        <v>5</v>
      </c>
      <c r="L13" s="1">
        <v>4</v>
      </c>
      <c r="M13" s="1">
        <v>5</v>
      </c>
      <c r="N13" s="1">
        <v>3</v>
      </c>
      <c r="O13" s="1">
        <v>3</v>
      </c>
      <c r="P13" s="1">
        <v>3</v>
      </c>
      <c r="Q13" s="1">
        <v>5</v>
      </c>
      <c r="R13" s="1">
        <v>3</v>
      </c>
      <c r="S13" s="1">
        <v>3</v>
      </c>
      <c r="T13" s="1">
        <v>3</v>
      </c>
      <c r="U13" s="1">
        <v>4</v>
      </c>
      <c r="V13" s="1">
        <v>5</v>
      </c>
      <c r="W13" s="1">
        <v>5</v>
      </c>
      <c r="X13" s="1">
        <v>5</v>
      </c>
      <c r="Y13" s="1">
        <v>5</v>
      </c>
      <c r="Z13" s="1">
        <v>4</v>
      </c>
      <c r="AA13" s="1">
        <v>3</v>
      </c>
      <c r="AB13" s="1">
        <v>3</v>
      </c>
      <c r="AC13" s="1">
        <v>5</v>
      </c>
      <c r="AD13" s="1">
        <v>5</v>
      </c>
      <c r="AE13" s="1">
        <v>3</v>
      </c>
      <c r="AF13" s="1">
        <v>5</v>
      </c>
    </row>
    <row r="14" spans="1:32" ht="15.75" customHeight="1" x14ac:dyDescent="0.25">
      <c r="A14" s="3">
        <v>45428.738872141199</v>
      </c>
      <c r="B14" s="1" t="s">
        <v>44</v>
      </c>
      <c r="C14" s="1">
        <v>4</v>
      </c>
      <c r="D14" s="1">
        <v>5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4</v>
      </c>
      <c r="L14" s="1">
        <v>4</v>
      </c>
      <c r="M14" s="1">
        <v>4</v>
      </c>
      <c r="N14" s="1">
        <v>4</v>
      </c>
      <c r="O14" s="1">
        <v>5</v>
      </c>
      <c r="P14" s="1">
        <v>5</v>
      </c>
      <c r="Q14" s="1">
        <v>3</v>
      </c>
      <c r="R14" s="1">
        <v>4</v>
      </c>
      <c r="S14" s="1">
        <v>5</v>
      </c>
      <c r="T14" s="1">
        <v>4</v>
      </c>
      <c r="U14" s="1">
        <v>4</v>
      </c>
      <c r="V14" s="1">
        <v>4</v>
      </c>
      <c r="W14" s="1">
        <v>5</v>
      </c>
      <c r="X14" s="1">
        <v>4</v>
      </c>
      <c r="Y14" s="1">
        <v>4</v>
      </c>
      <c r="Z14" s="1">
        <v>5</v>
      </c>
      <c r="AA14" s="1">
        <v>4</v>
      </c>
      <c r="AB14" s="1">
        <v>4</v>
      </c>
      <c r="AC14" s="1">
        <v>5</v>
      </c>
      <c r="AD14" s="1">
        <v>5</v>
      </c>
      <c r="AE14" s="1">
        <v>5</v>
      </c>
      <c r="AF14" s="1">
        <v>5</v>
      </c>
    </row>
    <row r="15" spans="1:32" ht="15.75" customHeight="1" x14ac:dyDescent="0.25">
      <c r="A15" s="3">
        <v>45428.742998402777</v>
      </c>
      <c r="B15" s="1" t="s">
        <v>45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5</v>
      </c>
      <c r="J15" s="1">
        <v>4</v>
      </c>
      <c r="K15" s="1">
        <v>5</v>
      </c>
      <c r="L15" s="1">
        <v>5</v>
      </c>
      <c r="M15" s="1">
        <v>5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</row>
    <row r="16" spans="1:32" ht="15.75" customHeight="1" x14ac:dyDescent="0.25">
      <c r="A16" s="3">
        <v>45428.814128310187</v>
      </c>
      <c r="B16" s="1" t="s">
        <v>46</v>
      </c>
      <c r="C16" s="1">
        <v>4</v>
      </c>
      <c r="D16" s="1">
        <v>4</v>
      </c>
      <c r="E16" s="1">
        <v>5</v>
      </c>
      <c r="F16" s="1">
        <v>5</v>
      </c>
      <c r="G16" s="1">
        <v>4</v>
      </c>
      <c r="H16" s="1">
        <v>4</v>
      </c>
      <c r="I16" s="1">
        <v>5</v>
      </c>
      <c r="J16" s="1">
        <v>4</v>
      </c>
      <c r="K16" s="1">
        <v>5</v>
      </c>
      <c r="L16" s="1">
        <v>5</v>
      </c>
      <c r="M16" s="1">
        <v>4</v>
      </c>
      <c r="N16" s="1">
        <v>5</v>
      </c>
      <c r="O16" s="1">
        <v>5</v>
      </c>
      <c r="P16" s="1">
        <v>4</v>
      </c>
      <c r="Q16" s="1">
        <v>5</v>
      </c>
      <c r="R16" s="1">
        <v>4</v>
      </c>
      <c r="S16" s="1">
        <v>4</v>
      </c>
      <c r="T16" s="1">
        <v>5</v>
      </c>
      <c r="U16" s="1">
        <v>5</v>
      </c>
      <c r="V16" s="1">
        <v>5</v>
      </c>
      <c r="W16" s="1">
        <v>4</v>
      </c>
      <c r="X16" s="1">
        <v>4</v>
      </c>
      <c r="Y16" s="1">
        <v>4</v>
      </c>
      <c r="Z16" s="1">
        <v>5</v>
      </c>
      <c r="AA16" s="1">
        <v>4</v>
      </c>
      <c r="AB16" s="1">
        <v>5</v>
      </c>
      <c r="AC16" s="1">
        <v>5</v>
      </c>
      <c r="AD16" s="1">
        <v>5</v>
      </c>
      <c r="AE16" s="1">
        <v>4</v>
      </c>
      <c r="AF16" s="1">
        <v>4</v>
      </c>
    </row>
    <row r="17" spans="1:32" ht="15.75" customHeight="1" x14ac:dyDescent="0.25">
      <c r="A17" s="3">
        <v>45428.867355474533</v>
      </c>
      <c r="B17" s="1" t="s">
        <v>47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3</v>
      </c>
      <c r="Q17" s="1">
        <v>3</v>
      </c>
      <c r="R17" s="1">
        <v>4</v>
      </c>
      <c r="S17" s="1">
        <v>4</v>
      </c>
      <c r="T17" s="1">
        <v>4</v>
      </c>
      <c r="U17" s="1">
        <v>3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3</v>
      </c>
      <c r="AD17" s="1">
        <v>4</v>
      </c>
      <c r="AE17" s="1">
        <v>3</v>
      </c>
      <c r="AF17" s="1">
        <v>4</v>
      </c>
    </row>
    <row r="18" spans="1:32" ht="15.75" customHeight="1" x14ac:dyDescent="0.25">
      <c r="A18" s="3">
        <v>45429.598099814815</v>
      </c>
      <c r="B18" s="1" t="s">
        <v>48</v>
      </c>
      <c r="C18" s="1">
        <v>5</v>
      </c>
      <c r="D18" s="1">
        <v>5</v>
      </c>
      <c r="E18" s="1">
        <v>5</v>
      </c>
      <c r="F18" s="1">
        <v>5</v>
      </c>
      <c r="G18" s="1">
        <v>3</v>
      </c>
      <c r="H18" s="1">
        <v>3</v>
      </c>
      <c r="I18" s="1">
        <v>4</v>
      </c>
      <c r="J18" s="1">
        <v>4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5</v>
      </c>
      <c r="AC18" s="1">
        <v>5</v>
      </c>
      <c r="AD18" s="1">
        <v>3</v>
      </c>
      <c r="AE18" s="1">
        <v>4</v>
      </c>
      <c r="AF18" s="1">
        <v>5</v>
      </c>
    </row>
    <row r="19" spans="1:32" ht="15.75" customHeight="1" x14ac:dyDescent="0.25">
      <c r="A19" s="3">
        <v>45429.629353159718</v>
      </c>
      <c r="B19" s="1" t="s">
        <v>49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3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3</v>
      </c>
      <c r="P19" s="1">
        <v>3</v>
      </c>
      <c r="Q19" s="1">
        <v>4</v>
      </c>
      <c r="R19" s="1">
        <v>3</v>
      </c>
      <c r="S19" s="1">
        <v>4</v>
      </c>
      <c r="T19" s="1">
        <v>3</v>
      </c>
      <c r="U19" s="1">
        <v>4</v>
      </c>
      <c r="V19" s="1">
        <v>4</v>
      </c>
      <c r="W19" s="1">
        <v>3</v>
      </c>
      <c r="X19" s="1">
        <v>4</v>
      </c>
      <c r="Y19" s="1">
        <v>3</v>
      </c>
      <c r="Z19" s="1">
        <v>4</v>
      </c>
      <c r="AA19" s="1">
        <v>4</v>
      </c>
      <c r="AB19" s="1">
        <v>4</v>
      </c>
      <c r="AC19" s="1">
        <v>4</v>
      </c>
      <c r="AD19" s="1">
        <v>3</v>
      </c>
      <c r="AE19" s="1">
        <v>4</v>
      </c>
      <c r="AF19" s="1">
        <v>4</v>
      </c>
    </row>
    <row r="20" spans="1:32" ht="15.75" customHeight="1" x14ac:dyDescent="0.25">
      <c r="A20" s="3">
        <v>45429.680306979164</v>
      </c>
      <c r="B20" s="1" t="s">
        <v>50</v>
      </c>
      <c r="C20" s="1">
        <v>4</v>
      </c>
      <c r="D20" s="1">
        <v>5</v>
      </c>
      <c r="E20" s="1">
        <v>5</v>
      </c>
      <c r="F20" s="1">
        <v>4</v>
      </c>
      <c r="G20" s="1">
        <v>3</v>
      </c>
      <c r="H20" s="1">
        <v>5</v>
      </c>
      <c r="I20" s="1">
        <v>5</v>
      </c>
      <c r="J20" s="1">
        <v>5</v>
      </c>
      <c r="K20" s="1">
        <v>4</v>
      </c>
      <c r="L20" s="1">
        <v>3</v>
      </c>
      <c r="M20" s="1">
        <v>5</v>
      </c>
      <c r="N20" s="1">
        <v>5</v>
      </c>
      <c r="O20" s="1">
        <v>5</v>
      </c>
      <c r="P20" s="1">
        <v>4</v>
      </c>
      <c r="Q20" s="1">
        <v>4</v>
      </c>
      <c r="R20" s="1">
        <v>4</v>
      </c>
      <c r="S20" s="1">
        <v>5</v>
      </c>
      <c r="T20" s="1">
        <v>4</v>
      </c>
      <c r="U20" s="1">
        <v>3</v>
      </c>
      <c r="V20" s="1">
        <v>4</v>
      </c>
      <c r="W20" s="1">
        <v>5</v>
      </c>
      <c r="X20" s="1">
        <v>5</v>
      </c>
      <c r="Y20" s="1">
        <v>4</v>
      </c>
      <c r="Z20" s="1">
        <v>5</v>
      </c>
      <c r="AA20" s="1">
        <v>4</v>
      </c>
      <c r="AB20" s="1">
        <v>5</v>
      </c>
      <c r="AC20" s="1">
        <v>5</v>
      </c>
      <c r="AD20" s="1">
        <v>4</v>
      </c>
      <c r="AE20" s="1">
        <v>5</v>
      </c>
      <c r="AF20" s="1">
        <v>5</v>
      </c>
    </row>
    <row r="21" spans="1:32" ht="15.75" customHeight="1" x14ac:dyDescent="0.25">
      <c r="A21" s="3">
        <v>45429.975391157408</v>
      </c>
      <c r="B21" s="1" t="s">
        <v>51</v>
      </c>
      <c r="C21" s="1">
        <v>4</v>
      </c>
      <c r="D21" s="1">
        <v>4</v>
      </c>
      <c r="E21" s="1">
        <v>5</v>
      </c>
      <c r="F21" s="1">
        <v>4</v>
      </c>
      <c r="G21" s="1">
        <v>5</v>
      </c>
      <c r="H21" s="1">
        <v>4</v>
      </c>
      <c r="I21" s="1">
        <v>3</v>
      </c>
      <c r="J21" s="1">
        <v>4</v>
      </c>
      <c r="K21" s="1">
        <v>4</v>
      </c>
      <c r="L21" s="1">
        <v>4</v>
      </c>
      <c r="M21" s="1">
        <v>4</v>
      </c>
      <c r="N21" s="1">
        <v>3</v>
      </c>
      <c r="O21" s="1">
        <v>3</v>
      </c>
      <c r="P21" s="1">
        <v>4</v>
      </c>
      <c r="Q21" s="1">
        <v>3</v>
      </c>
      <c r="R21" s="1">
        <v>3</v>
      </c>
      <c r="S21" s="1">
        <v>3</v>
      </c>
      <c r="T21" s="1">
        <v>3</v>
      </c>
      <c r="U21" s="1">
        <v>4</v>
      </c>
      <c r="V21" s="1">
        <v>5</v>
      </c>
      <c r="W21" s="1">
        <v>4</v>
      </c>
      <c r="X21" s="1">
        <v>4</v>
      </c>
      <c r="Y21" s="1">
        <v>4</v>
      </c>
      <c r="Z21" s="1">
        <v>3</v>
      </c>
      <c r="AA21" s="1">
        <v>4</v>
      </c>
      <c r="AB21" s="1">
        <v>3</v>
      </c>
      <c r="AC21" s="1">
        <v>3</v>
      </c>
      <c r="AD21" s="1">
        <v>3</v>
      </c>
      <c r="AE21" s="1">
        <v>2</v>
      </c>
      <c r="AF2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D7-50F7-4A9F-B993-F133B7233A44}">
  <dimension ref="B3:P13"/>
  <sheetViews>
    <sheetView zoomScale="58" workbookViewId="0">
      <selection activeCell="H21" sqref="H21"/>
    </sheetView>
  </sheetViews>
  <sheetFormatPr defaultRowHeight="12.5" x14ac:dyDescent="0.25"/>
  <cols>
    <col min="2" max="2" width="29.6328125" customWidth="1"/>
    <col min="3" max="3" width="9.81640625" customWidth="1"/>
    <col min="10" max="10" width="20.90625" customWidth="1"/>
    <col min="11" max="11" width="26.36328125" customWidth="1"/>
    <col min="15" max="15" width="17.1796875" customWidth="1"/>
    <col min="16" max="16" width="26" customWidth="1"/>
  </cols>
  <sheetData>
    <row r="3" spans="2:16" ht="13" thickBot="1" x14ac:dyDescent="0.3"/>
    <row r="4" spans="2:16" ht="38" customHeight="1" thickBot="1" x14ac:dyDescent="0.3">
      <c r="B4" s="7" t="s">
        <v>59</v>
      </c>
      <c r="C4" s="7" t="s">
        <v>60</v>
      </c>
      <c r="F4" s="8" t="s">
        <v>61</v>
      </c>
      <c r="G4" s="8" t="s">
        <v>62</v>
      </c>
      <c r="H4" s="8" t="s">
        <v>60</v>
      </c>
      <c r="I4" s="8" t="s">
        <v>63</v>
      </c>
      <c r="J4" s="8" t="s">
        <v>64</v>
      </c>
      <c r="K4" s="8" t="s">
        <v>65</v>
      </c>
      <c r="N4" s="55" t="s">
        <v>66</v>
      </c>
      <c r="O4" s="55"/>
      <c r="P4" s="55"/>
    </row>
    <row r="5" spans="2:16" ht="29" customHeight="1" thickBot="1" x14ac:dyDescent="0.3">
      <c r="B5" s="9" t="s">
        <v>67</v>
      </c>
      <c r="C5" s="7">
        <v>5</v>
      </c>
      <c r="F5" s="54"/>
      <c r="G5" s="54"/>
      <c r="H5" s="7" t="s">
        <v>68</v>
      </c>
      <c r="I5" s="7"/>
      <c r="J5" s="7" t="s">
        <v>69</v>
      </c>
      <c r="K5" s="8" t="s">
        <v>70</v>
      </c>
      <c r="N5" s="7" t="s">
        <v>71</v>
      </c>
      <c r="O5" s="7" t="s">
        <v>65</v>
      </c>
      <c r="P5" s="7" t="s">
        <v>72</v>
      </c>
    </row>
    <row r="6" spans="2:16" ht="30" customHeight="1" thickBot="1" x14ac:dyDescent="0.3">
      <c r="B6" s="9" t="s">
        <v>73</v>
      </c>
      <c r="C6" s="7">
        <v>4</v>
      </c>
      <c r="F6" s="54"/>
      <c r="G6" s="54"/>
      <c r="H6" s="7" t="s">
        <v>74</v>
      </c>
      <c r="I6" s="7"/>
      <c r="J6" s="7" t="s">
        <v>75</v>
      </c>
      <c r="K6" s="8" t="s">
        <v>76</v>
      </c>
      <c r="N6" s="8">
        <v>1</v>
      </c>
      <c r="O6" s="8" t="s">
        <v>77</v>
      </c>
      <c r="P6" s="8" t="s">
        <v>78</v>
      </c>
    </row>
    <row r="7" spans="2:16" ht="27.5" customHeight="1" thickBot="1" x14ac:dyDescent="0.3">
      <c r="B7" s="9" t="s">
        <v>79</v>
      </c>
      <c r="C7" s="7">
        <v>3</v>
      </c>
      <c r="F7" s="54"/>
      <c r="G7" s="54"/>
      <c r="H7" s="7" t="s">
        <v>80</v>
      </c>
      <c r="I7" s="7"/>
      <c r="J7" s="7" t="s">
        <v>81</v>
      </c>
      <c r="K7" s="8" t="s">
        <v>82</v>
      </c>
      <c r="N7" s="8">
        <v>2</v>
      </c>
      <c r="O7" s="8" t="s">
        <v>83</v>
      </c>
      <c r="P7" s="8" t="s">
        <v>84</v>
      </c>
    </row>
    <row r="8" spans="2:16" ht="25.5" customHeight="1" thickBot="1" x14ac:dyDescent="0.3">
      <c r="B8" s="9" t="s">
        <v>85</v>
      </c>
      <c r="C8" s="7">
        <v>2</v>
      </c>
      <c r="F8" s="54"/>
      <c r="G8" s="54"/>
      <c r="H8" s="7" t="s">
        <v>86</v>
      </c>
      <c r="I8" s="7"/>
      <c r="J8" s="7" t="s">
        <v>87</v>
      </c>
      <c r="K8" s="8" t="s">
        <v>88</v>
      </c>
      <c r="N8" s="8">
        <v>3</v>
      </c>
      <c r="O8" s="8" t="s">
        <v>89</v>
      </c>
      <c r="P8" s="8" t="s">
        <v>90</v>
      </c>
    </row>
    <row r="9" spans="2:16" ht="24" customHeight="1" thickBot="1" x14ac:dyDescent="0.3">
      <c r="B9" s="9" t="s">
        <v>91</v>
      </c>
      <c r="C9" s="7">
        <v>1</v>
      </c>
      <c r="F9" s="54"/>
      <c r="G9" s="54"/>
      <c r="H9" s="7" t="s">
        <v>92</v>
      </c>
      <c r="I9" s="7"/>
      <c r="J9" s="7" t="s">
        <v>93</v>
      </c>
      <c r="K9" s="8" t="s">
        <v>94</v>
      </c>
      <c r="N9" s="8">
        <v>4</v>
      </c>
      <c r="O9" s="8" t="s">
        <v>95</v>
      </c>
      <c r="P9" s="8" t="s">
        <v>96</v>
      </c>
    </row>
    <row r="10" spans="2:16" ht="21.5" customHeight="1" thickBot="1" x14ac:dyDescent="0.3">
      <c r="F10" s="54" t="s">
        <v>97</v>
      </c>
      <c r="G10" s="54"/>
      <c r="H10" s="54"/>
      <c r="I10" s="7" t="s">
        <v>98</v>
      </c>
      <c r="J10" s="7" t="s">
        <v>99</v>
      </c>
      <c r="K10" s="8" t="s">
        <v>100</v>
      </c>
      <c r="N10" s="8">
        <v>5</v>
      </c>
      <c r="O10" s="8" t="s">
        <v>101</v>
      </c>
      <c r="P10" s="8" t="s">
        <v>102</v>
      </c>
    </row>
    <row r="11" spans="2:16" ht="21.5" customHeight="1" thickBot="1" x14ac:dyDescent="0.3">
      <c r="F11" s="53" t="s">
        <v>103</v>
      </c>
      <c r="G11" s="53"/>
      <c r="H11" s="53"/>
      <c r="I11" s="54" t="s">
        <v>104</v>
      </c>
      <c r="J11" s="54"/>
      <c r="K11" s="54"/>
    </row>
    <row r="12" spans="2:16" ht="24" customHeight="1" thickBot="1" x14ac:dyDescent="0.3">
      <c r="F12" s="53" t="s">
        <v>105</v>
      </c>
      <c r="G12" s="53"/>
      <c r="H12" s="53"/>
      <c r="I12" s="54" t="s">
        <v>106</v>
      </c>
      <c r="J12" s="54"/>
      <c r="K12" s="54"/>
    </row>
    <row r="13" spans="2:16" ht="13" thickBot="1" x14ac:dyDescent="0.3">
      <c r="F13" s="53" t="s">
        <v>107</v>
      </c>
      <c r="G13" s="53"/>
      <c r="H13" s="53"/>
      <c r="I13" s="54"/>
      <c r="J13" s="54"/>
      <c r="K13" s="54"/>
    </row>
  </sheetData>
  <mergeCells count="10">
    <mergeCell ref="F12:H12"/>
    <mergeCell ref="I12:K12"/>
    <mergeCell ref="F13:H13"/>
    <mergeCell ref="I13:K13"/>
    <mergeCell ref="N4:P4"/>
    <mergeCell ref="F5:F9"/>
    <mergeCell ref="G5:G9"/>
    <mergeCell ref="F10:H10"/>
    <mergeCell ref="F11:H11"/>
    <mergeCell ref="I11:K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D1B-5DBF-40C6-89D0-FDF41543849D}">
  <sheetPr>
    <pageSetUpPr fitToPage="1"/>
  </sheetPr>
  <dimension ref="A3:AH33"/>
  <sheetViews>
    <sheetView topLeftCell="B21" zoomScale="66" workbookViewId="0">
      <selection activeCell="A28" sqref="A28"/>
    </sheetView>
  </sheetViews>
  <sheetFormatPr defaultRowHeight="15.5" x14ac:dyDescent="0.35"/>
  <cols>
    <col min="1" max="1" width="30.90625" style="13" customWidth="1"/>
    <col min="2" max="2" width="11.6328125" style="13" customWidth="1"/>
    <col min="3" max="3" width="34.08984375" style="13" customWidth="1"/>
    <col min="4" max="4" width="4.1796875" style="13" customWidth="1"/>
    <col min="5" max="5" width="4.7265625" style="13" customWidth="1"/>
    <col min="6" max="6" width="5.08984375" style="13" customWidth="1"/>
    <col min="7" max="7" width="5.26953125" style="13" customWidth="1"/>
    <col min="8" max="8" width="4.81640625" style="13" customWidth="1"/>
    <col min="9" max="9" width="5.26953125" style="13" customWidth="1"/>
    <col min="10" max="10" width="5.08984375" style="13" customWidth="1"/>
    <col min="11" max="11" width="4.81640625" style="13" customWidth="1"/>
    <col min="12" max="12" width="5.26953125" style="13" customWidth="1"/>
    <col min="13" max="13" width="5" style="13" customWidth="1"/>
    <col min="14" max="14" width="4.08984375" style="13" customWidth="1"/>
    <col min="15" max="15" width="4.453125" style="13" customWidth="1"/>
    <col min="16" max="16" width="4.81640625" style="13" customWidth="1"/>
    <col min="17" max="17" width="5.36328125" style="13" customWidth="1"/>
    <col min="18" max="18" width="5.81640625" style="13" customWidth="1"/>
    <col min="19" max="20" width="5.6328125" style="13" customWidth="1"/>
    <col min="21" max="21" width="5.54296875" style="13" customWidth="1"/>
    <col min="22" max="22" width="5.90625" style="13" customWidth="1"/>
    <col min="23" max="23" width="5.81640625" style="13" customWidth="1"/>
    <col min="24" max="24" width="5.08984375" style="13" customWidth="1"/>
    <col min="25" max="25" width="5.90625" style="13" customWidth="1"/>
    <col min="26" max="26" width="6.7265625" style="13" customWidth="1"/>
    <col min="27" max="27" width="4.453125" style="13" customWidth="1"/>
    <col min="28" max="28" width="5.08984375" style="13" customWidth="1"/>
    <col min="29" max="29" width="5.36328125" style="13" customWidth="1"/>
    <col min="30" max="30" width="3.90625" style="13" customWidth="1"/>
    <col min="31" max="31" width="4.453125" style="13" customWidth="1"/>
    <col min="32" max="32" width="4.54296875" style="13" customWidth="1"/>
    <col min="33" max="33" width="4.453125" style="13" customWidth="1"/>
    <col min="34" max="34" width="18.7265625" style="13" customWidth="1"/>
    <col min="35" max="16384" width="8.7265625" style="13"/>
  </cols>
  <sheetData>
    <row r="3" spans="1:34" ht="13" customHeight="1" x14ac:dyDescent="0.35">
      <c r="A3" s="56" t="s">
        <v>0</v>
      </c>
      <c r="B3" s="60" t="s">
        <v>71</v>
      </c>
      <c r="C3" s="56" t="s">
        <v>1</v>
      </c>
      <c r="D3" s="27">
        <v>1</v>
      </c>
      <c r="E3" s="27">
        <v>2</v>
      </c>
      <c r="F3" s="27">
        <v>3</v>
      </c>
      <c r="G3" s="27">
        <v>4</v>
      </c>
      <c r="H3" s="27">
        <v>5</v>
      </c>
      <c r="I3" s="27">
        <v>6</v>
      </c>
      <c r="J3" s="27">
        <v>7</v>
      </c>
      <c r="K3" s="27">
        <v>8</v>
      </c>
      <c r="L3" s="28">
        <v>9</v>
      </c>
      <c r="M3" s="28">
        <v>10</v>
      </c>
      <c r="N3" s="28">
        <v>11</v>
      </c>
      <c r="O3" s="28">
        <v>12</v>
      </c>
      <c r="P3" s="28">
        <v>13</v>
      </c>
      <c r="Q3" s="28">
        <v>14</v>
      </c>
      <c r="R3" s="28">
        <v>15</v>
      </c>
      <c r="S3" s="28">
        <v>16</v>
      </c>
      <c r="T3" s="28">
        <v>17</v>
      </c>
      <c r="U3" s="28">
        <v>18</v>
      </c>
      <c r="V3" s="28">
        <v>19</v>
      </c>
      <c r="W3" s="29">
        <v>20</v>
      </c>
      <c r="X3" s="29">
        <v>21</v>
      </c>
      <c r="Y3" s="29">
        <v>22</v>
      </c>
      <c r="Z3" s="29">
        <v>23</v>
      </c>
      <c r="AA3" s="30">
        <v>24</v>
      </c>
      <c r="AB3" s="30">
        <v>25</v>
      </c>
      <c r="AC3" s="30">
        <v>26</v>
      </c>
      <c r="AD3" s="30">
        <v>27</v>
      </c>
      <c r="AE3" s="30">
        <v>28</v>
      </c>
      <c r="AF3" s="30">
        <v>29</v>
      </c>
      <c r="AG3" s="30">
        <v>30</v>
      </c>
      <c r="AH3" s="57" t="s">
        <v>56</v>
      </c>
    </row>
    <row r="4" spans="1:34" x14ac:dyDescent="0.35">
      <c r="A4" s="56"/>
      <c r="B4" s="60"/>
      <c r="C4" s="56"/>
      <c r="D4" s="61" t="s">
        <v>52</v>
      </c>
      <c r="E4" s="62"/>
      <c r="F4" s="62"/>
      <c r="G4" s="62"/>
      <c r="H4" s="62"/>
      <c r="I4" s="62"/>
      <c r="J4" s="62"/>
      <c r="K4" s="62"/>
      <c r="L4" s="63" t="s">
        <v>54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5" t="s">
        <v>53</v>
      </c>
      <c r="X4" s="65"/>
      <c r="Y4" s="65"/>
      <c r="Z4" s="65"/>
      <c r="AA4" s="66" t="s">
        <v>55</v>
      </c>
      <c r="AB4" s="66"/>
      <c r="AC4" s="66"/>
      <c r="AD4" s="66"/>
      <c r="AE4" s="66"/>
      <c r="AF4" s="66"/>
      <c r="AG4" s="66"/>
      <c r="AH4" s="58"/>
    </row>
    <row r="5" spans="1:34" x14ac:dyDescent="0.35">
      <c r="A5" s="31">
        <v>45428.063800717588</v>
      </c>
      <c r="B5" s="33">
        <v>1</v>
      </c>
      <c r="C5" s="32" t="s">
        <v>32</v>
      </c>
      <c r="D5" s="32">
        <v>5</v>
      </c>
      <c r="E5" s="32">
        <v>5</v>
      </c>
      <c r="F5" s="32">
        <v>5</v>
      </c>
      <c r="G5" s="32">
        <v>5</v>
      </c>
      <c r="H5" s="32">
        <v>5</v>
      </c>
      <c r="I5" s="32">
        <v>5</v>
      </c>
      <c r="J5" s="32">
        <v>5</v>
      </c>
      <c r="K5" s="32">
        <v>5</v>
      </c>
      <c r="L5" s="32">
        <v>5</v>
      </c>
      <c r="M5" s="32">
        <v>5</v>
      </c>
      <c r="N5" s="32">
        <v>5</v>
      </c>
      <c r="O5" s="32">
        <v>5</v>
      </c>
      <c r="P5" s="32">
        <v>5</v>
      </c>
      <c r="Q5" s="32">
        <v>5</v>
      </c>
      <c r="R5" s="32">
        <v>5</v>
      </c>
      <c r="S5" s="32">
        <v>4</v>
      </c>
      <c r="T5" s="32">
        <v>4</v>
      </c>
      <c r="U5" s="32">
        <v>5</v>
      </c>
      <c r="V5" s="32">
        <v>5</v>
      </c>
      <c r="W5" s="32">
        <v>4</v>
      </c>
      <c r="X5" s="32">
        <v>5</v>
      </c>
      <c r="Y5" s="32">
        <v>5</v>
      </c>
      <c r="Z5" s="32">
        <v>5</v>
      </c>
      <c r="AA5" s="32">
        <v>4</v>
      </c>
      <c r="AB5" s="32">
        <v>5</v>
      </c>
      <c r="AC5" s="32">
        <v>4</v>
      </c>
      <c r="AD5" s="32">
        <v>5</v>
      </c>
      <c r="AE5" s="32">
        <v>4</v>
      </c>
      <c r="AF5" s="32">
        <v>4</v>
      </c>
      <c r="AG5" s="32">
        <v>4</v>
      </c>
      <c r="AH5" s="33">
        <f>SUM(D5:AG5)</f>
        <v>142</v>
      </c>
    </row>
    <row r="6" spans="1:34" x14ac:dyDescent="0.35">
      <c r="A6" s="31">
        <v>45428.357823275466</v>
      </c>
      <c r="B6" s="33">
        <v>2</v>
      </c>
      <c r="C6" s="32" t="s">
        <v>33</v>
      </c>
      <c r="D6" s="32">
        <v>5</v>
      </c>
      <c r="E6" s="32">
        <v>5</v>
      </c>
      <c r="F6" s="32">
        <v>5</v>
      </c>
      <c r="G6" s="32">
        <v>5</v>
      </c>
      <c r="H6" s="32">
        <v>4</v>
      </c>
      <c r="I6" s="32">
        <v>5</v>
      </c>
      <c r="J6" s="32">
        <v>5</v>
      </c>
      <c r="K6" s="32">
        <v>5</v>
      </c>
      <c r="L6" s="32">
        <v>5</v>
      </c>
      <c r="M6" s="32">
        <v>5</v>
      </c>
      <c r="N6" s="32">
        <v>5</v>
      </c>
      <c r="O6" s="32">
        <v>5</v>
      </c>
      <c r="P6" s="32">
        <v>5</v>
      </c>
      <c r="Q6" s="32">
        <v>5</v>
      </c>
      <c r="R6" s="32">
        <v>4</v>
      </c>
      <c r="S6" s="32">
        <v>5</v>
      </c>
      <c r="T6" s="32">
        <v>5</v>
      </c>
      <c r="U6" s="32">
        <v>4</v>
      </c>
      <c r="V6" s="32">
        <v>4</v>
      </c>
      <c r="W6" s="32">
        <v>5</v>
      </c>
      <c r="X6" s="32">
        <v>5</v>
      </c>
      <c r="Y6" s="32">
        <v>5</v>
      </c>
      <c r="Z6" s="32">
        <v>4</v>
      </c>
      <c r="AA6" s="32">
        <v>5</v>
      </c>
      <c r="AB6" s="32">
        <v>4</v>
      </c>
      <c r="AC6" s="32">
        <v>5</v>
      </c>
      <c r="AD6" s="32">
        <v>5</v>
      </c>
      <c r="AE6" s="32">
        <v>5</v>
      </c>
      <c r="AF6" s="32">
        <v>4</v>
      </c>
      <c r="AG6" s="32">
        <v>5</v>
      </c>
      <c r="AH6" s="33">
        <f t="shared" ref="AH6:AH23" si="0">SUM(D6:AG6)</f>
        <v>143</v>
      </c>
    </row>
    <row r="7" spans="1:34" x14ac:dyDescent="0.35">
      <c r="A7" s="31">
        <v>45428.360044062501</v>
      </c>
      <c r="B7" s="33">
        <v>3</v>
      </c>
      <c r="C7" s="32" t="s">
        <v>34</v>
      </c>
      <c r="D7" s="32">
        <v>4</v>
      </c>
      <c r="E7" s="32">
        <v>4</v>
      </c>
      <c r="F7" s="32">
        <v>4</v>
      </c>
      <c r="G7" s="32">
        <v>5</v>
      </c>
      <c r="H7" s="32">
        <v>4</v>
      </c>
      <c r="I7" s="32">
        <v>4</v>
      </c>
      <c r="J7" s="32">
        <v>5</v>
      </c>
      <c r="K7" s="32">
        <v>4</v>
      </c>
      <c r="L7" s="32">
        <v>4</v>
      </c>
      <c r="M7" s="32">
        <v>4</v>
      </c>
      <c r="N7" s="32">
        <v>4</v>
      </c>
      <c r="O7" s="32">
        <v>4</v>
      </c>
      <c r="P7" s="32">
        <v>4</v>
      </c>
      <c r="Q7" s="32">
        <v>5</v>
      </c>
      <c r="R7" s="32">
        <v>4</v>
      </c>
      <c r="S7" s="32">
        <v>4</v>
      </c>
      <c r="T7" s="32">
        <v>5</v>
      </c>
      <c r="U7" s="32">
        <v>4</v>
      </c>
      <c r="V7" s="32">
        <v>5</v>
      </c>
      <c r="W7" s="32">
        <v>4</v>
      </c>
      <c r="X7" s="32">
        <v>4</v>
      </c>
      <c r="Y7" s="32">
        <v>5</v>
      </c>
      <c r="Z7" s="32">
        <v>4</v>
      </c>
      <c r="AA7" s="32">
        <v>5</v>
      </c>
      <c r="AB7" s="32">
        <v>4</v>
      </c>
      <c r="AC7" s="32">
        <v>5</v>
      </c>
      <c r="AD7" s="32">
        <v>5</v>
      </c>
      <c r="AE7" s="32">
        <v>5</v>
      </c>
      <c r="AF7" s="32">
        <v>3</v>
      </c>
      <c r="AG7" s="32">
        <v>4</v>
      </c>
      <c r="AH7" s="33">
        <f t="shared" si="0"/>
        <v>129</v>
      </c>
    </row>
    <row r="8" spans="1:34" x14ac:dyDescent="0.35">
      <c r="A8" s="31">
        <v>45428.639537013893</v>
      </c>
      <c r="B8" s="33">
        <v>4</v>
      </c>
      <c r="C8" s="32" t="s">
        <v>35</v>
      </c>
      <c r="D8" s="32">
        <v>5</v>
      </c>
      <c r="E8" s="32">
        <v>5</v>
      </c>
      <c r="F8" s="32">
        <v>5</v>
      </c>
      <c r="G8" s="32">
        <v>5</v>
      </c>
      <c r="H8" s="32">
        <v>5</v>
      </c>
      <c r="I8" s="32">
        <v>4</v>
      </c>
      <c r="J8" s="32">
        <v>5</v>
      </c>
      <c r="K8" s="32">
        <v>5</v>
      </c>
      <c r="L8" s="32">
        <v>4</v>
      </c>
      <c r="M8" s="32">
        <v>4</v>
      </c>
      <c r="N8" s="32">
        <v>4</v>
      </c>
      <c r="O8" s="32">
        <v>5</v>
      </c>
      <c r="P8" s="32">
        <v>3</v>
      </c>
      <c r="Q8" s="32">
        <v>4</v>
      </c>
      <c r="R8" s="32">
        <v>4</v>
      </c>
      <c r="S8" s="32">
        <v>4</v>
      </c>
      <c r="T8" s="32">
        <v>4</v>
      </c>
      <c r="U8" s="32">
        <v>3</v>
      </c>
      <c r="V8" s="32">
        <v>4</v>
      </c>
      <c r="W8" s="32">
        <v>4</v>
      </c>
      <c r="X8" s="32">
        <v>5</v>
      </c>
      <c r="Y8" s="32">
        <v>5</v>
      </c>
      <c r="Z8" s="32">
        <v>5</v>
      </c>
      <c r="AA8" s="32">
        <v>4</v>
      </c>
      <c r="AB8" s="32">
        <v>4</v>
      </c>
      <c r="AC8" s="32">
        <v>4</v>
      </c>
      <c r="AD8" s="32">
        <v>4</v>
      </c>
      <c r="AE8" s="32">
        <v>4</v>
      </c>
      <c r="AF8" s="32">
        <v>4</v>
      </c>
      <c r="AG8" s="32">
        <v>5</v>
      </c>
      <c r="AH8" s="33">
        <f t="shared" si="0"/>
        <v>130</v>
      </c>
    </row>
    <row r="9" spans="1:34" x14ac:dyDescent="0.35">
      <c r="A9" s="31">
        <v>45428.647130011574</v>
      </c>
      <c r="B9" s="33">
        <v>5</v>
      </c>
      <c r="C9" s="32" t="s">
        <v>36</v>
      </c>
      <c r="D9" s="32">
        <v>4</v>
      </c>
      <c r="E9" s="32">
        <v>5</v>
      </c>
      <c r="F9" s="32">
        <v>5</v>
      </c>
      <c r="G9" s="32">
        <v>5</v>
      </c>
      <c r="H9" s="32">
        <v>4</v>
      </c>
      <c r="I9" s="32">
        <v>5</v>
      </c>
      <c r="J9" s="32">
        <v>5</v>
      </c>
      <c r="K9" s="32">
        <v>4</v>
      </c>
      <c r="L9" s="32">
        <v>5</v>
      </c>
      <c r="M9" s="32">
        <v>5</v>
      </c>
      <c r="N9" s="32">
        <v>5</v>
      </c>
      <c r="O9" s="32">
        <v>4</v>
      </c>
      <c r="P9" s="32">
        <v>5</v>
      </c>
      <c r="Q9" s="32">
        <v>5</v>
      </c>
      <c r="R9" s="32">
        <v>5</v>
      </c>
      <c r="S9" s="32">
        <v>5</v>
      </c>
      <c r="T9" s="32">
        <v>5</v>
      </c>
      <c r="U9" s="32">
        <v>4</v>
      </c>
      <c r="V9" s="32">
        <v>5</v>
      </c>
      <c r="W9" s="32">
        <v>5</v>
      </c>
      <c r="X9" s="32">
        <v>5</v>
      </c>
      <c r="Y9" s="32">
        <v>5</v>
      </c>
      <c r="Z9" s="32">
        <v>5</v>
      </c>
      <c r="AA9" s="32">
        <v>5</v>
      </c>
      <c r="AB9" s="32">
        <v>5</v>
      </c>
      <c r="AC9" s="32">
        <v>5</v>
      </c>
      <c r="AD9" s="32">
        <v>4</v>
      </c>
      <c r="AE9" s="32">
        <v>4</v>
      </c>
      <c r="AF9" s="32">
        <v>5</v>
      </c>
      <c r="AG9" s="32">
        <v>5</v>
      </c>
      <c r="AH9" s="33">
        <f t="shared" si="0"/>
        <v>143</v>
      </c>
    </row>
    <row r="10" spans="1:34" x14ac:dyDescent="0.35">
      <c r="A10" s="31">
        <v>45428.649502187502</v>
      </c>
      <c r="B10" s="33">
        <v>6</v>
      </c>
      <c r="C10" s="32" t="s">
        <v>37</v>
      </c>
      <c r="D10" s="32">
        <v>4</v>
      </c>
      <c r="E10" s="32">
        <v>5</v>
      </c>
      <c r="F10" s="32">
        <v>5</v>
      </c>
      <c r="G10" s="32">
        <v>4</v>
      </c>
      <c r="H10" s="32">
        <v>4</v>
      </c>
      <c r="I10" s="32">
        <v>5</v>
      </c>
      <c r="J10" s="32">
        <v>4</v>
      </c>
      <c r="K10" s="32">
        <v>4</v>
      </c>
      <c r="L10" s="32">
        <v>5</v>
      </c>
      <c r="M10" s="32">
        <v>5</v>
      </c>
      <c r="N10" s="32">
        <v>4</v>
      </c>
      <c r="O10" s="32">
        <v>4</v>
      </c>
      <c r="P10" s="32">
        <v>4</v>
      </c>
      <c r="Q10" s="32">
        <v>4</v>
      </c>
      <c r="R10" s="32">
        <v>4</v>
      </c>
      <c r="S10" s="32">
        <v>4</v>
      </c>
      <c r="T10" s="32">
        <v>4</v>
      </c>
      <c r="U10" s="32">
        <v>4</v>
      </c>
      <c r="V10" s="32">
        <v>4</v>
      </c>
      <c r="W10" s="32">
        <v>4</v>
      </c>
      <c r="X10" s="32">
        <v>4</v>
      </c>
      <c r="Y10" s="32">
        <v>4</v>
      </c>
      <c r="Z10" s="32">
        <v>4</v>
      </c>
      <c r="AA10" s="32">
        <v>4</v>
      </c>
      <c r="AB10" s="32">
        <v>4</v>
      </c>
      <c r="AC10" s="32">
        <v>4</v>
      </c>
      <c r="AD10" s="32">
        <v>4</v>
      </c>
      <c r="AE10" s="32">
        <v>4</v>
      </c>
      <c r="AF10" s="32">
        <v>4</v>
      </c>
      <c r="AG10" s="32">
        <v>4</v>
      </c>
      <c r="AH10" s="33">
        <f t="shared" si="0"/>
        <v>125</v>
      </c>
    </row>
    <row r="11" spans="1:34" x14ac:dyDescent="0.35">
      <c r="A11" s="31">
        <v>45428.649587361113</v>
      </c>
      <c r="B11" s="33">
        <v>7</v>
      </c>
      <c r="C11" s="32" t="s">
        <v>38</v>
      </c>
      <c r="D11" s="32">
        <v>5</v>
      </c>
      <c r="E11" s="32">
        <v>5</v>
      </c>
      <c r="F11" s="32">
        <v>5</v>
      </c>
      <c r="G11" s="32">
        <v>5</v>
      </c>
      <c r="H11" s="32">
        <v>5</v>
      </c>
      <c r="I11" s="32">
        <v>5</v>
      </c>
      <c r="J11" s="32">
        <v>5</v>
      </c>
      <c r="K11" s="32">
        <v>5</v>
      </c>
      <c r="L11" s="32">
        <v>5</v>
      </c>
      <c r="M11" s="32">
        <v>5</v>
      </c>
      <c r="N11" s="32">
        <v>5</v>
      </c>
      <c r="O11" s="32">
        <v>5</v>
      </c>
      <c r="P11" s="32">
        <v>5</v>
      </c>
      <c r="Q11" s="32">
        <v>4</v>
      </c>
      <c r="R11" s="32">
        <v>5</v>
      </c>
      <c r="S11" s="32">
        <v>5</v>
      </c>
      <c r="T11" s="32">
        <v>5</v>
      </c>
      <c r="U11" s="32">
        <v>4</v>
      </c>
      <c r="V11" s="32">
        <v>5</v>
      </c>
      <c r="W11" s="32">
        <v>5</v>
      </c>
      <c r="X11" s="32">
        <v>5</v>
      </c>
      <c r="Y11" s="32">
        <v>5</v>
      </c>
      <c r="Z11" s="32">
        <v>5</v>
      </c>
      <c r="AA11" s="32">
        <v>5</v>
      </c>
      <c r="AB11" s="32">
        <v>5</v>
      </c>
      <c r="AC11" s="32">
        <v>5</v>
      </c>
      <c r="AD11" s="32">
        <v>5</v>
      </c>
      <c r="AE11" s="32">
        <v>5</v>
      </c>
      <c r="AF11" s="32">
        <v>5</v>
      </c>
      <c r="AG11" s="32">
        <v>5</v>
      </c>
      <c r="AH11" s="33">
        <f t="shared" si="0"/>
        <v>148</v>
      </c>
    </row>
    <row r="12" spans="1:34" x14ac:dyDescent="0.35">
      <c r="A12" s="31">
        <v>45428.651961886571</v>
      </c>
      <c r="B12" s="33">
        <v>8</v>
      </c>
      <c r="C12" s="32" t="s">
        <v>39</v>
      </c>
      <c r="D12" s="32">
        <v>3</v>
      </c>
      <c r="E12" s="32">
        <v>2</v>
      </c>
      <c r="F12" s="32">
        <v>3</v>
      </c>
      <c r="G12" s="32">
        <v>3</v>
      </c>
      <c r="H12" s="32">
        <v>3</v>
      </c>
      <c r="I12" s="32">
        <v>3</v>
      </c>
      <c r="J12" s="32">
        <v>3</v>
      </c>
      <c r="K12" s="32">
        <v>3</v>
      </c>
      <c r="L12" s="32">
        <v>2</v>
      </c>
      <c r="M12" s="32">
        <v>3</v>
      </c>
      <c r="N12" s="32">
        <v>3</v>
      </c>
      <c r="O12" s="32">
        <v>3</v>
      </c>
      <c r="P12" s="32">
        <v>2</v>
      </c>
      <c r="Q12" s="32">
        <v>2</v>
      </c>
      <c r="R12" s="32">
        <v>3</v>
      </c>
      <c r="S12" s="32">
        <v>2</v>
      </c>
      <c r="T12" s="32">
        <v>2</v>
      </c>
      <c r="U12" s="32">
        <v>3</v>
      </c>
      <c r="V12" s="32">
        <v>3</v>
      </c>
      <c r="W12" s="32">
        <v>3</v>
      </c>
      <c r="X12" s="32">
        <v>3</v>
      </c>
      <c r="Y12" s="32">
        <v>3</v>
      </c>
      <c r="Z12" s="32">
        <v>3</v>
      </c>
      <c r="AA12" s="32">
        <v>2</v>
      </c>
      <c r="AB12" s="32">
        <v>2</v>
      </c>
      <c r="AC12" s="32">
        <v>2</v>
      </c>
      <c r="AD12" s="32">
        <v>2</v>
      </c>
      <c r="AE12" s="32">
        <v>4</v>
      </c>
      <c r="AF12" s="32">
        <v>2</v>
      </c>
      <c r="AG12" s="32">
        <v>2</v>
      </c>
      <c r="AH12" s="33">
        <f t="shared" si="0"/>
        <v>79</v>
      </c>
    </row>
    <row r="13" spans="1:34" x14ac:dyDescent="0.35">
      <c r="A13" s="31">
        <v>45428.675891956023</v>
      </c>
      <c r="B13" s="33">
        <v>9</v>
      </c>
      <c r="C13" s="32" t="s">
        <v>40</v>
      </c>
      <c r="D13" s="32">
        <v>5</v>
      </c>
      <c r="E13" s="32">
        <v>5</v>
      </c>
      <c r="F13" s="32">
        <v>5</v>
      </c>
      <c r="G13" s="32">
        <v>5</v>
      </c>
      <c r="H13" s="32">
        <v>4</v>
      </c>
      <c r="I13" s="32">
        <v>5</v>
      </c>
      <c r="J13" s="32">
        <v>5</v>
      </c>
      <c r="K13" s="32">
        <v>5</v>
      </c>
      <c r="L13" s="32">
        <v>5</v>
      </c>
      <c r="M13" s="32">
        <v>5</v>
      </c>
      <c r="N13" s="32">
        <v>5</v>
      </c>
      <c r="O13" s="32">
        <v>5</v>
      </c>
      <c r="P13" s="32">
        <v>5</v>
      </c>
      <c r="Q13" s="32">
        <v>4</v>
      </c>
      <c r="R13" s="32">
        <v>5</v>
      </c>
      <c r="S13" s="32">
        <v>4</v>
      </c>
      <c r="T13" s="32">
        <v>5</v>
      </c>
      <c r="U13" s="32">
        <v>4</v>
      </c>
      <c r="V13" s="32">
        <v>4</v>
      </c>
      <c r="W13" s="32">
        <v>5</v>
      </c>
      <c r="X13" s="32">
        <v>5</v>
      </c>
      <c r="Y13" s="32">
        <v>5</v>
      </c>
      <c r="Z13" s="32">
        <v>5</v>
      </c>
      <c r="AA13" s="32">
        <v>5</v>
      </c>
      <c r="AB13" s="32">
        <v>5</v>
      </c>
      <c r="AC13" s="32">
        <v>5</v>
      </c>
      <c r="AD13" s="32">
        <v>5</v>
      </c>
      <c r="AE13" s="32">
        <v>5</v>
      </c>
      <c r="AF13" s="32">
        <v>5</v>
      </c>
      <c r="AG13" s="32">
        <v>5</v>
      </c>
      <c r="AH13" s="33">
        <f t="shared" si="0"/>
        <v>145</v>
      </c>
    </row>
    <row r="14" spans="1:34" x14ac:dyDescent="0.35">
      <c r="A14" s="31">
        <v>45428.676625520835</v>
      </c>
      <c r="B14" s="33">
        <v>10</v>
      </c>
      <c r="C14" s="32" t="s">
        <v>41</v>
      </c>
      <c r="D14" s="32">
        <v>4</v>
      </c>
      <c r="E14" s="32">
        <v>5</v>
      </c>
      <c r="F14" s="32">
        <v>5</v>
      </c>
      <c r="G14" s="32">
        <v>5</v>
      </c>
      <c r="H14" s="32">
        <v>3</v>
      </c>
      <c r="I14" s="32">
        <v>3</v>
      </c>
      <c r="J14" s="32">
        <v>5</v>
      </c>
      <c r="K14" s="32">
        <v>5</v>
      </c>
      <c r="L14" s="32">
        <v>5</v>
      </c>
      <c r="M14" s="32">
        <v>4</v>
      </c>
      <c r="N14" s="32">
        <v>4</v>
      </c>
      <c r="O14" s="32">
        <v>5</v>
      </c>
      <c r="P14" s="32">
        <v>4</v>
      </c>
      <c r="Q14" s="32">
        <v>5</v>
      </c>
      <c r="R14" s="32">
        <v>5</v>
      </c>
      <c r="S14" s="32">
        <v>4</v>
      </c>
      <c r="T14" s="32">
        <v>3</v>
      </c>
      <c r="U14" s="32">
        <v>3</v>
      </c>
      <c r="V14" s="32">
        <v>4</v>
      </c>
      <c r="W14" s="32">
        <v>4</v>
      </c>
      <c r="X14" s="32">
        <v>5</v>
      </c>
      <c r="Y14" s="32">
        <v>5</v>
      </c>
      <c r="Z14" s="32">
        <v>5</v>
      </c>
      <c r="AA14" s="32">
        <v>5</v>
      </c>
      <c r="AB14" s="32">
        <v>4</v>
      </c>
      <c r="AC14" s="32">
        <v>4</v>
      </c>
      <c r="AD14" s="32">
        <v>5</v>
      </c>
      <c r="AE14" s="32">
        <v>5</v>
      </c>
      <c r="AF14" s="32">
        <v>5</v>
      </c>
      <c r="AG14" s="32">
        <v>5</v>
      </c>
      <c r="AH14" s="33">
        <f t="shared" si="0"/>
        <v>133</v>
      </c>
    </row>
    <row r="15" spans="1:34" x14ac:dyDescent="0.35">
      <c r="A15" s="31">
        <v>45428.679792002316</v>
      </c>
      <c r="B15" s="33">
        <v>11</v>
      </c>
      <c r="C15" s="32" t="s">
        <v>42</v>
      </c>
      <c r="D15" s="32">
        <v>4</v>
      </c>
      <c r="E15" s="32">
        <v>5</v>
      </c>
      <c r="F15" s="32">
        <v>4</v>
      </c>
      <c r="G15" s="32">
        <v>3</v>
      </c>
      <c r="H15" s="32">
        <v>4</v>
      </c>
      <c r="I15" s="32">
        <v>5</v>
      </c>
      <c r="J15" s="32">
        <v>4</v>
      </c>
      <c r="K15" s="32">
        <v>4</v>
      </c>
      <c r="L15" s="32">
        <v>5</v>
      </c>
      <c r="M15" s="32">
        <v>5</v>
      </c>
      <c r="N15" s="32">
        <v>5</v>
      </c>
      <c r="O15" s="32">
        <v>4</v>
      </c>
      <c r="P15" s="32">
        <v>4</v>
      </c>
      <c r="Q15" s="32">
        <v>4</v>
      </c>
      <c r="R15" s="32">
        <v>4</v>
      </c>
      <c r="S15" s="32">
        <v>4</v>
      </c>
      <c r="T15" s="32">
        <v>4</v>
      </c>
      <c r="U15" s="32">
        <v>4</v>
      </c>
      <c r="V15" s="32">
        <v>4</v>
      </c>
      <c r="W15" s="32">
        <v>5</v>
      </c>
      <c r="X15" s="32">
        <v>4</v>
      </c>
      <c r="Y15" s="32">
        <v>5</v>
      </c>
      <c r="Z15" s="32">
        <v>4</v>
      </c>
      <c r="AA15" s="32">
        <v>4</v>
      </c>
      <c r="AB15" s="32">
        <v>5</v>
      </c>
      <c r="AC15" s="32">
        <v>4</v>
      </c>
      <c r="AD15" s="32">
        <v>5</v>
      </c>
      <c r="AE15" s="32">
        <v>5</v>
      </c>
      <c r="AF15" s="32">
        <v>4</v>
      </c>
      <c r="AG15" s="32">
        <v>4</v>
      </c>
      <c r="AH15" s="33">
        <f t="shared" si="0"/>
        <v>129</v>
      </c>
    </row>
    <row r="16" spans="1:34" x14ac:dyDescent="0.35">
      <c r="A16" s="31">
        <v>45428.726645636576</v>
      </c>
      <c r="B16" s="33">
        <v>12</v>
      </c>
      <c r="C16" s="32" t="s">
        <v>43</v>
      </c>
      <c r="D16" s="32">
        <v>4</v>
      </c>
      <c r="E16" s="32">
        <v>4</v>
      </c>
      <c r="F16" s="32">
        <v>5</v>
      </c>
      <c r="G16" s="32">
        <v>3</v>
      </c>
      <c r="H16" s="32">
        <v>5</v>
      </c>
      <c r="I16" s="32">
        <v>3</v>
      </c>
      <c r="J16" s="32">
        <v>5</v>
      </c>
      <c r="K16" s="32">
        <v>3</v>
      </c>
      <c r="L16" s="32">
        <v>5</v>
      </c>
      <c r="M16" s="32">
        <v>4</v>
      </c>
      <c r="N16" s="32">
        <v>5</v>
      </c>
      <c r="O16" s="32">
        <v>3</v>
      </c>
      <c r="P16" s="32">
        <v>3</v>
      </c>
      <c r="Q16" s="32">
        <v>3</v>
      </c>
      <c r="R16" s="32">
        <v>5</v>
      </c>
      <c r="S16" s="32">
        <v>3</v>
      </c>
      <c r="T16" s="32">
        <v>3</v>
      </c>
      <c r="U16" s="32">
        <v>3</v>
      </c>
      <c r="V16" s="32">
        <v>4</v>
      </c>
      <c r="W16" s="32">
        <v>5</v>
      </c>
      <c r="X16" s="32">
        <v>5</v>
      </c>
      <c r="Y16" s="32">
        <v>5</v>
      </c>
      <c r="Z16" s="32">
        <v>5</v>
      </c>
      <c r="AA16" s="32">
        <v>4</v>
      </c>
      <c r="AB16" s="32">
        <v>3</v>
      </c>
      <c r="AC16" s="32">
        <v>3</v>
      </c>
      <c r="AD16" s="32">
        <v>5</v>
      </c>
      <c r="AE16" s="32">
        <v>5</v>
      </c>
      <c r="AF16" s="32">
        <v>3</v>
      </c>
      <c r="AG16" s="32">
        <v>5</v>
      </c>
      <c r="AH16" s="33">
        <f t="shared" si="0"/>
        <v>121</v>
      </c>
    </row>
    <row r="17" spans="1:34" x14ac:dyDescent="0.35">
      <c r="A17" s="31">
        <v>45428.738872141199</v>
      </c>
      <c r="B17" s="33">
        <v>13</v>
      </c>
      <c r="C17" s="32" t="s">
        <v>44</v>
      </c>
      <c r="D17" s="32">
        <v>4</v>
      </c>
      <c r="E17" s="32">
        <v>5</v>
      </c>
      <c r="F17" s="32">
        <v>4</v>
      </c>
      <c r="G17" s="32">
        <v>4</v>
      </c>
      <c r="H17" s="32">
        <v>4</v>
      </c>
      <c r="I17" s="32">
        <v>5</v>
      </c>
      <c r="J17" s="32">
        <v>4</v>
      </c>
      <c r="K17" s="32">
        <v>5</v>
      </c>
      <c r="L17" s="32">
        <v>4</v>
      </c>
      <c r="M17" s="32">
        <v>4</v>
      </c>
      <c r="N17" s="32">
        <v>4</v>
      </c>
      <c r="O17" s="32">
        <v>4</v>
      </c>
      <c r="P17" s="32">
        <v>5</v>
      </c>
      <c r="Q17" s="32">
        <v>5</v>
      </c>
      <c r="R17" s="32">
        <v>3</v>
      </c>
      <c r="S17" s="32">
        <v>4</v>
      </c>
      <c r="T17" s="32">
        <v>5</v>
      </c>
      <c r="U17" s="32">
        <v>4</v>
      </c>
      <c r="V17" s="32">
        <v>4</v>
      </c>
      <c r="W17" s="32">
        <v>4</v>
      </c>
      <c r="X17" s="32">
        <v>5</v>
      </c>
      <c r="Y17" s="32">
        <v>4</v>
      </c>
      <c r="Z17" s="32">
        <v>4</v>
      </c>
      <c r="AA17" s="32">
        <v>5</v>
      </c>
      <c r="AB17" s="32">
        <v>4</v>
      </c>
      <c r="AC17" s="32">
        <v>4</v>
      </c>
      <c r="AD17" s="32">
        <v>5</v>
      </c>
      <c r="AE17" s="32">
        <v>5</v>
      </c>
      <c r="AF17" s="32">
        <v>5</v>
      </c>
      <c r="AG17" s="32">
        <v>5</v>
      </c>
      <c r="AH17" s="33">
        <f t="shared" si="0"/>
        <v>131</v>
      </c>
    </row>
    <row r="18" spans="1:34" x14ac:dyDescent="0.35">
      <c r="A18" s="31">
        <v>45428.742998402777</v>
      </c>
      <c r="B18" s="33">
        <v>14</v>
      </c>
      <c r="C18" s="32" t="s">
        <v>45</v>
      </c>
      <c r="D18" s="32">
        <v>4</v>
      </c>
      <c r="E18" s="32">
        <v>4</v>
      </c>
      <c r="F18" s="32">
        <v>4</v>
      </c>
      <c r="G18" s="32">
        <v>4</v>
      </c>
      <c r="H18" s="32">
        <v>4</v>
      </c>
      <c r="I18" s="32">
        <v>4</v>
      </c>
      <c r="J18" s="32">
        <v>5</v>
      </c>
      <c r="K18" s="32">
        <v>4</v>
      </c>
      <c r="L18" s="32">
        <v>5</v>
      </c>
      <c r="M18" s="32">
        <v>5</v>
      </c>
      <c r="N18" s="32">
        <v>5</v>
      </c>
      <c r="O18" s="32">
        <v>4</v>
      </c>
      <c r="P18" s="32">
        <v>4</v>
      </c>
      <c r="Q18" s="32">
        <v>4</v>
      </c>
      <c r="R18" s="32">
        <v>4</v>
      </c>
      <c r="S18" s="32">
        <v>4</v>
      </c>
      <c r="T18" s="32">
        <v>4</v>
      </c>
      <c r="U18" s="32">
        <v>4</v>
      </c>
      <c r="V18" s="32">
        <v>5</v>
      </c>
      <c r="W18" s="32">
        <v>5</v>
      </c>
      <c r="X18" s="32">
        <v>5</v>
      </c>
      <c r="Y18" s="32">
        <v>5</v>
      </c>
      <c r="Z18" s="32">
        <v>5</v>
      </c>
      <c r="AA18" s="32">
        <v>5</v>
      </c>
      <c r="AB18" s="32">
        <v>4</v>
      </c>
      <c r="AC18" s="32">
        <v>4</v>
      </c>
      <c r="AD18" s="32">
        <v>4</v>
      </c>
      <c r="AE18" s="32">
        <v>4</v>
      </c>
      <c r="AF18" s="32">
        <v>4</v>
      </c>
      <c r="AG18" s="32">
        <v>4</v>
      </c>
      <c r="AH18" s="33">
        <f t="shared" si="0"/>
        <v>130</v>
      </c>
    </row>
    <row r="19" spans="1:34" x14ac:dyDescent="0.35">
      <c r="A19" s="31">
        <v>45428.814128310187</v>
      </c>
      <c r="B19" s="33">
        <v>15</v>
      </c>
      <c r="C19" s="32" t="s">
        <v>46</v>
      </c>
      <c r="D19" s="32">
        <v>4</v>
      </c>
      <c r="E19" s="32">
        <v>4</v>
      </c>
      <c r="F19" s="32">
        <v>5</v>
      </c>
      <c r="G19" s="32">
        <v>5</v>
      </c>
      <c r="H19" s="32">
        <v>4</v>
      </c>
      <c r="I19" s="32">
        <v>4</v>
      </c>
      <c r="J19" s="32">
        <v>5</v>
      </c>
      <c r="K19" s="32">
        <v>4</v>
      </c>
      <c r="L19" s="32">
        <v>5</v>
      </c>
      <c r="M19" s="32">
        <v>5</v>
      </c>
      <c r="N19" s="32">
        <v>4</v>
      </c>
      <c r="O19" s="32">
        <v>5</v>
      </c>
      <c r="P19" s="32">
        <v>5</v>
      </c>
      <c r="Q19" s="32">
        <v>4</v>
      </c>
      <c r="R19" s="32">
        <v>5</v>
      </c>
      <c r="S19" s="32">
        <v>4</v>
      </c>
      <c r="T19" s="32">
        <v>4</v>
      </c>
      <c r="U19" s="32">
        <v>5</v>
      </c>
      <c r="V19" s="32">
        <v>5</v>
      </c>
      <c r="W19" s="32">
        <v>5</v>
      </c>
      <c r="X19" s="32">
        <v>4</v>
      </c>
      <c r="Y19" s="32">
        <v>4</v>
      </c>
      <c r="Z19" s="32">
        <v>4</v>
      </c>
      <c r="AA19" s="32">
        <v>5</v>
      </c>
      <c r="AB19" s="32">
        <v>4</v>
      </c>
      <c r="AC19" s="32">
        <v>5</v>
      </c>
      <c r="AD19" s="32">
        <v>5</v>
      </c>
      <c r="AE19" s="32">
        <v>5</v>
      </c>
      <c r="AF19" s="32">
        <v>4</v>
      </c>
      <c r="AG19" s="32">
        <v>4</v>
      </c>
      <c r="AH19" s="33">
        <f t="shared" si="0"/>
        <v>135</v>
      </c>
    </row>
    <row r="20" spans="1:34" x14ac:dyDescent="0.35">
      <c r="A20" s="31">
        <v>45428.867355474533</v>
      </c>
      <c r="B20" s="33">
        <v>16</v>
      </c>
      <c r="C20" s="32" t="s">
        <v>47</v>
      </c>
      <c r="D20" s="32">
        <v>4</v>
      </c>
      <c r="E20" s="32">
        <v>4</v>
      </c>
      <c r="F20" s="32">
        <v>4</v>
      </c>
      <c r="G20" s="32">
        <v>4</v>
      </c>
      <c r="H20" s="32">
        <v>4</v>
      </c>
      <c r="I20" s="32">
        <v>4</v>
      </c>
      <c r="J20" s="32">
        <v>4</v>
      </c>
      <c r="K20" s="32">
        <v>3</v>
      </c>
      <c r="L20" s="32">
        <v>4</v>
      </c>
      <c r="M20" s="32">
        <v>4</v>
      </c>
      <c r="N20" s="32">
        <v>4</v>
      </c>
      <c r="O20" s="32">
        <v>4</v>
      </c>
      <c r="P20" s="32">
        <v>4</v>
      </c>
      <c r="Q20" s="32">
        <v>3</v>
      </c>
      <c r="R20" s="32">
        <v>3</v>
      </c>
      <c r="S20" s="32">
        <v>4</v>
      </c>
      <c r="T20" s="32">
        <v>4</v>
      </c>
      <c r="U20" s="32">
        <v>4</v>
      </c>
      <c r="V20" s="32">
        <v>3</v>
      </c>
      <c r="W20" s="32">
        <v>4</v>
      </c>
      <c r="X20" s="32">
        <v>4</v>
      </c>
      <c r="Y20" s="32">
        <v>4</v>
      </c>
      <c r="Z20" s="32">
        <v>4</v>
      </c>
      <c r="AA20" s="32">
        <v>4</v>
      </c>
      <c r="AB20" s="32">
        <v>4</v>
      </c>
      <c r="AC20" s="32">
        <v>3</v>
      </c>
      <c r="AD20" s="32">
        <v>3</v>
      </c>
      <c r="AE20" s="32">
        <v>4</v>
      </c>
      <c r="AF20" s="32">
        <v>3</v>
      </c>
      <c r="AG20" s="32">
        <v>4</v>
      </c>
      <c r="AH20" s="33">
        <f t="shared" si="0"/>
        <v>113</v>
      </c>
    </row>
    <row r="21" spans="1:34" x14ac:dyDescent="0.35">
      <c r="A21" s="31">
        <v>45429.598099814815</v>
      </c>
      <c r="B21" s="33">
        <v>17</v>
      </c>
      <c r="C21" s="32" t="s">
        <v>48</v>
      </c>
      <c r="D21" s="32">
        <v>5</v>
      </c>
      <c r="E21" s="32">
        <v>5</v>
      </c>
      <c r="F21" s="32">
        <v>5</v>
      </c>
      <c r="G21" s="32">
        <v>5</v>
      </c>
      <c r="H21" s="32">
        <v>3</v>
      </c>
      <c r="I21" s="32">
        <v>3</v>
      </c>
      <c r="J21" s="32">
        <v>4</v>
      </c>
      <c r="K21" s="32">
        <v>4</v>
      </c>
      <c r="L21" s="32">
        <v>5</v>
      </c>
      <c r="M21" s="32">
        <v>5</v>
      </c>
      <c r="N21" s="32">
        <v>5</v>
      </c>
      <c r="O21" s="32">
        <v>5</v>
      </c>
      <c r="P21" s="32">
        <v>5</v>
      </c>
      <c r="Q21" s="32">
        <v>5</v>
      </c>
      <c r="R21" s="32">
        <v>5</v>
      </c>
      <c r="S21" s="32">
        <v>5</v>
      </c>
      <c r="T21" s="32">
        <v>5</v>
      </c>
      <c r="U21" s="32">
        <v>5</v>
      </c>
      <c r="V21" s="32">
        <v>5</v>
      </c>
      <c r="W21" s="32">
        <v>5</v>
      </c>
      <c r="X21" s="32">
        <v>3</v>
      </c>
      <c r="Y21" s="32">
        <v>4</v>
      </c>
      <c r="Z21" s="32">
        <v>4</v>
      </c>
      <c r="AA21" s="32">
        <v>4</v>
      </c>
      <c r="AB21" s="32">
        <v>4</v>
      </c>
      <c r="AC21" s="32">
        <v>5</v>
      </c>
      <c r="AD21" s="32">
        <v>5</v>
      </c>
      <c r="AE21" s="32">
        <v>3</v>
      </c>
      <c r="AF21" s="32">
        <v>4</v>
      </c>
      <c r="AG21" s="32">
        <v>5</v>
      </c>
      <c r="AH21" s="33">
        <f t="shared" si="0"/>
        <v>135</v>
      </c>
    </row>
    <row r="22" spans="1:34" x14ac:dyDescent="0.35">
      <c r="A22" s="31">
        <v>45429.629353159718</v>
      </c>
      <c r="B22" s="33">
        <v>18</v>
      </c>
      <c r="C22" s="32" t="s">
        <v>49</v>
      </c>
      <c r="D22" s="32">
        <v>4</v>
      </c>
      <c r="E22" s="32">
        <v>4</v>
      </c>
      <c r="F22" s="32">
        <v>4</v>
      </c>
      <c r="G22" s="32">
        <v>4</v>
      </c>
      <c r="H22" s="32">
        <v>4</v>
      </c>
      <c r="I22" s="32">
        <v>4</v>
      </c>
      <c r="J22" s="32">
        <v>3</v>
      </c>
      <c r="K22" s="32">
        <v>4</v>
      </c>
      <c r="L22" s="32">
        <v>4</v>
      </c>
      <c r="M22" s="32">
        <v>4</v>
      </c>
      <c r="N22" s="32">
        <v>4</v>
      </c>
      <c r="O22" s="32">
        <v>4</v>
      </c>
      <c r="P22" s="32">
        <v>3</v>
      </c>
      <c r="Q22" s="32">
        <v>3</v>
      </c>
      <c r="R22" s="32">
        <v>4</v>
      </c>
      <c r="S22" s="32">
        <v>3</v>
      </c>
      <c r="T22" s="32">
        <v>4</v>
      </c>
      <c r="U22" s="32">
        <v>3</v>
      </c>
      <c r="V22" s="32">
        <v>4</v>
      </c>
      <c r="W22" s="32">
        <v>4</v>
      </c>
      <c r="X22" s="32">
        <v>3</v>
      </c>
      <c r="Y22" s="32">
        <v>4</v>
      </c>
      <c r="Z22" s="32">
        <v>3</v>
      </c>
      <c r="AA22" s="32">
        <v>4</v>
      </c>
      <c r="AB22" s="32">
        <v>4</v>
      </c>
      <c r="AC22" s="32">
        <v>4</v>
      </c>
      <c r="AD22" s="32">
        <v>4</v>
      </c>
      <c r="AE22" s="32">
        <v>3</v>
      </c>
      <c r="AF22" s="32">
        <v>4</v>
      </c>
      <c r="AG22" s="32">
        <v>4</v>
      </c>
      <c r="AH22" s="33">
        <f t="shared" si="0"/>
        <v>112</v>
      </c>
    </row>
    <row r="23" spans="1:34" x14ac:dyDescent="0.35">
      <c r="A23" s="31">
        <v>45429.680306979164</v>
      </c>
      <c r="B23" s="33">
        <v>19</v>
      </c>
      <c r="C23" s="32" t="s">
        <v>50</v>
      </c>
      <c r="D23" s="32">
        <v>4</v>
      </c>
      <c r="E23" s="32">
        <v>5</v>
      </c>
      <c r="F23" s="32">
        <v>5</v>
      </c>
      <c r="G23" s="32">
        <v>4</v>
      </c>
      <c r="H23" s="32">
        <v>3</v>
      </c>
      <c r="I23" s="32">
        <v>5</v>
      </c>
      <c r="J23" s="32">
        <v>5</v>
      </c>
      <c r="K23" s="32">
        <v>5</v>
      </c>
      <c r="L23" s="32">
        <v>4</v>
      </c>
      <c r="M23" s="32">
        <v>3</v>
      </c>
      <c r="N23" s="32">
        <v>5</v>
      </c>
      <c r="O23" s="32">
        <v>5</v>
      </c>
      <c r="P23" s="32">
        <v>5</v>
      </c>
      <c r="Q23" s="32">
        <v>4</v>
      </c>
      <c r="R23" s="32">
        <v>4</v>
      </c>
      <c r="S23" s="32">
        <v>4</v>
      </c>
      <c r="T23" s="32">
        <v>5</v>
      </c>
      <c r="U23" s="32">
        <v>4</v>
      </c>
      <c r="V23" s="32">
        <v>3</v>
      </c>
      <c r="W23" s="32">
        <v>4</v>
      </c>
      <c r="X23" s="32">
        <v>5</v>
      </c>
      <c r="Y23" s="32">
        <v>5</v>
      </c>
      <c r="Z23" s="32">
        <v>4</v>
      </c>
      <c r="AA23" s="32">
        <v>5</v>
      </c>
      <c r="AB23" s="32">
        <v>4</v>
      </c>
      <c r="AC23" s="32">
        <v>5</v>
      </c>
      <c r="AD23" s="32">
        <v>5</v>
      </c>
      <c r="AE23" s="32">
        <v>4</v>
      </c>
      <c r="AF23" s="32">
        <v>5</v>
      </c>
      <c r="AG23" s="32">
        <v>5</v>
      </c>
      <c r="AH23" s="33">
        <f t="shared" si="0"/>
        <v>133</v>
      </c>
    </row>
    <row r="24" spans="1:34" x14ac:dyDescent="0.35">
      <c r="A24" s="31">
        <v>45429.975391157408</v>
      </c>
      <c r="B24" s="33">
        <v>20</v>
      </c>
      <c r="C24" s="32" t="s">
        <v>51</v>
      </c>
      <c r="D24" s="32">
        <v>4</v>
      </c>
      <c r="E24" s="32">
        <v>4</v>
      </c>
      <c r="F24" s="32">
        <v>5</v>
      </c>
      <c r="G24" s="32">
        <v>4</v>
      </c>
      <c r="H24" s="32">
        <v>5</v>
      </c>
      <c r="I24" s="32">
        <v>4</v>
      </c>
      <c r="J24" s="32">
        <v>3</v>
      </c>
      <c r="K24" s="32">
        <v>4</v>
      </c>
      <c r="L24" s="32">
        <v>4</v>
      </c>
      <c r="M24" s="32">
        <v>4</v>
      </c>
      <c r="N24" s="32">
        <v>4</v>
      </c>
      <c r="O24" s="32">
        <v>3</v>
      </c>
      <c r="P24" s="32">
        <v>3</v>
      </c>
      <c r="Q24" s="32">
        <v>4</v>
      </c>
      <c r="R24" s="32">
        <v>3</v>
      </c>
      <c r="S24" s="32">
        <v>3</v>
      </c>
      <c r="T24" s="32">
        <v>3</v>
      </c>
      <c r="U24" s="32">
        <v>3</v>
      </c>
      <c r="V24" s="32">
        <v>4</v>
      </c>
      <c r="W24" s="32">
        <v>5</v>
      </c>
      <c r="X24" s="32">
        <v>4</v>
      </c>
      <c r="Y24" s="32">
        <v>4</v>
      </c>
      <c r="Z24" s="32">
        <v>4</v>
      </c>
      <c r="AA24" s="32">
        <v>3</v>
      </c>
      <c r="AB24" s="32">
        <v>4</v>
      </c>
      <c r="AC24" s="32">
        <v>3</v>
      </c>
      <c r="AD24" s="32">
        <v>3</v>
      </c>
      <c r="AE24" s="32">
        <v>3</v>
      </c>
      <c r="AF24" s="32">
        <v>2</v>
      </c>
      <c r="AG24" s="32">
        <v>3</v>
      </c>
      <c r="AH24" s="33">
        <f>SUM(D24:AG24)</f>
        <v>109</v>
      </c>
    </row>
    <row r="27" spans="1:34" ht="13" customHeight="1" x14ac:dyDescent="0.35">
      <c r="B27" s="59" t="s">
        <v>57</v>
      </c>
      <c r="C27" s="34">
        <v>5</v>
      </c>
      <c r="D27" s="34">
        <f>COUNTIF(D5:D24,5)</f>
        <v>6</v>
      </c>
      <c r="E27" s="34">
        <f>COUNTIF($E$5:$E$24,5)</f>
        <v>12</v>
      </c>
      <c r="F27" s="34">
        <f>COUNTIF($F$5:$F$24,5)</f>
        <v>13</v>
      </c>
      <c r="G27" s="34">
        <f>COUNTIF($G$5:$G$24,5)</f>
        <v>10</v>
      </c>
      <c r="H27" s="34">
        <f>COUNTIF($H$5:$H$24,5)</f>
        <v>5</v>
      </c>
      <c r="I27" s="34">
        <f>COUNTIF($I$5:$I$24,5)</f>
        <v>9</v>
      </c>
      <c r="J27" s="34">
        <f>COUNTIF($J$5:$J$24,5)</f>
        <v>12</v>
      </c>
      <c r="K27" s="34">
        <f>COUNTIF($K$5:$K$24,5)</f>
        <v>8</v>
      </c>
      <c r="L27" s="34">
        <f t="shared" ref="L27:AG27" si="1">COUNTIF(L5:L24,5)</f>
        <v>12</v>
      </c>
      <c r="M27" s="34">
        <f t="shared" si="1"/>
        <v>10</v>
      </c>
      <c r="N27" s="34">
        <f t="shared" si="1"/>
        <v>10</v>
      </c>
      <c r="O27" s="34">
        <f t="shared" si="1"/>
        <v>9</v>
      </c>
      <c r="P27" s="34">
        <f t="shared" si="1"/>
        <v>9</v>
      </c>
      <c r="Q27" s="34">
        <f t="shared" si="1"/>
        <v>7</v>
      </c>
      <c r="R27" s="34">
        <f t="shared" si="1"/>
        <v>8</v>
      </c>
      <c r="S27" s="34">
        <f t="shared" si="1"/>
        <v>4</v>
      </c>
      <c r="T27" s="34">
        <f t="shared" si="1"/>
        <v>8</v>
      </c>
      <c r="U27" s="34">
        <f t="shared" si="1"/>
        <v>3</v>
      </c>
      <c r="V27" s="34">
        <f t="shared" si="1"/>
        <v>7</v>
      </c>
      <c r="W27" s="34">
        <f t="shared" si="1"/>
        <v>10</v>
      </c>
      <c r="X27" s="34">
        <f t="shared" si="1"/>
        <v>11</v>
      </c>
      <c r="Y27" s="34">
        <f t="shared" si="1"/>
        <v>12</v>
      </c>
      <c r="Z27" s="34">
        <f t="shared" si="1"/>
        <v>8</v>
      </c>
      <c r="AA27" s="34">
        <f t="shared" si="1"/>
        <v>10</v>
      </c>
      <c r="AB27" s="34">
        <f t="shared" si="1"/>
        <v>5</v>
      </c>
      <c r="AC27" s="34">
        <f t="shared" si="1"/>
        <v>8</v>
      </c>
      <c r="AD27" s="34">
        <f t="shared" si="1"/>
        <v>12</v>
      </c>
      <c r="AE27" s="34">
        <f t="shared" si="1"/>
        <v>9</v>
      </c>
      <c r="AF27" s="34">
        <f t="shared" si="1"/>
        <v>6</v>
      </c>
      <c r="AG27" s="34">
        <f t="shared" si="1"/>
        <v>10</v>
      </c>
    </row>
    <row r="28" spans="1:34" x14ac:dyDescent="0.35">
      <c r="B28" s="59"/>
      <c r="C28" s="34">
        <v>4</v>
      </c>
      <c r="D28" s="34">
        <f>COUNTIF($D$5:$D$24,4)</f>
        <v>13</v>
      </c>
      <c r="E28" s="34">
        <f>COUNTIF($E$5:$E$24,4)</f>
        <v>7</v>
      </c>
      <c r="F28" s="34">
        <f>COUNTIF($F$5:$F$24,4)</f>
        <v>6</v>
      </c>
      <c r="G28" s="34">
        <f>COUNTIF($G$5:$G$24,4)</f>
        <v>7</v>
      </c>
      <c r="H28" s="34">
        <f>COUNTIF($H$5:$H$24,4)</f>
        <v>11</v>
      </c>
      <c r="I28" s="34">
        <f>COUNTIF($I$5:$I$24,4)</f>
        <v>7</v>
      </c>
      <c r="J28" s="34">
        <f>COUNTIF($J$5:$J$24,4)</f>
        <v>5</v>
      </c>
      <c r="K28" s="35">
        <f>COUNTIF(K5:K24,4)</f>
        <v>9</v>
      </c>
      <c r="L28" s="35">
        <f>COUNTIF(L5:L24,4)</f>
        <v>7</v>
      </c>
      <c r="M28" s="35">
        <f t="shared" ref="M28:AG28" si="2">COUNTIF(M5:M24,4)</f>
        <v>8</v>
      </c>
      <c r="N28" s="35">
        <f t="shared" si="2"/>
        <v>9</v>
      </c>
      <c r="O28" s="35">
        <f t="shared" si="2"/>
        <v>8</v>
      </c>
      <c r="P28" s="35">
        <f t="shared" si="2"/>
        <v>6</v>
      </c>
      <c r="Q28" s="35">
        <f t="shared" si="2"/>
        <v>9</v>
      </c>
      <c r="R28" s="35">
        <f t="shared" si="2"/>
        <v>8</v>
      </c>
      <c r="S28" s="35">
        <f t="shared" si="2"/>
        <v>12</v>
      </c>
      <c r="T28" s="35">
        <f t="shared" si="2"/>
        <v>8</v>
      </c>
      <c r="U28" s="35">
        <f t="shared" si="2"/>
        <v>11</v>
      </c>
      <c r="V28" s="35">
        <f t="shared" si="2"/>
        <v>10</v>
      </c>
      <c r="W28" s="35">
        <f t="shared" si="2"/>
        <v>9</v>
      </c>
      <c r="X28" s="35">
        <f t="shared" si="2"/>
        <v>6</v>
      </c>
      <c r="Y28" s="35">
        <f t="shared" si="2"/>
        <v>7</v>
      </c>
      <c r="Z28" s="35">
        <f t="shared" si="2"/>
        <v>10</v>
      </c>
      <c r="AA28" s="35">
        <f t="shared" si="2"/>
        <v>8</v>
      </c>
      <c r="AB28" s="35">
        <f t="shared" si="2"/>
        <v>13</v>
      </c>
      <c r="AC28" s="35">
        <f t="shared" si="2"/>
        <v>8</v>
      </c>
      <c r="AD28" s="35">
        <f t="shared" si="2"/>
        <v>5</v>
      </c>
      <c r="AE28" s="35">
        <f t="shared" si="2"/>
        <v>8</v>
      </c>
      <c r="AF28" s="35">
        <f t="shared" si="2"/>
        <v>9</v>
      </c>
      <c r="AG28" s="35">
        <f t="shared" si="2"/>
        <v>8</v>
      </c>
    </row>
    <row r="29" spans="1:34" x14ac:dyDescent="0.35">
      <c r="B29" s="59"/>
      <c r="C29" s="34">
        <v>3</v>
      </c>
      <c r="D29" s="34">
        <f>COUNTIF($D$5:$D$24,3)</f>
        <v>1</v>
      </c>
      <c r="E29" s="34">
        <f>COUNTIF($E$5:$E$24,3)</f>
        <v>0</v>
      </c>
      <c r="F29" s="34">
        <f>COUNTIF($F$5:$F$24,3)</f>
        <v>1</v>
      </c>
      <c r="G29" s="34">
        <f>COUNTIF($G$5:$G$24,3)</f>
        <v>3</v>
      </c>
      <c r="H29" s="34">
        <f>COUNTIF($H$5:$H$24,3)</f>
        <v>4</v>
      </c>
      <c r="I29" s="34">
        <f>COUNTIF($I$5:$I$24,3)</f>
        <v>4</v>
      </c>
      <c r="J29" s="34">
        <f>COUNTIF($J$5:$J$24,3)</f>
        <v>3</v>
      </c>
      <c r="K29" s="35">
        <f>COUNTIF(K5:K24,3)</f>
        <v>3</v>
      </c>
      <c r="L29" s="35">
        <f t="shared" ref="L29:AG29" si="3">COUNTIF(L5:L24,3)</f>
        <v>0</v>
      </c>
      <c r="M29" s="35">
        <f>COUNTIF(M5:M24,3)</f>
        <v>2</v>
      </c>
      <c r="N29" s="35">
        <f t="shared" si="3"/>
        <v>1</v>
      </c>
      <c r="O29" s="35">
        <f t="shared" si="3"/>
        <v>3</v>
      </c>
      <c r="P29" s="35">
        <f t="shared" si="3"/>
        <v>4</v>
      </c>
      <c r="Q29" s="35">
        <f t="shared" si="3"/>
        <v>3</v>
      </c>
      <c r="R29" s="35">
        <f t="shared" si="3"/>
        <v>4</v>
      </c>
      <c r="S29" s="35">
        <f t="shared" si="3"/>
        <v>3</v>
      </c>
      <c r="T29" s="35">
        <f t="shared" si="3"/>
        <v>3</v>
      </c>
      <c r="U29" s="35">
        <f t="shared" si="3"/>
        <v>6</v>
      </c>
      <c r="V29" s="35">
        <f t="shared" si="3"/>
        <v>3</v>
      </c>
      <c r="W29" s="35">
        <f t="shared" si="3"/>
        <v>1</v>
      </c>
      <c r="X29" s="35">
        <f t="shared" si="3"/>
        <v>3</v>
      </c>
      <c r="Y29" s="35">
        <f t="shared" si="3"/>
        <v>1</v>
      </c>
      <c r="Z29" s="35">
        <f t="shared" si="3"/>
        <v>2</v>
      </c>
      <c r="AA29" s="35">
        <f t="shared" si="3"/>
        <v>1</v>
      </c>
      <c r="AB29" s="35">
        <f t="shared" si="3"/>
        <v>1</v>
      </c>
      <c r="AC29" s="35">
        <f t="shared" si="3"/>
        <v>3</v>
      </c>
      <c r="AD29" s="35">
        <f t="shared" si="3"/>
        <v>2</v>
      </c>
      <c r="AE29" s="35">
        <f t="shared" si="3"/>
        <v>3</v>
      </c>
      <c r="AF29" s="35">
        <f t="shared" si="3"/>
        <v>3</v>
      </c>
      <c r="AG29" s="35">
        <f t="shared" si="3"/>
        <v>1</v>
      </c>
    </row>
    <row r="30" spans="1:34" x14ac:dyDescent="0.35">
      <c r="B30" s="59"/>
      <c r="C30" s="34">
        <v>2</v>
      </c>
      <c r="D30" s="34">
        <f>COUNTIF($D$5:$D$24,2)</f>
        <v>0</v>
      </c>
      <c r="E30" s="34">
        <f>COUNTIF($E$5:$E$24,2)</f>
        <v>1</v>
      </c>
      <c r="F30" s="34">
        <f>COUNTIF($F$5:$F$24,2)</f>
        <v>0</v>
      </c>
      <c r="G30" s="34">
        <f>COUNTIF($G$5:$G$24,2)</f>
        <v>0</v>
      </c>
      <c r="H30" s="34">
        <f>COUNTIF($H$5:$H$24,2)</f>
        <v>0</v>
      </c>
      <c r="I30" s="34">
        <f>COUNTIF($I$5:$I$24,2)</f>
        <v>0</v>
      </c>
      <c r="J30" s="34">
        <f>COUNTIF($J$5:$J$24,2)</f>
        <v>0</v>
      </c>
      <c r="K30" s="35">
        <f>COUNTIF(K5:K24,2)</f>
        <v>0</v>
      </c>
      <c r="L30" s="35">
        <f>COUNTIF(L5:L24,2)</f>
        <v>1</v>
      </c>
      <c r="M30" s="35">
        <f>COUNTIF(M5:M24,2)</f>
        <v>0</v>
      </c>
      <c r="N30" s="35">
        <f t="shared" ref="N30:AG30" si="4">COUNTIF(N5:N24,2)</f>
        <v>0</v>
      </c>
      <c r="O30" s="35">
        <f t="shared" si="4"/>
        <v>0</v>
      </c>
      <c r="P30" s="35">
        <f t="shared" si="4"/>
        <v>1</v>
      </c>
      <c r="Q30" s="35">
        <f t="shared" si="4"/>
        <v>1</v>
      </c>
      <c r="R30" s="35">
        <f t="shared" si="4"/>
        <v>0</v>
      </c>
      <c r="S30" s="35">
        <f t="shared" si="4"/>
        <v>1</v>
      </c>
      <c r="T30" s="35">
        <f t="shared" si="4"/>
        <v>1</v>
      </c>
      <c r="U30" s="35">
        <f t="shared" si="4"/>
        <v>0</v>
      </c>
      <c r="V30" s="35">
        <f t="shared" si="4"/>
        <v>0</v>
      </c>
      <c r="W30" s="35">
        <f t="shared" si="4"/>
        <v>0</v>
      </c>
      <c r="X30" s="35">
        <f t="shared" si="4"/>
        <v>0</v>
      </c>
      <c r="Y30" s="35">
        <f t="shared" si="4"/>
        <v>0</v>
      </c>
      <c r="Z30" s="35">
        <f t="shared" si="4"/>
        <v>0</v>
      </c>
      <c r="AA30" s="35">
        <f t="shared" si="4"/>
        <v>1</v>
      </c>
      <c r="AB30" s="35">
        <f t="shared" si="4"/>
        <v>1</v>
      </c>
      <c r="AC30" s="35">
        <f t="shared" si="4"/>
        <v>1</v>
      </c>
      <c r="AD30" s="35">
        <f t="shared" si="4"/>
        <v>1</v>
      </c>
      <c r="AE30" s="35">
        <f t="shared" si="4"/>
        <v>0</v>
      </c>
      <c r="AF30" s="35">
        <f t="shared" si="4"/>
        <v>2</v>
      </c>
      <c r="AG30" s="35">
        <f t="shared" si="4"/>
        <v>1</v>
      </c>
    </row>
    <row r="31" spans="1:34" x14ac:dyDescent="0.35">
      <c r="B31" s="59"/>
      <c r="C31" s="34">
        <v>1</v>
      </c>
      <c r="D31" s="34">
        <f>COUNTIF($D$5:$D$24,1)</f>
        <v>0</v>
      </c>
      <c r="E31" s="34">
        <f>COUNTIF($E$5:$E$24,1)</f>
        <v>0</v>
      </c>
      <c r="F31" s="34">
        <f>COUNTIF($F$5:$F$24,1)</f>
        <v>0</v>
      </c>
      <c r="G31" s="34">
        <f>COUNTIF($G$5:$G$24,1)</f>
        <v>0</v>
      </c>
      <c r="H31" s="34">
        <f>COUNTIF($H$5:$H$24,1)</f>
        <v>0</v>
      </c>
      <c r="I31" s="34">
        <f>COUNTIF($I$5:$I$24,1)</f>
        <v>0</v>
      </c>
      <c r="J31" s="34">
        <f>COUNTIF($J$5:$J$24,1)</f>
        <v>0</v>
      </c>
      <c r="K31" s="35">
        <f>COUNTIF(K5:K24,1)</f>
        <v>0</v>
      </c>
      <c r="L31" s="35">
        <f>COUNTIF(L5:L24,1)</f>
        <v>0</v>
      </c>
      <c r="M31" s="35">
        <f t="shared" ref="M31:AG31" si="5">COUNTIF(M5:M24,1)</f>
        <v>0</v>
      </c>
      <c r="N31" s="35">
        <f t="shared" si="5"/>
        <v>0</v>
      </c>
      <c r="O31" s="35">
        <f t="shared" si="5"/>
        <v>0</v>
      </c>
      <c r="P31" s="35">
        <f t="shared" si="5"/>
        <v>0</v>
      </c>
      <c r="Q31" s="35">
        <f t="shared" si="5"/>
        <v>0</v>
      </c>
      <c r="R31" s="35">
        <f t="shared" si="5"/>
        <v>0</v>
      </c>
      <c r="S31" s="35">
        <f t="shared" si="5"/>
        <v>0</v>
      </c>
      <c r="T31" s="35">
        <f t="shared" si="5"/>
        <v>0</v>
      </c>
      <c r="U31" s="35">
        <f t="shared" si="5"/>
        <v>0</v>
      </c>
      <c r="V31" s="35">
        <f t="shared" si="5"/>
        <v>0</v>
      </c>
      <c r="W31" s="35">
        <f t="shared" si="5"/>
        <v>0</v>
      </c>
      <c r="X31" s="35">
        <f t="shared" si="5"/>
        <v>0</v>
      </c>
      <c r="Y31" s="35">
        <f t="shared" si="5"/>
        <v>0</v>
      </c>
      <c r="Z31" s="35">
        <f t="shared" si="5"/>
        <v>0</v>
      </c>
      <c r="AA31" s="35">
        <f t="shared" si="5"/>
        <v>0</v>
      </c>
      <c r="AB31" s="35">
        <f t="shared" si="5"/>
        <v>0</v>
      </c>
      <c r="AC31" s="35">
        <f t="shared" si="5"/>
        <v>0</v>
      </c>
      <c r="AD31" s="35">
        <f t="shared" si="5"/>
        <v>0</v>
      </c>
      <c r="AE31" s="35">
        <f t="shared" si="5"/>
        <v>0</v>
      </c>
      <c r="AF31" s="35">
        <f t="shared" si="5"/>
        <v>0</v>
      </c>
      <c r="AG31" s="35">
        <f t="shared" si="5"/>
        <v>0</v>
      </c>
    </row>
    <row r="33" spans="3:33" x14ac:dyDescent="0.35">
      <c r="C33" s="36" t="s">
        <v>58</v>
      </c>
      <c r="D33" s="13">
        <f t="shared" ref="D33:AG33" si="6">SUM(D27:D31)</f>
        <v>20</v>
      </c>
      <c r="E33" s="13">
        <f t="shared" si="6"/>
        <v>20</v>
      </c>
      <c r="F33" s="13">
        <f t="shared" si="6"/>
        <v>20</v>
      </c>
      <c r="G33" s="13">
        <f t="shared" si="6"/>
        <v>20</v>
      </c>
      <c r="H33" s="13">
        <f t="shared" si="6"/>
        <v>20</v>
      </c>
      <c r="I33" s="13">
        <f t="shared" si="6"/>
        <v>20</v>
      </c>
      <c r="J33" s="13">
        <f t="shared" si="6"/>
        <v>20</v>
      </c>
      <c r="K33" s="13">
        <f t="shared" si="6"/>
        <v>20</v>
      </c>
      <c r="L33" s="13">
        <f t="shared" si="6"/>
        <v>20</v>
      </c>
      <c r="M33" s="13">
        <f t="shared" si="6"/>
        <v>20</v>
      </c>
      <c r="N33" s="13">
        <f t="shared" si="6"/>
        <v>20</v>
      </c>
      <c r="O33" s="13">
        <f t="shared" si="6"/>
        <v>20</v>
      </c>
      <c r="P33" s="13">
        <f t="shared" si="6"/>
        <v>20</v>
      </c>
      <c r="Q33" s="13">
        <f t="shared" si="6"/>
        <v>20</v>
      </c>
      <c r="R33" s="13">
        <f t="shared" si="6"/>
        <v>20</v>
      </c>
      <c r="S33" s="13">
        <f t="shared" si="6"/>
        <v>20</v>
      </c>
      <c r="T33" s="13">
        <f t="shared" si="6"/>
        <v>20</v>
      </c>
      <c r="U33" s="13">
        <f t="shared" si="6"/>
        <v>20</v>
      </c>
      <c r="V33" s="13">
        <f t="shared" si="6"/>
        <v>20</v>
      </c>
      <c r="W33" s="13">
        <f t="shared" si="6"/>
        <v>20</v>
      </c>
      <c r="X33" s="13">
        <f t="shared" si="6"/>
        <v>20</v>
      </c>
      <c r="Y33" s="13">
        <f t="shared" si="6"/>
        <v>20</v>
      </c>
      <c r="Z33" s="13">
        <f t="shared" si="6"/>
        <v>20</v>
      </c>
      <c r="AA33" s="13">
        <f t="shared" si="6"/>
        <v>20</v>
      </c>
      <c r="AB33" s="13">
        <f t="shared" si="6"/>
        <v>20</v>
      </c>
      <c r="AC33" s="13">
        <f t="shared" si="6"/>
        <v>20</v>
      </c>
      <c r="AD33" s="13">
        <f t="shared" si="6"/>
        <v>20</v>
      </c>
      <c r="AE33" s="13">
        <f t="shared" si="6"/>
        <v>20</v>
      </c>
      <c r="AF33" s="13">
        <f t="shared" si="6"/>
        <v>20</v>
      </c>
      <c r="AG33" s="13">
        <f t="shared" si="6"/>
        <v>20</v>
      </c>
    </row>
  </sheetData>
  <mergeCells count="9">
    <mergeCell ref="A3:A4"/>
    <mergeCell ref="AH3:AH4"/>
    <mergeCell ref="B27:B31"/>
    <mergeCell ref="B3:B4"/>
    <mergeCell ref="D4:K4"/>
    <mergeCell ref="L4:V4"/>
    <mergeCell ref="W4:Z4"/>
    <mergeCell ref="AA4:AG4"/>
    <mergeCell ref="C3:C4"/>
  </mergeCells>
  <pageMargins left="0.7" right="0.7" top="0.75" bottom="0.75" header="0.3" footer="0.3"/>
  <pageSetup scale="3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4A0-486F-4BEB-85E6-D3F3E015F1CB}">
  <dimension ref="B3:AQ197"/>
  <sheetViews>
    <sheetView topLeftCell="G23" zoomScale="91" zoomScaleNormal="84" workbookViewId="0">
      <selection activeCell="K43" sqref="K43:N43"/>
    </sheetView>
  </sheetViews>
  <sheetFormatPr defaultRowHeight="12.5" x14ac:dyDescent="0.25"/>
  <cols>
    <col min="2" max="2" width="20.6328125" customWidth="1"/>
    <col min="3" max="3" width="17.453125" customWidth="1"/>
    <col min="4" max="4" width="9.54296875" customWidth="1"/>
    <col min="5" max="5" width="99.7265625" customWidth="1"/>
    <col min="6" max="6" width="16.81640625" customWidth="1"/>
    <col min="7" max="7" width="21.453125" customWidth="1"/>
    <col min="8" max="8" width="23.6328125" customWidth="1"/>
    <col min="9" max="9" width="12.36328125" customWidth="1"/>
    <col min="10" max="10" width="17.1796875" customWidth="1"/>
    <col min="12" max="12" width="14.54296875" customWidth="1"/>
    <col min="13" max="13" width="11" customWidth="1"/>
    <col min="14" max="14" width="7" customWidth="1"/>
    <col min="17" max="17" width="8.7265625" customWidth="1"/>
    <col min="18" max="18" width="23.6328125" customWidth="1"/>
    <col min="19" max="19" width="12.36328125" customWidth="1"/>
    <col min="20" max="20" width="17.1796875" customWidth="1"/>
    <col min="22" max="22" width="14.54296875" customWidth="1"/>
    <col min="23" max="23" width="11" customWidth="1"/>
    <col min="24" max="24" width="7" customWidth="1"/>
    <col min="28" max="28" width="23.6328125" customWidth="1"/>
    <col min="29" max="29" width="12.36328125" customWidth="1"/>
    <col min="30" max="30" width="17.1796875" customWidth="1"/>
    <col min="32" max="32" width="14.54296875" customWidth="1"/>
    <col min="33" max="33" width="11" customWidth="1"/>
    <col min="34" max="34" width="7" customWidth="1"/>
    <col min="37" max="37" width="23.6328125" customWidth="1"/>
    <col min="38" max="38" width="12.36328125" customWidth="1"/>
    <col min="39" max="39" width="17.1796875" customWidth="1"/>
    <col min="41" max="41" width="14.54296875" customWidth="1"/>
    <col min="42" max="42" width="11" customWidth="1"/>
    <col min="43" max="43" width="7" customWidth="1"/>
  </cols>
  <sheetData>
    <row r="3" spans="2:39" ht="57.5" customHeight="1" x14ac:dyDescent="0.25">
      <c r="B3" s="14" t="s">
        <v>109</v>
      </c>
      <c r="C3" s="15" t="s">
        <v>115</v>
      </c>
      <c r="D3" s="14" t="s">
        <v>111</v>
      </c>
      <c r="E3" s="14" t="s">
        <v>110</v>
      </c>
      <c r="F3" s="14" t="s">
        <v>65</v>
      </c>
      <c r="G3" s="42"/>
      <c r="I3" s="4"/>
    </row>
    <row r="4" spans="2:39" ht="13" customHeight="1" x14ac:dyDescent="0.35">
      <c r="B4" s="106" t="s">
        <v>52</v>
      </c>
      <c r="C4" s="98">
        <v>8</v>
      </c>
      <c r="D4" s="16">
        <v>1</v>
      </c>
      <c r="E4" s="17" t="s">
        <v>2</v>
      </c>
      <c r="F4" s="39"/>
      <c r="I4" s="37" t="s">
        <v>71</v>
      </c>
      <c r="J4" s="40">
        <v>1</v>
      </c>
      <c r="K4" s="40">
        <v>2</v>
      </c>
      <c r="L4" s="40">
        <v>3</v>
      </c>
      <c r="M4" s="40">
        <v>4</v>
      </c>
      <c r="N4" s="40">
        <v>5</v>
      </c>
      <c r="O4" s="40">
        <v>6</v>
      </c>
      <c r="P4" s="40">
        <v>7</v>
      </c>
      <c r="Q4" s="40">
        <v>8</v>
      </c>
      <c r="R4" s="41">
        <v>9</v>
      </c>
      <c r="S4" s="41">
        <v>10</v>
      </c>
      <c r="T4" s="41">
        <v>11</v>
      </c>
      <c r="U4" s="41">
        <v>12</v>
      </c>
      <c r="V4" s="41">
        <v>13</v>
      </c>
      <c r="W4" s="41">
        <v>14</v>
      </c>
      <c r="X4" s="41">
        <v>15</v>
      </c>
      <c r="Y4" s="41">
        <v>16</v>
      </c>
      <c r="Z4" s="41">
        <v>17</v>
      </c>
      <c r="AA4" s="41">
        <v>18</v>
      </c>
      <c r="AB4" s="41">
        <v>19</v>
      </c>
      <c r="AC4" s="5">
        <v>20</v>
      </c>
      <c r="AD4" s="5">
        <v>21</v>
      </c>
      <c r="AE4" s="5">
        <v>22</v>
      </c>
      <c r="AF4" s="5">
        <v>23</v>
      </c>
      <c r="AG4" s="6">
        <v>24</v>
      </c>
      <c r="AH4" s="6">
        <v>25</v>
      </c>
      <c r="AI4" s="6">
        <v>26</v>
      </c>
      <c r="AJ4" s="6">
        <v>27</v>
      </c>
      <c r="AK4" s="6">
        <v>28</v>
      </c>
      <c r="AL4" s="6">
        <v>29</v>
      </c>
      <c r="AM4" s="6">
        <v>30</v>
      </c>
    </row>
    <row r="5" spans="2:39" ht="15.5" x14ac:dyDescent="0.35">
      <c r="B5" s="107"/>
      <c r="C5" s="98"/>
      <c r="D5" s="16">
        <v>2</v>
      </c>
      <c r="E5" s="18" t="s">
        <v>3</v>
      </c>
      <c r="F5" s="43"/>
    </row>
    <row r="6" spans="2:39" ht="15.5" x14ac:dyDescent="0.35">
      <c r="B6" s="107"/>
      <c r="C6" s="98"/>
      <c r="D6" s="16">
        <v>3</v>
      </c>
      <c r="E6" s="18" t="s">
        <v>4</v>
      </c>
      <c r="F6" s="43"/>
      <c r="H6" s="60" t="s">
        <v>57</v>
      </c>
      <c r="I6" s="33">
        <v>5</v>
      </c>
      <c r="J6" s="33">
        <v>6</v>
      </c>
      <c r="K6" s="33">
        <v>12</v>
      </c>
      <c r="L6" s="33">
        <v>13</v>
      </c>
      <c r="M6" s="33">
        <v>10</v>
      </c>
      <c r="N6" s="33">
        <v>5</v>
      </c>
      <c r="O6" s="33">
        <v>9</v>
      </c>
      <c r="P6" s="33">
        <v>12</v>
      </c>
      <c r="Q6" s="33">
        <v>8</v>
      </c>
      <c r="R6" s="33">
        <v>12</v>
      </c>
      <c r="S6" s="33">
        <v>10</v>
      </c>
      <c r="T6" s="33">
        <v>10</v>
      </c>
      <c r="U6" s="33">
        <v>9</v>
      </c>
      <c r="V6" s="33">
        <v>9</v>
      </c>
      <c r="W6" s="33">
        <v>7</v>
      </c>
      <c r="X6" s="33">
        <v>8</v>
      </c>
      <c r="Y6" s="33">
        <v>4</v>
      </c>
      <c r="Z6" s="33">
        <v>8</v>
      </c>
      <c r="AA6" s="33">
        <v>3</v>
      </c>
      <c r="AB6" s="33">
        <v>7</v>
      </c>
      <c r="AC6" s="33">
        <v>10</v>
      </c>
      <c r="AD6" s="33">
        <v>11</v>
      </c>
      <c r="AE6" s="33">
        <v>12</v>
      </c>
      <c r="AF6" s="33">
        <v>8</v>
      </c>
      <c r="AG6" s="33">
        <v>10</v>
      </c>
      <c r="AH6" s="33">
        <v>5</v>
      </c>
      <c r="AI6" s="33">
        <v>8</v>
      </c>
      <c r="AJ6" s="33">
        <v>12</v>
      </c>
      <c r="AK6" s="33">
        <v>9</v>
      </c>
      <c r="AL6" s="33">
        <v>6</v>
      </c>
      <c r="AM6" s="33">
        <v>10</v>
      </c>
    </row>
    <row r="7" spans="2:39" ht="15.5" x14ac:dyDescent="0.35">
      <c r="B7" s="107"/>
      <c r="C7" s="98"/>
      <c r="D7" s="16">
        <v>4</v>
      </c>
      <c r="E7" s="18" t="s">
        <v>5</v>
      </c>
      <c r="F7" s="43"/>
      <c r="H7" s="60"/>
      <c r="I7" s="33">
        <v>4</v>
      </c>
      <c r="J7" s="33">
        <v>13</v>
      </c>
      <c r="K7" s="33">
        <v>7</v>
      </c>
      <c r="L7" s="33">
        <v>6</v>
      </c>
      <c r="M7" s="33">
        <v>7</v>
      </c>
      <c r="N7" s="33">
        <v>11</v>
      </c>
      <c r="O7" s="33">
        <v>7</v>
      </c>
      <c r="P7" s="33">
        <v>5</v>
      </c>
      <c r="Q7" s="33">
        <v>9</v>
      </c>
      <c r="R7" s="33">
        <v>7</v>
      </c>
      <c r="S7" s="33">
        <v>8</v>
      </c>
      <c r="T7" s="33">
        <v>9</v>
      </c>
      <c r="U7" s="33">
        <v>8</v>
      </c>
      <c r="V7" s="33">
        <v>6</v>
      </c>
      <c r="W7" s="33">
        <v>9</v>
      </c>
      <c r="X7" s="33">
        <v>8</v>
      </c>
      <c r="Y7" s="33">
        <v>12</v>
      </c>
      <c r="Z7" s="33">
        <v>8</v>
      </c>
      <c r="AA7" s="33">
        <v>11</v>
      </c>
      <c r="AB7" s="33">
        <v>10</v>
      </c>
      <c r="AC7" s="33">
        <v>9</v>
      </c>
      <c r="AD7" s="33">
        <v>6</v>
      </c>
      <c r="AE7" s="33">
        <v>7</v>
      </c>
      <c r="AF7" s="33">
        <v>10</v>
      </c>
      <c r="AG7" s="33">
        <v>8</v>
      </c>
      <c r="AH7" s="33">
        <v>13</v>
      </c>
      <c r="AI7" s="33">
        <v>8</v>
      </c>
      <c r="AJ7" s="33">
        <v>5</v>
      </c>
      <c r="AK7" s="33">
        <v>8</v>
      </c>
      <c r="AL7" s="33">
        <v>9</v>
      </c>
      <c r="AM7" s="33">
        <v>8</v>
      </c>
    </row>
    <row r="8" spans="2:39" ht="15.5" x14ac:dyDescent="0.35">
      <c r="B8" s="107"/>
      <c r="C8" s="98"/>
      <c r="D8" s="16">
        <v>5</v>
      </c>
      <c r="E8" s="17" t="s">
        <v>6</v>
      </c>
      <c r="F8" s="39"/>
      <c r="H8" s="60"/>
      <c r="I8" s="33">
        <v>3</v>
      </c>
      <c r="J8" s="33">
        <v>1</v>
      </c>
      <c r="K8" s="33">
        <v>0</v>
      </c>
      <c r="L8" s="33">
        <v>1</v>
      </c>
      <c r="M8" s="33">
        <v>3</v>
      </c>
      <c r="N8" s="33">
        <v>4</v>
      </c>
      <c r="O8" s="33">
        <v>4</v>
      </c>
      <c r="P8" s="33">
        <v>3</v>
      </c>
      <c r="Q8" s="33">
        <v>3</v>
      </c>
      <c r="R8" s="33">
        <v>0</v>
      </c>
      <c r="S8" s="33">
        <v>2</v>
      </c>
      <c r="T8" s="33">
        <v>1</v>
      </c>
      <c r="U8" s="33">
        <v>3</v>
      </c>
      <c r="V8" s="33">
        <v>4</v>
      </c>
      <c r="W8" s="33">
        <v>3</v>
      </c>
      <c r="X8" s="33">
        <v>4</v>
      </c>
      <c r="Y8" s="33">
        <v>3</v>
      </c>
      <c r="Z8" s="33">
        <v>3</v>
      </c>
      <c r="AA8" s="33">
        <v>6</v>
      </c>
      <c r="AB8" s="33">
        <v>3</v>
      </c>
      <c r="AC8" s="33">
        <v>1</v>
      </c>
      <c r="AD8" s="33">
        <v>3</v>
      </c>
      <c r="AE8" s="33">
        <v>1</v>
      </c>
      <c r="AF8" s="33">
        <v>2</v>
      </c>
      <c r="AG8" s="33">
        <v>1</v>
      </c>
      <c r="AH8" s="33">
        <v>1</v>
      </c>
      <c r="AI8" s="33">
        <v>3</v>
      </c>
      <c r="AJ8" s="33">
        <v>2</v>
      </c>
      <c r="AK8" s="33">
        <v>3</v>
      </c>
      <c r="AL8" s="33">
        <v>3</v>
      </c>
      <c r="AM8" s="33">
        <v>1</v>
      </c>
    </row>
    <row r="9" spans="2:39" ht="21.5" customHeight="1" x14ac:dyDescent="0.35">
      <c r="B9" s="107"/>
      <c r="C9" s="98"/>
      <c r="D9" s="16">
        <v>6</v>
      </c>
      <c r="E9" s="18" t="s">
        <v>7</v>
      </c>
      <c r="F9" s="43"/>
      <c r="H9" s="60"/>
      <c r="I9" s="33">
        <v>2</v>
      </c>
      <c r="J9" s="33">
        <v>0</v>
      </c>
      <c r="K9" s="33">
        <v>1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1</v>
      </c>
      <c r="S9" s="33">
        <v>0</v>
      </c>
      <c r="T9" s="33">
        <v>0</v>
      </c>
      <c r="U9" s="33">
        <v>0</v>
      </c>
      <c r="V9" s="33">
        <v>1</v>
      </c>
      <c r="W9" s="33">
        <v>1</v>
      </c>
      <c r="X9" s="33">
        <v>0</v>
      </c>
      <c r="Y9" s="33">
        <v>1</v>
      </c>
      <c r="Z9" s="33">
        <v>1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1</v>
      </c>
      <c r="AH9" s="33">
        <v>1</v>
      </c>
      <c r="AI9" s="33">
        <v>1</v>
      </c>
      <c r="AJ9" s="33">
        <v>1</v>
      </c>
      <c r="AK9" s="33">
        <v>0</v>
      </c>
      <c r="AL9" s="33">
        <v>2</v>
      </c>
      <c r="AM9" s="33">
        <v>1</v>
      </c>
    </row>
    <row r="10" spans="2:39" ht="15.5" x14ac:dyDescent="0.35">
      <c r="B10" s="107"/>
      <c r="C10" s="98"/>
      <c r="D10" s="16">
        <v>7</v>
      </c>
      <c r="E10" s="18" t="s">
        <v>112</v>
      </c>
      <c r="F10" s="43"/>
      <c r="H10" s="60"/>
      <c r="I10" s="33">
        <v>1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</row>
    <row r="11" spans="2:39" ht="15.5" x14ac:dyDescent="0.35">
      <c r="B11" s="108"/>
      <c r="C11" s="98"/>
      <c r="D11" s="16">
        <v>8</v>
      </c>
      <c r="E11" s="18" t="s">
        <v>9</v>
      </c>
      <c r="F11" s="43"/>
    </row>
    <row r="12" spans="2:39" ht="15.5" x14ac:dyDescent="0.35">
      <c r="B12" s="103" t="s">
        <v>108</v>
      </c>
      <c r="C12" s="98">
        <v>11</v>
      </c>
      <c r="D12" s="19">
        <v>9</v>
      </c>
      <c r="E12" s="20" t="s">
        <v>10</v>
      </c>
      <c r="F12" s="39"/>
    </row>
    <row r="13" spans="2:39" ht="12.5" customHeight="1" x14ac:dyDescent="0.35">
      <c r="B13" s="104"/>
      <c r="C13" s="98"/>
      <c r="D13" s="21">
        <v>10</v>
      </c>
      <c r="E13" s="20" t="s">
        <v>11</v>
      </c>
      <c r="F13" s="39"/>
    </row>
    <row r="14" spans="2:39" ht="16" thickBot="1" x14ac:dyDescent="0.4">
      <c r="B14" s="104"/>
      <c r="C14" s="98"/>
      <c r="D14" s="21">
        <v>11</v>
      </c>
      <c r="E14" s="20" t="s">
        <v>12</v>
      </c>
      <c r="F14" s="39"/>
    </row>
    <row r="15" spans="2:39" ht="16" thickBot="1" x14ac:dyDescent="0.4">
      <c r="B15" s="104"/>
      <c r="C15" s="98"/>
      <c r="D15" s="21">
        <v>12</v>
      </c>
      <c r="E15" s="20" t="s">
        <v>13</v>
      </c>
      <c r="F15" s="39"/>
      <c r="H15" s="55" t="s">
        <v>66</v>
      </c>
      <c r="I15" s="55"/>
      <c r="J15" s="55"/>
    </row>
    <row r="16" spans="2:39" ht="16" thickBot="1" x14ac:dyDescent="0.4">
      <c r="B16" s="104"/>
      <c r="C16" s="98"/>
      <c r="D16" s="21">
        <v>13</v>
      </c>
      <c r="E16" s="20" t="s">
        <v>14</v>
      </c>
      <c r="F16" s="39"/>
      <c r="H16" s="7" t="s">
        <v>71</v>
      </c>
      <c r="I16" s="7" t="s">
        <v>65</v>
      </c>
      <c r="J16" s="7" t="s">
        <v>72</v>
      </c>
    </row>
    <row r="17" spans="2:10" ht="16" thickBot="1" x14ac:dyDescent="0.4">
      <c r="B17" s="104"/>
      <c r="C17" s="98"/>
      <c r="D17" s="21">
        <v>14</v>
      </c>
      <c r="E17" s="20" t="s">
        <v>15</v>
      </c>
      <c r="F17" s="39"/>
      <c r="H17" s="8">
        <v>1</v>
      </c>
      <c r="I17" s="8" t="s">
        <v>77</v>
      </c>
      <c r="J17" s="8" t="s">
        <v>78</v>
      </c>
    </row>
    <row r="18" spans="2:10" ht="16" thickBot="1" x14ac:dyDescent="0.4">
      <c r="B18" s="104"/>
      <c r="C18" s="98"/>
      <c r="D18" s="21">
        <v>15</v>
      </c>
      <c r="E18" s="20" t="s">
        <v>16</v>
      </c>
      <c r="F18" s="39"/>
      <c r="H18" s="8">
        <v>2</v>
      </c>
      <c r="I18" s="8" t="s">
        <v>83</v>
      </c>
      <c r="J18" s="8" t="s">
        <v>84</v>
      </c>
    </row>
    <row r="19" spans="2:10" ht="16" thickBot="1" x14ac:dyDescent="0.4">
      <c r="B19" s="104"/>
      <c r="C19" s="98"/>
      <c r="D19" s="21">
        <v>16</v>
      </c>
      <c r="E19" s="20" t="s">
        <v>17</v>
      </c>
      <c r="F19" s="39"/>
      <c r="H19" s="8">
        <v>3</v>
      </c>
      <c r="I19" s="8" t="s">
        <v>89</v>
      </c>
      <c r="J19" s="8" t="s">
        <v>90</v>
      </c>
    </row>
    <row r="20" spans="2:10" ht="16" thickBot="1" x14ac:dyDescent="0.4">
      <c r="B20" s="104"/>
      <c r="C20" s="98"/>
      <c r="D20" s="21">
        <v>17</v>
      </c>
      <c r="E20" s="20" t="s">
        <v>18</v>
      </c>
      <c r="F20" s="39"/>
      <c r="H20" s="8">
        <v>4</v>
      </c>
      <c r="I20" s="8" t="s">
        <v>95</v>
      </c>
      <c r="J20" s="8" t="s">
        <v>96</v>
      </c>
    </row>
    <row r="21" spans="2:10" ht="16" thickBot="1" x14ac:dyDescent="0.4">
      <c r="B21" s="104"/>
      <c r="C21" s="98"/>
      <c r="D21" s="21">
        <v>18</v>
      </c>
      <c r="E21" s="20" t="s">
        <v>19</v>
      </c>
      <c r="F21" s="39"/>
      <c r="H21" s="8">
        <v>5</v>
      </c>
      <c r="I21" s="8" t="s">
        <v>101</v>
      </c>
      <c r="J21" s="8" t="s">
        <v>102</v>
      </c>
    </row>
    <row r="22" spans="2:10" ht="15.5" x14ac:dyDescent="0.35">
      <c r="B22" s="105"/>
      <c r="C22" s="98"/>
      <c r="D22" s="21">
        <v>19</v>
      </c>
      <c r="E22" s="20" t="s">
        <v>20</v>
      </c>
      <c r="F22" s="39"/>
    </row>
    <row r="23" spans="2:10" ht="15.5" x14ac:dyDescent="0.35">
      <c r="B23" s="99" t="s">
        <v>53</v>
      </c>
      <c r="C23" s="98">
        <v>4</v>
      </c>
      <c r="D23" s="22">
        <v>20</v>
      </c>
      <c r="E23" s="23" t="s">
        <v>21</v>
      </c>
      <c r="F23" s="39"/>
    </row>
    <row r="24" spans="2:10" ht="15.5" x14ac:dyDescent="0.35">
      <c r="B24" s="100"/>
      <c r="C24" s="98"/>
      <c r="D24" s="22">
        <v>21</v>
      </c>
      <c r="E24" s="23" t="s">
        <v>22</v>
      </c>
      <c r="F24" s="39"/>
    </row>
    <row r="25" spans="2:10" ht="15.5" x14ac:dyDescent="0.35">
      <c r="B25" s="100"/>
      <c r="C25" s="98"/>
      <c r="D25" s="22">
        <v>22</v>
      </c>
      <c r="E25" s="23" t="s">
        <v>23</v>
      </c>
      <c r="F25" s="39"/>
    </row>
    <row r="26" spans="2:10" ht="15.5" x14ac:dyDescent="0.35">
      <c r="B26" s="100"/>
      <c r="C26" s="98"/>
      <c r="D26" s="22">
        <v>23</v>
      </c>
      <c r="E26" s="23" t="s">
        <v>24</v>
      </c>
      <c r="F26" s="39"/>
    </row>
    <row r="27" spans="2:10" ht="15.5" x14ac:dyDescent="0.35">
      <c r="B27" s="101" t="s">
        <v>55</v>
      </c>
      <c r="C27" s="98">
        <v>7</v>
      </c>
      <c r="D27" s="24">
        <v>24</v>
      </c>
      <c r="E27" s="25" t="s">
        <v>25</v>
      </c>
      <c r="F27" s="39"/>
    </row>
    <row r="28" spans="2:10" ht="15.5" x14ac:dyDescent="0.35">
      <c r="B28" s="102"/>
      <c r="C28" s="98"/>
      <c r="D28" s="24">
        <v>25</v>
      </c>
      <c r="E28" s="25" t="s">
        <v>26</v>
      </c>
      <c r="F28" s="39"/>
    </row>
    <row r="29" spans="2:10" ht="15.5" x14ac:dyDescent="0.35">
      <c r="B29" s="102"/>
      <c r="C29" s="98"/>
      <c r="D29" s="24">
        <v>26</v>
      </c>
      <c r="E29" s="25" t="s">
        <v>27</v>
      </c>
      <c r="F29" s="39"/>
    </row>
    <row r="30" spans="2:10" ht="15.5" x14ac:dyDescent="0.35">
      <c r="B30" s="102"/>
      <c r="C30" s="98"/>
      <c r="D30" s="24">
        <v>27</v>
      </c>
      <c r="E30" s="25" t="s">
        <v>113</v>
      </c>
      <c r="F30" s="39"/>
    </row>
    <row r="31" spans="2:10" ht="15.5" x14ac:dyDescent="0.35">
      <c r="B31" s="102"/>
      <c r="C31" s="98"/>
      <c r="D31" s="24">
        <v>28</v>
      </c>
      <c r="E31" s="25" t="s">
        <v>114</v>
      </c>
      <c r="F31" s="39"/>
    </row>
    <row r="32" spans="2:10" ht="15.5" x14ac:dyDescent="0.35">
      <c r="B32" s="102"/>
      <c r="C32" s="98"/>
      <c r="D32" s="24">
        <v>29</v>
      </c>
      <c r="E32" s="25" t="s">
        <v>30</v>
      </c>
      <c r="F32" s="39"/>
    </row>
    <row r="33" spans="2:43" ht="15.5" x14ac:dyDescent="0.35">
      <c r="B33" s="102"/>
      <c r="C33" s="98"/>
      <c r="D33" s="24">
        <v>30</v>
      </c>
      <c r="E33" s="25" t="s">
        <v>31</v>
      </c>
      <c r="F33" s="39"/>
      <c r="H33" s="75" t="s">
        <v>119</v>
      </c>
      <c r="I33" s="76"/>
      <c r="J33" s="76"/>
      <c r="K33" s="76"/>
      <c r="L33" s="76"/>
      <c r="M33" s="76"/>
      <c r="N33" s="77"/>
      <c r="R33" s="75" t="s">
        <v>119</v>
      </c>
      <c r="S33" s="76"/>
      <c r="T33" s="76"/>
      <c r="U33" s="76"/>
      <c r="V33" s="76"/>
      <c r="W33" s="76"/>
      <c r="X33" s="77"/>
      <c r="AB33" s="75" t="s">
        <v>119</v>
      </c>
      <c r="AC33" s="76"/>
      <c r="AD33" s="76"/>
      <c r="AE33" s="76"/>
      <c r="AF33" s="76"/>
      <c r="AG33" s="76"/>
      <c r="AH33" s="77"/>
      <c r="AK33" s="75" t="s">
        <v>119</v>
      </c>
      <c r="AL33" s="76"/>
      <c r="AM33" s="76"/>
      <c r="AN33" s="76"/>
      <c r="AO33" s="76"/>
      <c r="AP33" s="76"/>
      <c r="AQ33" s="77"/>
    </row>
    <row r="34" spans="2:43" ht="15.5" x14ac:dyDescent="0.35">
      <c r="G34" s="13"/>
      <c r="H34" s="78" t="s">
        <v>2</v>
      </c>
      <c r="I34" s="78"/>
      <c r="J34" s="78"/>
      <c r="K34" s="78"/>
      <c r="L34" s="78"/>
      <c r="M34" s="78"/>
      <c r="N34" s="78"/>
      <c r="R34" s="78" t="s">
        <v>10</v>
      </c>
      <c r="S34" s="78"/>
      <c r="T34" s="78"/>
      <c r="U34" s="78"/>
      <c r="V34" s="78"/>
      <c r="W34" s="78"/>
      <c r="X34" s="78"/>
      <c r="AB34" s="78" t="s">
        <v>21</v>
      </c>
      <c r="AC34" s="78"/>
      <c r="AD34" s="78"/>
      <c r="AE34" s="78"/>
      <c r="AF34" s="78"/>
      <c r="AG34" s="78"/>
      <c r="AH34" s="78"/>
      <c r="AK34" s="78" t="s">
        <v>25</v>
      </c>
      <c r="AL34" s="78"/>
      <c r="AM34" s="78"/>
      <c r="AN34" s="78"/>
      <c r="AO34" s="78"/>
      <c r="AP34" s="78"/>
      <c r="AQ34" s="78"/>
    </row>
    <row r="35" spans="2:43" ht="15.5" x14ac:dyDescent="0.35">
      <c r="G35" s="13"/>
      <c r="H35" s="78"/>
      <c r="I35" s="78"/>
      <c r="J35" s="78"/>
      <c r="K35" s="78"/>
      <c r="L35" s="78"/>
      <c r="M35" s="78"/>
      <c r="N35" s="78"/>
      <c r="R35" s="78"/>
      <c r="S35" s="78"/>
      <c r="T35" s="78"/>
      <c r="U35" s="78"/>
      <c r="V35" s="78"/>
      <c r="W35" s="78"/>
      <c r="X35" s="78"/>
      <c r="AB35" s="78"/>
      <c r="AC35" s="78"/>
      <c r="AD35" s="78"/>
      <c r="AE35" s="78"/>
      <c r="AF35" s="78"/>
      <c r="AG35" s="78"/>
      <c r="AH35" s="78"/>
      <c r="AK35" s="78"/>
      <c r="AL35" s="78"/>
      <c r="AM35" s="78"/>
      <c r="AN35" s="78"/>
      <c r="AO35" s="78"/>
      <c r="AP35" s="78"/>
      <c r="AQ35" s="78"/>
    </row>
    <row r="36" spans="2:43" ht="28" x14ac:dyDescent="0.35">
      <c r="G36" s="13"/>
      <c r="H36" s="38" t="s">
        <v>116</v>
      </c>
      <c r="I36" s="38" t="s">
        <v>62</v>
      </c>
      <c r="J36" s="38" t="s">
        <v>60</v>
      </c>
      <c r="K36" s="38" t="s">
        <v>63</v>
      </c>
      <c r="L36" s="38" t="s">
        <v>64</v>
      </c>
      <c r="M36" s="74" t="s">
        <v>65</v>
      </c>
      <c r="N36" s="74"/>
      <c r="R36" s="38" t="s">
        <v>116</v>
      </c>
      <c r="S36" s="38" t="s">
        <v>62</v>
      </c>
      <c r="T36" s="38" t="s">
        <v>60</v>
      </c>
      <c r="U36" s="38" t="s">
        <v>63</v>
      </c>
      <c r="V36" s="38" t="s">
        <v>64</v>
      </c>
      <c r="W36" s="74" t="s">
        <v>65</v>
      </c>
      <c r="X36" s="74"/>
      <c r="AB36" s="38" t="s">
        <v>116</v>
      </c>
      <c r="AC36" s="38" t="s">
        <v>62</v>
      </c>
      <c r="AD36" s="38" t="s">
        <v>60</v>
      </c>
      <c r="AE36" s="38" t="s">
        <v>63</v>
      </c>
      <c r="AF36" s="38" t="s">
        <v>64</v>
      </c>
      <c r="AG36" s="74" t="s">
        <v>65</v>
      </c>
      <c r="AH36" s="74"/>
      <c r="AK36" s="38" t="s">
        <v>116</v>
      </c>
      <c r="AL36" s="38" t="s">
        <v>62</v>
      </c>
      <c r="AM36" s="38" t="s">
        <v>60</v>
      </c>
      <c r="AN36" s="38" t="s">
        <v>63</v>
      </c>
      <c r="AO36" s="38" t="s">
        <v>64</v>
      </c>
      <c r="AP36" s="74" t="s">
        <v>65</v>
      </c>
      <c r="AQ36" s="74"/>
    </row>
    <row r="37" spans="2:43" ht="14" customHeight="1" x14ac:dyDescent="0.35">
      <c r="G37" s="13"/>
      <c r="H37" s="67">
        <v>1</v>
      </c>
      <c r="I37" s="67">
        <v>1</v>
      </c>
      <c r="J37" s="26" t="s">
        <v>68</v>
      </c>
      <c r="K37" s="26">
        <v>6</v>
      </c>
      <c r="L37" s="26">
        <f>5*K37</f>
        <v>30</v>
      </c>
      <c r="M37" s="71">
        <f>L37/$L$42</f>
        <v>0.35294117647058826</v>
      </c>
      <c r="N37" s="71"/>
      <c r="R37" s="67">
        <v>9</v>
      </c>
      <c r="S37" s="67">
        <v>1</v>
      </c>
      <c r="T37" s="26" t="s">
        <v>68</v>
      </c>
      <c r="U37" s="33">
        <v>12</v>
      </c>
      <c r="V37" s="26">
        <f>5*U37</f>
        <v>60</v>
      </c>
      <c r="W37" s="71">
        <f>V37/$V$42</f>
        <v>0.66666666666666663</v>
      </c>
      <c r="X37" s="71"/>
      <c r="AB37" s="67">
        <v>20</v>
      </c>
      <c r="AC37" s="67">
        <v>1</v>
      </c>
      <c r="AD37" s="26" t="s">
        <v>68</v>
      </c>
      <c r="AE37" s="33">
        <v>10</v>
      </c>
      <c r="AF37" s="26">
        <f>5*AE37</f>
        <v>50</v>
      </c>
      <c r="AG37" s="71">
        <f>AF37/$AF$42</f>
        <v>0.5617977528089888</v>
      </c>
      <c r="AH37" s="71"/>
      <c r="AK37" s="67">
        <v>24</v>
      </c>
      <c r="AL37" s="67">
        <v>1</v>
      </c>
      <c r="AM37" s="26" t="s">
        <v>68</v>
      </c>
      <c r="AN37" s="33">
        <v>10</v>
      </c>
      <c r="AO37" s="26">
        <f>5*AN37</f>
        <v>50</v>
      </c>
      <c r="AP37" s="71">
        <f>AO37/$AO$42</f>
        <v>0.57471264367816088</v>
      </c>
      <c r="AQ37" s="71"/>
    </row>
    <row r="38" spans="2:43" ht="15.5" customHeight="1" x14ac:dyDescent="0.35">
      <c r="G38" s="13"/>
      <c r="H38" s="67"/>
      <c r="I38" s="67"/>
      <c r="J38" s="26" t="s">
        <v>74</v>
      </c>
      <c r="K38" s="26">
        <v>13</v>
      </c>
      <c r="L38" s="26">
        <f>4*K38</f>
        <v>52</v>
      </c>
      <c r="M38" s="71">
        <f>L38/$L$42</f>
        <v>0.61176470588235299</v>
      </c>
      <c r="N38" s="71"/>
      <c r="R38" s="67"/>
      <c r="S38" s="67"/>
      <c r="T38" s="26" t="s">
        <v>74</v>
      </c>
      <c r="U38" s="33">
        <v>7</v>
      </c>
      <c r="V38" s="26">
        <f>4*U38</f>
        <v>28</v>
      </c>
      <c r="W38" s="71">
        <f t="shared" ref="W38:W41" si="0">V38/$V$42</f>
        <v>0.31111111111111112</v>
      </c>
      <c r="X38" s="71"/>
      <c r="AB38" s="67"/>
      <c r="AC38" s="67"/>
      <c r="AD38" s="26" t="s">
        <v>74</v>
      </c>
      <c r="AE38" s="33">
        <v>9</v>
      </c>
      <c r="AF38" s="26">
        <f>4*AE38</f>
        <v>36</v>
      </c>
      <c r="AG38" s="71">
        <f t="shared" ref="AG38:AG41" si="1">AF38/$AF$42</f>
        <v>0.4044943820224719</v>
      </c>
      <c r="AH38" s="71"/>
      <c r="AK38" s="67"/>
      <c r="AL38" s="67"/>
      <c r="AM38" s="26" t="s">
        <v>74</v>
      </c>
      <c r="AN38" s="33">
        <v>8</v>
      </c>
      <c r="AO38" s="26">
        <f>4*AN38</f>
        <v>32</v>
      </c>
      <c r="AP38" s="71">
        <f t="shared" ref="AP38:AP41" si="2">AO38/$AO$42</f>
        <v>0.36781609195402298</v>
      </c>
      <c r="AQ38" s="71"/>
    </row>
    <row r="39" spans="2:43" ht="15.5" customHeight="1" x14ac:dyDescent="0.35">
      <c r="G39" s="13"/>
      <c r="H39" s="67"/>
      <c r="I39" s="67"/>
      <c r="J39" s="26" t="s">
        <v>80</v>
      </c>
      <c r="K39" s="26">
        <v>1</v>
      </c>
      <c r="L39" s="26">
        <f>3*K39</f>
        <v>3</v>
      </c>
      <c r="M39" s="71">
        <f t="shared" ref="M39:M41" si="3">L39/$L$42</f>
        <v>3.5294117647058823E-2</v>
      </c>
      <c r="N39" s="71"/>
      <c r="R39" s="67"/>
      <c r="S39" s="67"/>
      <c r="T39" s="26" t="s">
        <v>80</v>
      </c>
      <c r="U39" s="33">
        <v>0</v>
      </c>
      <c r="V39" s="26">
        <f>3*U39</f>
        <v>0</v>
      </c>
      <c r="W39" s="71">
        <f t="shared" si="0"/>
        <v>0</v>
      </c>
      <c r="X39" s="71"/>
      <c r="AB39" s="67"/>
      <c r="AC39" s="67"/>
      <c r="AD39" s="26" t="s">
        <v>80</v>
      </c>
      <c r="AE39" s="33">
        <v>1</v>
      </c>
      <c r="AF39" s="26">
        <f>3*AE39</f>
        <v>3</v>
      </c>
      <c r="AG39" s="71">
        <f t="shared" si="1"/>
        <v>3.3707865168539325E-2</v>
      </c>
      <c r="AH39" s="71"/>
      <c r="AK39" s="67"/>
      <c r="AL39" s="67"/>
      <c r="AM39" s="26" t="s">
        <v>80</v>
      </c>
      <c r="AN39" s="33">
        <v>1</v>
      </c>
      <c r="AO39" s="26">
        <f>3*AN39</f>
        <v>3</v>
      </c>
      <c r="AP39" s="71">
        <f t="shared" si="2"/>
        <v>3.4482758620689655E-2</v>
      </c>
      <c r="AQ39" s="71"/>
    </row>
    <row r="40" spans="2:43" ht="16" customHeight="1" x14ac:dyDescent="0.35">
      <c r="G40" s="13"/>
      <c r="H40" s="67"/>
      <c r="I40" s="67"/>
      <c r="J40" s="26" t="s">
        <v>86</v>
      </c>
      <c r="K40" s="26">
        <v>0</v>
      </c>
      <c r="L40" s="26">
        <f>2*K40</f>
        <v>0</v>
      </c>
      <c r="M40" s="71">
        <f t="shared" si="3"/>
        <v>0</v>
      </c>
      <c r="N40" s="71"/>
      <c r="R40" s="67"/>
      <c r="S40" s="67"/>
      <c r="T40" s="26" t="s">
        <v>86</v>
      </c>
      <c r="U40" s="33">
        <v>1</v>
      </c>
      <c r="V40" s="26">
        <f>2*U40</f>
        <v>2</v>
      </c>
      <c r="W40" s="71">
        <f>V40/$V$42</f>
        <v>2.2222222222222223E-2</v>
      </c>
      <c r="X40" s="71"/>
      <c r="AB40" s="67"/>
      <c r="AC40" s="67"/>
      <c r="AD40" s="26" t="s">
        <v>86</v>
      </c>
      <c r="AE40" s="33">
        <v>0</v>
      </c>
      <c r="AF40" s="26">
        <f>2*AE40</f>
        <v>0</v>
      </c>
      <c r="AG40" s="71">
        <f t="shared" si="1"/>
        <v>0</v>
      </c>
      <c r="AH40" s="71"/>
      <c r="AK40" s="67"/>
      <c r="AL40" s="67"/>
      <c r="AM40" s="26" t="s">
        <v>86</v>
      </c>
      <c r="AN40" s="33">
        <v>1</v>
      </c>
      <c r="AO40" s="26">
        <f>2*AN40</f>
        <v>2</v>
      </c>
      <c r="AP40" s="71">
        <f t="shared" si="2"/>
        <v>2.2988505747126436E-2</v>
      </c>
      <c r="AQ40" s="71"/>
    </row>
    <row r="41" spans="2:43" ht="16" customHeight="1" x14ac:dyDescent="0.35">
      <c r="G41" s="13"/>
      <c r="H41" s="67"/>
      <c r="I41" s="67"/>
      <c r="J41" s="26" t="s">
        <v>92</v>
      </c>
      <c r="K41" s="26">
        <v>0</v>
      </c>
      <c r="L41" s="26">
        <f>1*K41</f>
        <v>0</v>
      </c>
      <c r="M41" s="71">
        <f t="shared" si="3"/>
        <v>0</v>
      </c>
      <c r="N41" s="71"/>
      <c r="R41" s="67"/>
      <c r="S41" s="67"/>
      <c r="T41" s="26" t="s">
        <v>92</v>
      </c>
      <c r="U41" s="33">
        <v>0</v>
      </c>
      <c r="V41" s="26">
        <f>1*U41</f>
        <v>0</v>
      </c>
      <c r="W41" s="71">
        <f t="shared" si="0"/>
        <v>0</v>
      </c>
      <c r="X41" s="71"/>
      <c r="AB41" s="67"/>
      <c r="AC41" s="67"/>
      <c r="AD41" s="26" t="s">
        <v>92</v>
      </c>
      <c r="AE41" s="33">
        <v>0</v>
      </c>
      <c r="AF41" s="26">
        <f>1*AE41</f>
        <v>0</v>
      </c>
      <c r="AG41" s="71">
        <f t="shared" si="1"/>
        <v>0</v>
      </c>
      <c r="AH41" s="71"/>
      <c r="AK41" s="67"/>
      <c r="AL41" s="67"/>
      <c r="AM41" s="26" t="s">
        <v>92</v>
      </c>
      <c r="AN41" s="33">
        <v>0</v>
      </c>
      <c r="AO41" s="26">
        <f>1*AN41</f>
        <v>0</v>
      </c>
      <c r="AP41" s="71">
        <f t="shared" si="2"/>
        <v>0</v>
      </c>
      <c r="AQ41" s="71"/>
    </row>
    <row r="42" spans="2:43" ht="21" customHeight="1" x14ac:dyDescent="0.35">
      <c r="G42" s="13"/>
      <c r="H42" s="67" t="s">
        <v>56</v>
      </c>
      <c r="I42" s="67"/>
      <c r="J42" s="67"/>
      <c r="K42" s="26">
        <f>SUM(K37:K41)</f>
        <v>20</v>
      </c>
      <c r="L42" s="26">
        <f>SUM(L37:L41)</f>
        <v>85</v>
      </c>
      <c r="M42" s="71">
        <f>SUM(M37:N41)</f>
        <v>1.0000000000000002</v>
      </c>
      <c r="N42" s="72"/>
      <c r="R42" s="67" t="s">
        <v>56</v>
      </c>
      <c r="S42" s="67"/>
      <c r="T42" s="67"/>
      <c r="U42" s="26">
        <f>SUM(U37:U41)</f>
        <v>20</v>
      </c>
      <c r="V42" s="26">
        <f>SUM(V37:V41)</f>
        <v>90</v>
      </c>
      <c r="W42" s="71">
        <f>SUM(W37:X41)</f>
        <v>1</v>
      </c>
      <c r="X42" s="72"/>
      <c r="AB42" s="67" t="s">
        <v>56</v>
      </c>
      <c r="AC42" s="67"/>
      <c r="AD42" s="67"/>
      <c r="AE42" s="26">
        <f>SUM(AE37:AE41)</f>
        <v>20</v>
      </c>
      <c r="AF42" s="26">
        <f>SUM(AF37:AF41)</f>
        <v>89</v>
      </c>
      <c r="AG42" s="71">
        <f>SUM(AG37:AH41)</f>
        <v>1</v>
      </c>
      <c r="AH42" s="72"/>
      <c r="AK42" s="67" t="s">
        <v>56</v>
      </c>
      <c r="AL42" s="67"/>
      <c r="AM42" s="67"/>
      <c r="AN42" s="26">
        <f>SUM(AN37:AN41)</f>
        <v>20</v>
      </c>
      <c r="AO42" s="26">
        <f>SUM(AO37:AO41)</f>
        <v>87</v>
      </c>
      <c r="AP42" s="71">
        <f>SUM(AP37:AQ41)</f>
        <v>0.99999999999999989</v>
      </c>
      <c r="AQ42" s="72"/>
    </row>
    <row r="43" spans="2:43" ht="15.5" x14ac:dyDescent="0.35">
      <c r="G43" s="13"/>
      <c r="H43" s="67" t="s">
        <v>117</v>
      </c>
      <c r="I43" s="67"/>
      <c r="J43" s="67"/>
      <c r="K43" s="68">
        <f>5*20*I37</f>
        <v>100</v>
      </c>
      <c r="L43" s="69"/>
      <c r="M43" s="69"/>
      <c r="N43" s="70"/>
      <c r="R43" s="67" t="s">
        <v>117</v>
      </c>
      <c r="S43" s="67"/>
      <c r="T43" s="67"/>
      <c r="U43" s="68">
        <f>5*20*S37</f>
        <v>100</v>
      </c>
      <c r="V43" s="69"/>
      <c r="W43" s="69"/>
      <c r="X43" s="70"/>
      <c r="AB43" s="67" t="s">
        <v>117</v>
      </c>
      <c r="AC43" s="67"/>
      <c r="AD43" s="67"/>
      <c r="AE43" s="68">
        <f>5*20*AC37</f>
        <v>100</v>
      </c>
      <c r="AF43" s="69"/>
      <c r="AG43" s="69"/>
      <c r="AH43" s="70"/>
      <c r="AK43" s="67" t="s">
        <v>117</v>
      </c>
      <c r="AL43" s="67"/>
      <c r="AM43" s="67"/>
      <c r="AN43" s="68">
        <f>5*20*AL37</f>
        <v>100</v>
      </c>
      <c r="AO43" s="69"/>
      <c r="AP43" s="69"/>
      <c r="AQ43" s="70"/>
    </row>
    <row r="44" spans="2:43" ht="15.5" x14ac:dyDescent="0.35">
      <c r="G44" s="13"/>
      <c r="H44" s="67" t="s">
        <v>118</v>
      </c>
      <c r="I44" s="67"/>
      <c r="J44" s="67"/>
      <c r="K44" s="73">
        <f>L42/K43</f>
        <v>0.85</v>
      </c>
      <c r="L44" s="73"/>
      <c r="M44" s="73"/>
      <c r="N44" s="73"/>
      <c r="R44" s="67" t="s">
        <v>118</v>
      </c>
      <c r="S44" s="67"/>
      <c r="T44" s="67"/>
      <c r="U44" s="73">
        <f>V42/U43</f>
        <v>0.9</v>
      </c>
      <c r="V44" s="73"/>
      <c r="W44" s="73"/>
      <c r="X44" s="73"/>
      <c r="AB44" s="67" t="s">
        <v>118</v>
      </c>
      <c r="AC44" s="67"/>
      <c r="AD44" s="67"/>
      <c r="AE44" s="73">
        <f>AF42/AE43</f>
        <v>0.89</v>
      </c>
      <c r="AF44" s="73"/>
      <c r="AG44" s="73"/>
      <c r="AH44" s="73"/>
      <c r="AK44" s="67" t="s">
        <v>118</v>
      </c>
      <c r="AL44" s="67"/>
      <c r="AM44" s="67"/>
      <c r="AN44" s="73">
        <f>AO42/AN43</f>
        <v>0.87</v>
      </c>
      <c r="AO44" s="73"/>
      <c r="AP44" s="73"/>
      <c r="AQ44" s="73"/>
    </row>
    <row r="45" spans="2:43" ht="15.5" x14ac:dyDescent="0.35">
      <c r="G45" s="13"/>
      <c r="H45" s="67" t="s">
        <v>72</v>
      </c>
      <c r="I45" s="67"/>
      <c r="J45" s="67"/>
      <c r="K45" s="68" t="str">
        <f>IF(K44&lt;=21%,"Sangat Tidak Setuju",IF(K44&lt;=41%,"Tidak Setuju",IF(K44&lt;=61%,"Setuju",IF(K44&lt;=81%,"Cukup Setuju",IF(K44&lt;=100%,"Sangat Setuju")))))</f>
        <v>Sangat Setuju</v>
      </c>
      <c r="L45" s="69"/>
      <c r="M45" s="69"/>
      <c r="N45" s="70"/>
      <c r="R45" s="67" t="s">
        <v>72</v>
      </c>
      <c r="S45" s="67"/>
      <c r="T45" s="67"/>
      <c r="U45" s="68" t="str">
        <f>IF(U44&lt;=21%,"Sangat Tidak Setuju",IF(U44&lt;=41%,"Tidak Setuju",IF(U44&lt;=61%,"Setuju",IF(U44&lt;=81%,"Cukup Setuju",IF(U44&lt;=100%,"Sangat Setuju")))))</f>
        <v>Sangat Setuju</v>
      </c>
      <c r="V45" s="69"/>
      <c r="W45" s="69"/>
      <c r="X45" s="70"/>
      <c r="AB45" s="67" t="s">
        <v>72</v>
      </c>
      <c r="AC45" s="67"/>
      <c r="AD45" s="67"/>
      <c r="AE45" s="68" t="str">
        <f>IF(AE44&lt;=21%,"Sangat Tidak Setuju",IF(AE44&lt;=41%,"Tidak Setuju",IF(AE44&lt;=61%,"Setuju",IF(AE44&lt;=81%,"Cukup Setuju",IF(AE44&lt;=100%,"Sangat Setuju")))))</f>
        <v>Sangat Setuju</v>
      </c>
      <c r="AF45" s="69"/>
      <c r="AG45" s="69"/>
      <c r="AH45" s="70"/>
      <c r="AK45" s="67" t="s">
        <v>72</v>
      </c>
      <c r="AL45" s="67"/>
      <c r="AM45" s="67"/>
      <c r="AN45" s="68" t="str">
        <f>IF(AN44&lt;=21%,"Sangat Tidak Setuju",IF(AN44&lt;=41%,"Tidak Setuju",IF(AN44&lt;=61%,"Setuju",IF(AN44&lt;=81%,"Cukup Setuju",IF(AN44&lt;=100%,"Sangat Setuju")))))</f>
        <v>Sangat Setuju</v>
      </c>
      <c r="AO45" s="69"/>
      <c r="AP45" s="69"/>
      <c r="AQ45" s="70"/>
    </row>
    <row r="46" spans="2:43" ht="15.5" x14ac:dyDescent="0.35">
      <c r="G46" s="13"/>
      <c r="H46" s="13"/>
      <c r="I46" s="13"/>
      <c r="J46" s="13"/>
      <c r="K46" s="13"/>
      <c r="L46" s="13"/>
      <c r="M46" s="13"/>
      <c r="N46" s="13"/>
    </row>
    <row r="48" spans="2:43" ht="14" x14ac:dyDescent="0.3">
      <c r="H48" s="75" t="s">
        <v>119</v>
      </c>
      <c r="I48" s="76"/>
      <c r="J48" s="76"/>
      <c r="K48" s="76"/>
      <c r="L48" s="76"/>
      <c r="M48" s="76"/>
      <c r="N48" s="77"/>
      <c r="R48" s="75" t="s">
        <v>119</v>
      </c>
      <c r="S48" s="76"/>
      <c r="T48" s="76"/>
      <c r="U48" s="76"/>
      <c r="V48" s="76"/>
      <c r="W48" s="76"/>
      <c r="X48" s="77"/>
      <c r="AB48" s="75" t="s">
        <v>119</v>
      </c>
      <c r="AC48" s="76"/>
      <c r="AD48" s="76"/>
      <c r="AE48" s="76"/>
      <c r="AF48" s="76"/>
      <c r="AG48" s="76"/>
      <c r="AH48" s="77"/>
      <c r="AK48" s="75" t="s">
        <v>119</v>
      </c>
      <c r="AL48" s="76"/>
      <c r="AM48" s="76"/>
      <c r="AN48" s="76"/>
      <c r="AO48" s="76"/>
      <c r="AP48" s="76"/>
      <c r="AQ48" s="77"/>
    </row>
    <row r="49" spans="8:43" x14ac:dyDescent="0.25">
      <c r="H49" s="78" t="s">
        <v>3</v>
      </c>
      <c r="I49" s="78"/>
      <c r="J49" s="78"/>
      <c r="K49" s="78"/>
      <c r="L49" s="78"/>
      <c r="M49" s="78"/>
      <c r="N49" s="78"/>
      <c r="R49" s="78" t="s">
        <v>11</v>
      </c>
      <c r="S49" s="78"/>
      <c r="T49" s="78"/>
      <c r="U49" s="78"/>
      <c r="V49" s="78"/>
      <c r="W49" s="78"/>
      <c r="X49" s="78"/>
      <c r="AB49" s="78" t="s">
        <v>22</v>
      </c>
      <c r="AC49" s="78"/>
      <c r="AD49" s="78"/>
      <c r="AE49" s="78"/>
      <c r="AF49" s="78"/>
      <c r="AG49" s="78"/>
      <c r="AH49" s="78"/>
      <c r="AK49" s="78" t="s">
        <v>26</v>
      </c>
      <c r="AL49" s="78"/>
      <c r="AM49" s="78"/>
      <c r="AN49" s="78"/>
      <c r="AO49" s="78"/>
      <c r="AP49" s="78"/>
      <c r="AQ49" s="78"/>
    </row>
    <row r="50" spans="8:43" x14ac:dyDescent="0.25">
      <c r="H50" s="78"/>
      <c r="I50" s="78"/>
      <c r="J50" s="78"/>
      <c r="K50" s="78"/>
      <c r="L50" s="78"/>
      <c r="M50" s="78"/>
      <c r="N50" s="78"/>
      <c r="R50" s="78"/>
      <c r="S50" s="78"/>
      <c r="T50" s="78"/>
      <c r="U50" s="78"/>
      <c r="V50" s="78"/>
      <c r="W50" s="78"/>
      <c r="X50" s="78"/>
      <c r="AB50" s="78"/>
      <c r="AC50" s="78"/>
      <c r="AD50" s="78"/>
      <c r="AE50" s="78"/>
      <c r="AF50" s="78"/>
      <c r="AG50" s="78"/>
      <c r="AH50" s="78"/>
      <c r="AK50" s="78"/>
      <c r="AL50" s="78"/>
      <c r="AM50" s="78"/>
      <c r="AN50" s="78"/>
      <c r="AO50" s="78"/>
      <c r="AP50" s="78"/>
      <c r="AQ50" s="78"/>
    </row>
    <row r="51" spans="8:43" ht="28" x14ac:dyDescent="0.25">
      <c r="H51" s="38" t="s">
        <v>116</v>
      </c>
      <c r="I51" s="38" t="s">
        <v>62</v>
      </c>
      <c r="J51" s="38" t="s">
        <v>60</v>
      </c>
      <c r="K51" s="38" t="s">
        <v>63</v>
      </c>
      <c r="L51" s="38" t="s">
        <v>64</v>
      </c>
      <c r="M51" s="74" t="s">
        <v>65</v>
      </c>
      <c r="N51" s="74"/>
      <c r="R51" s="38" t="s">
        <v>116</v>
      </c>
      <c r="S51" s="38" t="s">
        <v>62</v>
      </c>
      <c r="T51" s="38" t="s">
        <v>60</v>
      </c>
      <c r="U51" s="38" t="s">
        <v>63</v>
      </c>
      <c r="V51" s="38" t="s">
        <v>64</v>
      </c>
      <c r="W51" s="74" t="s">
        <v>65</v>
      </c>
      <c r="X51" s="74"/>
      <c r="AB51" s="38" t="s">
        <v>116</v>
      </c>
      <c r="AC51" s="38" t="s">
        <v>62</v>
      </c>
      <c r="AD51" s="38" t="s">
        <v>60</v>
      </c>
      <c r="AE51" s="38" t="s">
        <v>63</v>
      </c>
      <c r="AF51" s="38" t="s">
        <v>64</v>
      </c>
      <c r="AG51" s="74" t="s">
        <v>65</v>
      </c>
      <c r="AH51" s="74"/>
      <c r="AK51" s="38" t="s">
        <v>116</v>
      </c>
      <c r="AL51" s="38" t="s">
        <v>62</v>
      </c>
      <c r="AM51" s="38" t="s">
        <v>60</v>
      </c>
      <c r="AN51" s="38" t="s">
        <v>63</v>
      </c>
      <c r="AO51" s="38" t="s">
        <v>64</v>
      </c>
      <c r="AP51" s="74" t="s">
        <v>65</v>
      </c>
      <c r="AQ51" s="74"/>
    </row>
    <row r="52" spans="8:43" ht="15.5" x14ac:dyDescent="0.25">
      <c r="H52" s="67">
        <v>2</v>
      </c>
      <c r="I52" s="67">
        <v>1</v>
      </c>
      <c r="J52" s="26" t="s">
        <v>68</v>
      </c>
      <c r="K52" s="33">
        <v>12</v>
      </c>
      <c r="L52" s="26">
        <f>5*K52</f>
        <v>60</v>
      </c>
      <c r="M52" s="71">
        <f>L52/L57</f>
        <v>0.66666666666666663</v>
      </c>
      <c r="N52" s="71"/>
      <c r="R52" s="67">
        <v>10</v>
      </c>
      <c r="S52" s="67">
        <v>1</v>
      </c>
      <c r="T52" s="26" t="s">
        <v>68</v>
      </c>
      <c r="U52" s="33">
        <v>10</v>
      </c>
      <c r="V52" s="26">
        <f>5*U52</f>
        <v>50</v>
      </c>
      <c r="W52" s="71">
        <f>V52/$V$57</f>
        <v>0.56818181818181823</v>
      </c>
      <c r="X52" s="71"/>
      <c r="AB52" s="67">
        <v>21</v>
      </c>
      <c r="AC52" s="67">
        <v>1</v>
      </c>
      <c r="AD52" s="26" t="s">
        <v>68</v>
      </c>
      <c r="AE52" s="33">
        <v>11</v>
      </c>
      <c r="AF52" s="26">
        <f>5*AE52</f>
        <v>55</v>
      </c>
      <c r="AG52" s="71">
        <f>AF52/$AF$57</f>
        <v>0.625</v>
      </c>
      <c r="AH52" s="71"/>
      <c r="AK52" s="67">
        <v>25</v>
      </c>
      <c r="AL52" s="67">
        <v>1</v>
      </c>
      <c r="AM52" s="26" t="s">
        <v>68</v>
      </c>
      <c r="AN52" s="33">
        <v>5</v>
      </c>
      <c r="AO52" s="26">
        <f>5*AN52</f>
        <v>25</v>
      </c>
      <c r="AP52" s="71">
        <f>AO52/$AO$57</f>
        <v>0.3048780487804878</v>
      </c>
      <c r="AQ52" s="71"/>
    </row>
    <row r="53" spans="8:43" ht="15.5" x14ac:dyDescent="0.25">
      <c r="H53" s="67"/>
      <c r="I53" s="67"/>
      <c r="J53" s="26" t="s">
        <v>74</v>
      </c>
      <c r="K53" s="33">
        <v>7</v>
      </c>
      <c r="L53" s="26">
        <f>4*K53</f>
        <v>28</v>
      </c>
      <c r="M53" s="71">
        <f>L53/$L$57</f>
        <v>0.31111111111111112</v>
      </c>
      <c r="N53" s="71"/>
      <c r="R53" s="67"/>
      <c r="S53" s="67"/>
      <c r="T53" s="26" t="s">
        <v>74</v>
      </c>
      <c r="U53" s="33">
        <v>8</v>
      </c>
      <c r="V53" s="26">
        <f>4*U53</f>
        <v>32</v>
      </c>
      <c r="W53" s="71">
        <f>V53/$V$57</f>
        <v>0.36363636363636365</v>
      </c>
      <c r="X53" s="71"/>
      <c r="AB53" s="67"/>
      <c r="AC53" s="67"/>
      <c r="AD53" s="26" t="s">
        <v>74</v>
      </c>
      <c r="AE53" s="33">
        <v>6</v>
      </c>
      <c r="AF53" s="26">
        <f>4*AE53</f>
        <v>24</v>
      </c>
      <c r="AG53" s="71">
        <f t="shared" ref="AG53:AG56" si="4">AF53/$AF$57</f>
        <v>0.27272727272727271</v>
      </c>
      <c r="AH53" s="71"/>
      <c r="AK53" s="67"/>
      <c r="AL53" s="67"/>
      <c r="AM53" s="26" t="s">
        <v>74</v>
      </c>
      <c r="AN53" s="33">
        <v>13</v>
      </c>
      <c r="AO53" s="26">
        <f>4*AN53</f>
        <v>52</v>
      </c>
      <c r="AP53" s="71">
        <f t="shared" ref="AP53:AP56" si="5">AO53/$AO$57</f>
        <v>0.63414634146341464</v>
      </c>
      <c r="AQ53" s="71"/>
    </row>
    <row r="54" spans="8:43" ht="15.5" x14ac:dyDescent="0.25">
      <c r="H54" s="67"/>
      <c r="I54" s="67"/>
      <c r="J54" s="26" t="s">
        <v>80</v>
      </c>
      <c r="K54" s="33">
        <v>0</v>
      </c>
      <c r="L54" s="26">
        <f>3*K54</f>
        <v>0</v>
      </c>
      <c r="M54" s="71">
        <f>L54/$L$57</f>
        <v>0</v>
      </c>
      <c r="N54" s="71"/>
      <c r="R54" s="67"/>
      <c r="S54" s="67"/>
      <c r="T54" s="26" t="s">
        <v>80</v>
      </c>
      <c r="U54" s="33">
        <v>2</v>
      </c>
      <c r="V54" s="26">
        <f>3*U54</f>
        <v>6</v>
      </c>
      <c r="W54" s="71">
        <f t="shared" ref="W54:W56" si="6">V54/$V$57</f>
        <v>6.8181818181818177E-2</v>
      </c>
      <c r="X54" s="71"/>
      <c r="AB54" s="67"/>
      <c r="AC54" s="67"/>
      <c r="AD54" s="26" t="s">
        <v>80</v>
      </c>
      <c r="AE54" s="33">
        <v>3</v>
      </c>
      <c r="AF54" s="26">
        <f>3*AE54</f>
        <v>9</v>
      </c>
      <c r="AG54" s="71">
        <f t="shared" si="4"/>
        <v>0.10227272727272728</v>
      </c>
      <c r="AH54" s="71"/>
      <c r="AK54" s="67"/>
      <c r="AL54" s="67"/>
      <c r="AM54" s="26" t="s">
        <v>80</v>
      </c>
      <c r="AN54" s="33">
        <v>1</v>
      </c>
      <c r="AO54" s="26">
        <f>3*AN54</f>
        <v>3</v>
      </c>
      <c r="AP54" s="71">
        <f t="shared" si="5"/>
        <v>3.6585365853658534E-2</v>
      </c>
      <c r="AQ54" s="71"/>
    </row>
    <row r="55" spans="8:43" ht="15.5" x14ac:dyDescent="0.25">
      <c r="H55" s="67"/>
      <c r="I55" s="67"/>
      <c r="J55" s="26" t="s">
        <v>86</v>
      </c>
      <c r="K55" s="33">
        <v>1</v>
      </c>
      <c r="L55" s="26">
        <f>2*K55</f>
        <v>2</v>
      </c>
      <c r="M55" s="71">
        <f>L55/$L$57</f>
        <v>2.2222222222222223E-2</v>
      </c>
      <c r="N55" s="71"/>
      <c r="R55" s="67"/>
      <c r="S55" s="67"/>
      <c r="T55" s="26" t="s">
        <v>86</v>
      </c>
      <c r="U55" s="33">
        <v>0</v>
      </c>
      <c r="V55" s="26">
        <f>2*U55</f>
        <v>0</v>
      </c>
      <c r="W55" s="71">
        <f t="shared" si="6"/>
        <v>0</v>
      </c>
      <c r="X55" s="71"/>
      <c r="AB55" s="67"/>
      <c r="AC55" s="67"/>
      <c r="AD55" s="26" t="s">
        <v>86</v>
      </c>
      <c r="AE55" s="33">
        <v>0</v>
      </c>
      <c r="AF55" s="26">
        <f>2*AE55</f>
        <v>0</v>
      </c>
      <c r="AG55" s="71">
        <f t="shared" si="4"/>
        <v>0</v>
      </c>
      <c r="AH55" s="71"/>
      <c r="AK55" s="67"/>
      <c r="AL55" s="67"/>
      <c r="AM55" s="26" t="s">
        <v>86</v>
      </c>
      <c r="AN55" s="33">
        <v>1</v>
      </c>
      <c r="AO55" s="26">
        <f>2*AN55</f>
        <v>2</v>
      </c>
      <c r="AP55" s="71">
        <f t="shared" si="5"/>
        <v>2.4390243902439025E-2</v>
      </c>
      <c r="AQ55" s="71"/>
    </row>
    <row r="56" spans="8:43" ht="15.5" x14ac:dyDescent="0.25">
      <c r="H56" s="67"/>
      <c r="I56" s="67"/>
      <c r="J56" s="26" t="s">
        <v>92</v>
      </c>
      <c r="K56" s="33">
        <v>0</v>
      </c>
      <c r="L56" s="26">
        <f>1*K56</f>
        <v>0</v>
      </c>
      <c r="M56" s="71">
        <f>L56/$L$57</f>
        <v>0</v>
      </c>
      <c r="N56" s="71"/>
      <c r="R56" s="67"/>
      <c r="S56" s="67"/>
      <c r="T56" s="26" t="s">
        <v>92</v>
      </c>
      <c r="U56" s="33">
        <v>0</v>
      </c>
      <c r="V56" s="26">
        <f>1*U56</f>
        <v>0</v>
      </c>
      <c r="W56" s="71">
        <f t="shared" si="6"/>
        <v>0</v>
      </c>
      <c r="X56" s="71"/>
      <c r="AB56" s="67"/>
      <c r="AC56" s="67"/>
      <c r="AD56" s="26" t="s">
        <v>92</v>
      </c>
      <c r="AE56" s="33">
        <v>0</v>
      </c>
      <c r="AF56" s="26">
        <f>1*AE56</f>
        <v>0</v>
      </c>
      <c r="AG56" s="71">
        <f t="shared" si="4"/>
        <v>0</v>
      </c>
      <c r="AH56" s="71"/>
      <c r="AK56" s="67"/>
      <c r="AL56" s="67"/>
      <c r="AM56" s="26" t="s">
        <v>92</v>
      </c>
      <c r="AN56" s="33">
        <v>0</v>
      </c>
      <c r="AO56" s="26">
        <f>1*AN56</f>
        <v>0</v>
      </c>
      <c r="AP56" s="71">
        <f t="shared" si="5"/>
        <v>0</v>
      </c>
      <c r="AQ56" s="71"/>
    </row>
    <row r="57" spans="8:43" ht="14" x14ac:dyDescent="0.25">
      <c r="H57" s="67" t="s">
        <v>56</v>
      </c>
      <c r="I57" s="67"/>
      <c r="J57" s="67"/>
      <c r="K57" s="26">
        <f>SUM(K52:K56)</f>
        <v>20</v>
      </c>
      <c r="L57" s="26">
        <f>SUM(L52:L56)</f>
        <v>90</v>
      </c>
      <c r="M57" s="71">
        <f>SUM(M52:N56)</f>
        <v>1</v>
      </c>
      <c r="N57" s="72"/>
      <c r="R57" s="67" t="s">
        <v>56</v>
      </c>
      <c r="S57" s="67"/>
      <c r="T57" s="67"/>
      <c r="U57" s="26">
        <f>SUM(U52:U56)</f>
        <v>20</v>
      </c>
      <c r="V57" s="26">
        <f>SUM(V52:V56)</f>
        <v>88</v>
      </c>
      <c r="W57" s="71">
        <f>SUM(W52:X56)</f>
        <v>1</v>
      </c>
      <c r="X57" s="72"/>
      <c r="AB57" s="67" t="s">
        <v>56</v>
      </c>
      <c r="AC57" s="67"/>
      <c r="AD57" s="67"/>
      <c r="AE57" s="26">
        <f>SUM(AE52:AE56)</f>
        <v>20</v>
      </c>
      <c r="AF57" s="26">
        <f>SUM(AF52:AF56)</f>
        <v>88</v>
      </c>
      <c r="AG57" s="71">
        <f>SUM(AG52:AH56)</f>
        <v>1</v>
      </c>
      <c r="AH57" s="72"/>
      <c r="AK57" s="67" t="s">
        <v>56</v>
      </c>
      <c r="AL57" s="67"/>
      <c r="AM57" s="67"/>
      <c r="AN57" s="26">
        <f>SUM(AN52:AN56)</f>
        <v>20</v>
      </c>
      <c r="AO57" s="26">
        <f>SUM(AO52:AO56)</f>
        <v>82</v>
      </c>
      <c r="AP57" s="71">
        <f>SUM(AP52:AQ56)</f>
        <v>1</v>
      </c>
      <c r="AQ57" s="72"/>
    </row>
    <row r="58" spans="8:43" ht="14" x14ac:dyDescent="0.25">
      <c r="H58" s="67" t="s">
        <v>117</v>
      </c>
      <c r="I58" s="67"/>
      <c r="J58" s="67"/>
      <c r="K58" s="68">
        <f>5*20*I52</f>
        <v>100</v>
      </c>
      <c r="L58" s="69"/>
      <c r="M58" s="69"/>
      <c r="N58" s="70"/>
      <c r="R58" s="67" t="s">
        <v>117</v>
      </c>
      <c r="S58" s="67"/>
      <c r="T58" s="67"/>
      <c r="U58" s="68">
        <f>5*20*S52</f>
        <v>100</v>
      </c>
      <c r="V58" s="69"/>
      <c r="W58" s="69"/>
      <c r="X58" s="70"/>
      <c r="AB58" s="67" t="s">
        <v>117</v>
      </c>
      <c r="AC58" s="67"/>
      <c r="AD58" s="67"/>
      <c r="AE58" s="68">
        <f>5*20*AC52</f>
        <v>100</v>
      </c>
      <c r="AF58" s="69"/>
      <c r="AG58" s="69"/>
      <c r="AH58" s="70"/>
      <c r="AK58" s="67" t="s">
        <v>117</v>
      </c>
      <c r="AL58" s="67"/>
      <c r="AM58" s="67"/>
      <c r="AN58" s="68">
        <f>5*20*AL52</f>
        <v>100</v>
      </c>
      <c r="AO58" s="69"/>
      <c r="AP58" s="69"/>
      <c r="AQ58" s="70"/>
    </row>
    <row r="59" spans="8:43" ht="14" x14ac:dyDescent="0.25">
      <c r="H59" s="67" t="s">
        <v>118</v>
      </c>
      <c r="I59" s="67"/>
      <c r="J59" s="67"/>
      <c r="K59" s="73">
        <f>L57/K58</f>
        <v>0.9</v>
      </c>
      <c r="L59" s="73"/>
      <c r="M59" s="73"/>
      <c r="N59" s="73"/>
      <c r="R59" s="67" t="s">
        <v>118</v>
      </c>
      <c r="S59" s="67"/>
      <c r="T59" s="67"/>
      <c r="U59" s="73">
        <f>V57/U58</f>
        <v>0.88</v>
      </c>
      <c r="V59" s="73"/>
      <c r="W59" s="73"/>
      <c r="X59" s="73"/>
      <c r="AB59" s="67" t="s">
        <v>118</v>
      </c>
      <c r="AC59" s="67"/>
      <c r="AD59" s="67"/>
      <c r="AE59" s="73">
        <f>AF57/AE58</f>
        <v>0.88</v>
      </c>
      <c r="AF59" s="73"/>
      <c r="AG59" s="73"/>
      <c r="AH59" s="73"/>
      <c r="AK59" s="67" t="s">
        <v>118</v>
      </c>
      <c r="AL59" s="67"/>
      <c r="AM59" s="67"/>
      <c r="AN59" s="73">
        <f>AO57/AN58</f>
        <v>0.82</v>
      </c>
      <c r="AO59" s="73"/>
      <c r="AP59" s="73"/>
      <c r="AQ59" s="73"/>
    </row>
    <row r="60" spans="8:43" ht="14" x14ac:dyDescent="0.25">
      <c r="H60" s="67" t="s">
        <v>72</v>
      </c>
      <c r="I60" s="67"/>
      <c r="J60" s="67"/>
      <c r="K60" s="68" t="str">
        <f>IF(K59&lt;=21%,"Sangat Tidak Setuju",IF(K59&lt;=41%,"Tidak Setuju",IF(K59&lt;=61%,"Setuju",IF(K59&lt;=81%,"Cukup Setuju",IF(K59&lt;=100%,"Sangat Setuju")))))</f>
        <v>Sangat Setuju</v>
      </c>
      <c r="L60" s="69"/>
      <c r="M60" s="69"/>
      <c r="N60" s="70"/>
      <c r="R60" s="67" t="s">
        <v>72</v>
      </c>
      <c r="S60" s="67"/>
      <c r="T60" s="67"/>
      <c r="U60" s="68" t="str">
        <f>IF(U59&lt;=21%,"Sangat Tidak Setuju",IF(U59&lt;=41%,"Tidak Setuju",IF(U59&lt;=61%,"Setuju",IF(U59&lt;=81%,"Cukup Setuju",IF(U59&lt;=100%,"Sangat Setuju")))))</f>
        <v>Sangat Setuju</v>
      </c>
      <c r="V60" s="69"/>
      <c r="W60" s="69"/>
      <c r="X60" s="70"/>
      <c r="AB60" s="67" t="s">
        <v>72</v>
      </c>
      <c r="AC60" s="67"/>
      <c r="AD60" s="67"/>
      <c r="AE60" s="68" t="str">
        <f>IF(AE59&lt;=21%,"Sangat Tidak Setuju",IF(AE59&lt;=41%,"Tidak Setuju",IF(AE59&lt;=61%,"Setuju",IF(AE59&lt;=81%,"Cukup Setuju",IF(AE59&lt;=100%,"Sangat Setuju")))))</f>
        <v>Sangat Setuju</v>
      </c>
      <c r="AF60" s="69"/>
      <c r="AG60" s="69"/>
      <c r="AH60" s="70"/>
      <c r="AK60" s="67" t="s">
        <v>72</v>
      </c>
      <c r="AL60" s="67"/>
      <c r="AM60" s="67"/>
      <c r="AN60" s="68" t="str">
        <f>IF(AN59&lt;=21%,"Sangat Tidak Setuju",IF(AN59&lt;=41%,"Tidak Setuju",IF(AN59&lt;=61%,"Setuju",IF(AN59&lt;=81%,"Cukup Setuju",IF(AN59&lt;=100%,"Sangat Setuju")))))</f>
        <v>Sangat Setuju</v>
      </c>
      <c r="AO60" s="69"/>
      <c r="AP60" s="69"/>
      <c r="AQ60" s="70"/>
    </row>
    <row r="63" spans="8:43" ht="14" x14ac:dyDescent="0.3">
      <c r="H63" s="75" t="s">
        <v>119</v>
      </c>
      <c r="I63" s="76"/>
      <c r="J63" s="76"/>
      <c r="K63" s="76"/>
      <c r="L63" s="76"/>
      <c r="M63" s="76"/>
      <c r="N63" s="77"/>
      <c r="R63" s="75" t="s">
        <v>119</v>
      </c>
      <c r="S63" s="76"/>
      <c r="T63" s="76"/>
      <c r="U63" s="76"/>
      <c r="V63" s="76"/>
      <c r="W63" s="76"/>
      <c r="X63" s="77"/>
      <c r="AB63" s="75" t="s">
        <v>119</v>
      </c>
      <c r="AC63" s="76"/>
      <c r="AD63" s="76"/>
      <c r="AE63" s="76"/>
      <c r="AF63" s="76"/>
      <c r="AG63" s="76"/>
      <c r="AH63" s="77"/>
      <c r="AK63" s="75" t="s">
        <v>119</v>
      </c>
      <c r="AL63" s="76"/>
      <c r="AM63" s="76"/>
      <c r="AN63" s="76"/>
      <c r="AO63" s="76"/>
      <c r="AP63" s="76"/>
      <c r="AQ63" s="77"/>
    </row>
    <row r="64" spans="8:43" x14ac:dyDescent="0.25">
      <c r="H64" s="78" t="s">
        <v>4</v>
      </c>
      <c r="I64" s="78"/>
      <c r="J64" s="78"/>
      <c r="K64" s="78"/>
      <c r="L64" s="78"/>
      <c r="M64" s="78"/>
      <c r="N64" s="78"/>
      <c r="R64" s="78" t="s">
        <v>12</v>
      </c>
      <c r="S64" s="78"/>
      <c r="T64" s="78"/>
      <c r="U64" s="78"/>
      <c r="V64" s="78"/>
      <c r="W64" s="78"/>
      <c r="X64" s="78"/>
      <c r="AB64" s="78" t="s">
        <v>23</v>
      </c>
      <c r="AC64" s="78"/>
      <c r="AD64" s="78"/>
      <c r="AE64" s="78"/>
      <c r="AF64" s="78"/>
      <c r="AG64" s="78"/>
      <c r="AH64" s="78"/>
      <c r="AK64" s="78" t="s">
        <v>27</v>
      </c>
      <c r="AL64" s="78"/>
      <c r="AM64" s="78"/>
      <c r="AN64" s="78"/>
      <c r="AO64" s="78"/>
      <c r="AP64" s="78"/>
      <c r="AQ64" s="78"/>
    </row>
    <row r="65" spans="8:43" x14ac:dyDescent="0.25">
      <c r="H65" s="78"/>
      <c r="I65" s="78"/>
      <c r="J65" s="78"/>
      <c r="K65" s="78"/>
      <c r="L65" s="78"/>
      <c r="M65" s="78"/>
      <c r="N65" s="78"/>
      <c r="R65" s="78"/>
      <c r="S65" s="78"/>
      <c r="T65" s="78"/>
      <c r="U65" s="78"/>
      <c r="V65" s="78"/>
      <c r="W65" s="78"/>
      <c r="X65" s="78"/>
      <c r="AB65" s="78"/>
      <c r="AC65" s="78"/>
      <c r="AD65" s="78"/>
      <c r="AE65" s="78"/>
      <c r="AF65" s="78"/>
      <c r="AG65" s="78"/>
      <c r="AH65" s="78"/>
      <c r="AK65" s="78"/>
      <c r="AL65" s="78"/>
      <c r="AM65" s="78"/>
      <c r="AN65" s="78"/>
      <c r="AO65" s="78"/>
      <c r="AP65" s="78"/>
      <c r="AQ65" s="78"/>
    </row>
    <row r="66" spans="8:43" ht="28" x14ac:dyDescent="0.25">
      <c r="H66" s="38" t="s">
        <v>116</v>
      </c>
      <c r="I66" s="38" t="s">
        <v>62</v>
      </c>
      <c r="J66" s="38" t="s">
        <v>60</v>
      </c>
      <c r="K66" s="38" t="s">
        <v>63</v>
      </c>
      <c r="L66" s="38" t="s">
        <v>64</v>
      </c>
      <c r="M66" s="74" t="s">
        <v>65</v>
      </c>
      <c r="N66" s="74"/>
      <c r="R66" s="38" t="s">
        <v>116</v>
      </c>
      <c r="S66" s="38" t="s">
        <v>62</v>
      </c>
      <c r="T66" s="38" t="s">
        <v>60</v>
      </c>
      <c r="U66" s="38" t="s">
        <v>63</v>
      </c>
      <c r="V66" s="38" t="s">
        <v>64</v>
      </c>
      <c r="W66" s="74" t="s">
        <v>65</v>
      </c>
      <c r="X66" s="74"/>
      <c r="AB66" s="38" t="s">
        <v>116</v>
      </c>
      <c r="AC66" s="38" t="s">
        <v>62</v>
      </c>
      <c r="AD66" s="38" t="s">
        <v>60</v>
      </c>
      <c r="AE66" s="38" t="s">
        <v>63</v>
      </c>
      <c r="AF66" s="38" t="s">
        <v>64</v>
      </c>
      <c r="AG66" s="74" t="s">
        <v>65</v>
      </c>
      <c r="AH66" s="74"/>
      <c r="AK66" s="38" t="s">
        <v>116</v>
      </c>
      <c r="AL66" s="38" t="s">
        <v>62</v>
      </c>
      <c r="AM66" s="38" t="s">
        <v>60</v>
      </c>
      <c r="AN66" s="38" t="s">
        <v>63</v>
      </c>
      <c r="AO66" s="38" t="s">
        <v>64</v>
      </c>
      <c r="AP66" s="74" t="s">
        <v>65</v>
      </c>
      <c r="AQ66" s="74"/>
    </row>
    <row r="67" spans="8:43" ht="15.5" x14ac:dyDescent="0.25">
      <c r="H67" s="67">
        <v>3</v>
      </c>
      <c r="I67" s="67">
        <v>1</v>
      </c>
      <c r="J67" s="26" t="s">
        <v>68</v>
      </c>
      <c r="K67" s="33">
        <v>13</v>
      </c>
      <c r="L67" s="26">
        <f>5*K67</f>
        <v>65</v>
      </c>
      <c r="M67" s="71">
        <f>L67/$L$72</f>
        <v>0.70652173913043481</v>
      </c>
      <c r="N67" s="71"/>
      <c r="R67" s="67">
        <v>11</v>
      </c>
      <c r="S67" s="67">
        <v>1</v>
      </c>
      <c r="T67" s="26" t="s">
        <v>68</v>
      </c>
      <c r="U67" s="33">
        <v>10</v>
      </c>
      <c r="V67" s="26">
        <f>5*U67</f>
        <v>50</v>
      </c>
      <c r="W67" s="71">
        <f>V67/$V$72</f>
        <v>0.5617977528089888</v>
      </c>
      <c r="X67" s="71"/>
      <c r="AB67" s="67">
        <v>22</v>
      </c>
      <c r="AC67" s="67">
        <v>1</v>
      </c>
      <c r="AD67" s="26" t="s">
        <v>68</v>
      </c>
      <c r="AE67" s="33">
        <v>12</v>
      </c>
      <c r="AF67" s="26">
        <f>5*AE67</f>
        <v>60</v>
      </c>
      <c r="AG67" s="71">
        <f>AF67/$AF$72</f>
        <v>0.65934065934065933</v>
      </c>
      <c r="AH67" s="71"/>
      <c r="AK67" s="67">
        <v>26</v>
      </c>
      <c r="AL67" s="67">
        <v>1</v>
      </c>
      <c r="AM67" s="26" t="s">
        <v>68</v>
      </c>
      <c r="AN67" s="33">
        <v>8</v>
      </c>
      <c r="AO67" s="26">
        <f>5*AN67</f>
        <v>40</v>
      </c>
      <c r="AP67" s="71">
        <f>AO67/$AO$72</f>
        <v>0.48192771084337349</v>
      </c>
      <c r="AQ67" s="71"/>
    </row>
    <row r="68" spans="8:43" ht="15.5" x14ac:dyDescent="0.25">
      <c r="H68" s="67"/>
      <c r="I68" s="67"/>
      <c r="J68" s="26" t="s">
        <v>74</v>
      </c>
      <c r="K68" s="33">
        <v>6</v>
      </c>
      <c r="L68" s="26">
        <f>4*K68</f>
        <v>24</v>
      </c>
      <c r="M68" s="71">
        <f>L68/$L$72</f>
        <v>0.2608695652173913</v>
      </c>
      <c r="N68" s="71"/>
      <c r="R68" s="67"/>
      <c r="S68" s="67"/>
      <c r="T68" s="26" t="s">
        <v>74</v>
      </c>
      <c r="U68" s="33">
        <v>9</v>
      </c>
      <c r="V68" s="26">
        <f>4*U68</f>
        <v>36</v>
      </c>
      <c r="W68" s="71">
        <f>V68/$V$72</f>
        <v>0.4044943820224719</v>
      </c>
      <c r="X68" s="71"/>
      <c r="AB68" s="67"/>
      <c r="AC68" s="67"/>
      <c r="AD68" s="26" t="s">
        <v>74</v>
      </c>
      <c r="AE68" s="33">
        <v>7</v>
      </c>
      <c r="AF68" s="26">
        <f>4*AE68</f>
        <v>28</v>
      </c>
      <c r="AG68" s="71">
        <f>AF68/$AF$72</f>
        <v>0.30769230769230771</v>
      </c>
      <c r="AH68" s="71"/>
      <c r="AK68" s="67"/>
      <c r="AL68" s="67"/>
      <c r="AM68" s="26" t="s">
        <v>74</v>
      </c>
      <c r="AN68" s="33">
        <v>8</v>
      </c>
      <c r="AO68" s="26">
        <f>4*AN68</f>
        <v>32</v>
      </c>
      <c r="AP68" s="71">
        <f t="shared" ref="AP68:AP71" si="7">AO68/$AO$72</f>
        <v>0.38554216867469882</v>
      </c>
      <c r="AQ68" s="71"/>
    </row>
    <row r="69" spans="8:43" ht="15.5" x14ac:dyDescent="0.25">
      <c r="H69" s="67"/>
      <c r="I69" s="67"/>
      <c r="J69" s="26" t="s">
        <v>80</v>
      </c>
      <c r="K69" s="33">
        <v>1</v>
      </c>
      <c r="L69" s="26">
        <f>3*K69</f>
        <v>3</v>
      </c>
      <c r="M69" s="71">
        <f t="shared" ref="M69:M71" si="8">L69/$L$72</f>
        <v>3.2608695652173912E-2</v>
      </c>
      <c r="N69" s="71"/>
      <c r="R69" s="67"/>
      <c r="S69" s="67"/>
      <c r="T69" s="26" t="s">
        <v>80</v>
      </c>
      <c r="U69" s="33">
        <v>1</v>
      </c>
      <c r="V69" s="26">
        <f>3*U69</f>
        <v>3</v>
      </c>
      <c r="W69" s="71">
        <f t="shared" ref="W69:W71" si="9">V69/$V$72</f>
        <v>3.3707865168539325E-2</v>
      </c>
      <c r="X69" s="71"/>
      <c r="AB69" s="67"/>
      <c r="AC69" s="67"/>
      <c r="AD69" s="26" t="s">
        <v>80</v>
      </c>
      <c r="AE69" s="33">
        <v>1</v>
      </c>
      <c r="AF69" s="26">
        <f>3*AE69</f>
        <v>3</v>
      </c>
      <c r="AG69" s="71">
        <f>AF69/$AF$72</f>
        <v>3.2967032967032968E-2</v>
      </c>
      <c r="AH69" s="71"/>
      <c r="AK69" s="67"/>
      <c r="AL69" s="67"/>
      <c r="AM69" s="26" t="s">
        <v>80</v>
      </c>
      <c r="AN69" s="33">
        <v>3</v>
      </c>
      <c r="AO69" s="26">
        <f>3*AN69</f>
        <v>9</v>
      </c>
      <c r="AP69" s="71">
        <f t="shared" si="7"/>
        <v>0.10843373493975904</v>
      </c>
      <c r="AQ69" s="71"/>
    </row>
    <row r="70" spans="8:43" ht="15.5" x14ac:dyDescent="0.25">
      <c r="H70" s="67"/>
      <c r="I70" s="67"/>
      <c r="J70" s="26" t="s">
        <v>86</v>
      </c>
      <c r="K70" s="33">
        <v>0</v>
      </c>
      <c r="L70" s="26">
        <f>2*K70</f>
        <v>0</v>
      </c>
      <c r="M70" s="71">
        <f t="shared" si="8"/>
        <v>0</v>
      </c>
      <c r="N70" s="71"/>
      <c r="R70" s="67"/>
      <c r="S70" s="67"/>
      <c r="T70" s="26" t="s">
        <v>86</v>
      </c>
      <c r="U70" s="33">
        <v>0</v>
      </c>
      <c r="V70" s="26">
        <f>2*U70</f>
        <v>0</v>
      </c>
      <c r="W70" s="71">
        <f t="shared" si="9"/>
        <v>0</v>
      </c>
      <c r="X70" s="71"/>
      <c r="AB70" s="67"/>
      <c r="AC70" s="67"/>
      <c r="AD70" s="26" t="s">
        <v>86</v>
      </c>
      <c r="AE70" s="33">
        <v>0</v>
      </c>
      <c r="AF70" s="26">
        <f>2*AE70</f>
        <v>0</v>
      </c>
      <c r="AG70" s="71">
        <f t="shared" ref="AG70:AG71" si="10">AF70/$AF$72</f>
        <v>0</v>
      </c>
      <c r="AH70" s="71"/>
      <c r="AK70" s="67"/>
      <c r="AL70" s="67"/>
      <c r="AM70" s="26" t="s">
        <v>86</v>
      </c>
      <c r="AN70" s="33">
        <v>1</v>
      </c>
      <c r="AO70" s="26">
        <f>2*AN70</f>
        <v>2</v>
      </c>
      <c r="AP70" s="71">
        <f t="shared" si="7"/>
        <v>2.4096385542168676E-2</v>
      </c>
      <c r="AQ70" s="71"/>
    </row>
    <row r="71" spans="8:43" ht="15.5" x14ac:dyDescent="0.25">
      <c r="H71" s="67"/>
      <c r="I71" s="67"/>
      <c r="J71" s="26" t="s">
        <v>92</v>
      </c>
      <c r="K71" s="33">
        <v>0</v>
      </c>
      <c r="L71" s="26">
        <f>1*K71</f>
        <v>0</v>
      </c>
      <c r="M71" s="71">
        <f t="shared" si="8"/>
        <v>0</v>
      </c>
      <c r="N71" s="71"/>
      <c r="R71" s="67"/>
      <c r="S71" s="67"/>
      <c r="T71" s="26" t="s">
        <v>92</v>
      </c>
      <c r="U71" s="33">
        <v>0</v>
      </c>
      <c r="V71" s="26">
        <f>1*U71</f>
        <v>0</v>
      </c>
      <c r="W71" s="71">
        <f t="shared" si="9"/>
        <v>0</v>
      </c>
      <c r="X71" s="71"/>
      <c r="AB71" s="67"/>
      <c r="AC71" s="67"/>
      <c r="AD71" s="26" t="s">
        <v>92</v>
      </c>
      <c r="AE71" s="33">
        <v>0</v>
      </c>
      <c r="AF71" s="26">
        <f>1*AE71</f>
        <v>0</v>
      </c>
      <c r="AG71" s="71">
        <f t="shared" si="10"/>
        <v>0</v>
      </c>
      <c r="AH71" s="71"/>
      <c r="AK71" s="67"/>
      <c r="AL71" s="67"/>
      <c r="AM71" s="26" t="s">
        <v>92</v>
      </c>
      <c r="AN71" s="33">
        <v>0</v>
      </c>
      <c r="AO71" s="26">
        <f>1*AN71</f>
        <v>0</v>
      </c>
      <c r="AP71" s="71">
        <f t="shared" si="7"/>
        <v>0</v>
      </c>
      <c r="AQ71" s="71"/>
    </row>
    <row r="72" spans="8:43" ht="14" x14ac:dyDescent="0.25">
      <c r="H72" s="67" t="s">
        <v>56</v>
      </c>
      <c r="I72" s="67"/>
      <c r="J72" s="67"/>
      <c r="K72" s="26">
        <f>SUM(K67:K71)</f>
        <v>20</v>
      </c>
      <c r="L72" s="26">
        <f>SUM(L67:L71)</f>
        <v>92</v>
      </c>
      <c r="M72" s="71">
        <f>SUM(M67:N71)</f>
        <v>1</v>
      </c>
      <c r="N72" s="72"/>
      <c r="R72" s="67" t="s">
        <v>56</v>
      </c>
      <c r="S72" s="67"/>
      <c r="T72" s="67"/>
      <c r="U72" s="26">
        <f>SUM(U67:U71)</f>
        <v>20</v>
      </c>
      <c r="V72" s="26">
        <f>SUM(V67:V71)</f>
        <v>89</v>
      </c>
      <c r="W72" s="71">
        <f>SUM(W67:X71)</f>
        <v>1</v>
      </c>
      <c r="X72" s="72"/>
      <c r="AB72" s="67" t="s">
        <v>56</v>
      </c>
      <c r="AC72" s="67"/>
      <c r="AD72" s="67"/>
      <c r="AE72" s="26">
        <f>SUM(AE67:AE71)</f>
        <v>20</v>
      </c>
      <c r="AF72" s="26">
        <f>SUM(AF67:AF71)</f>
        <v>91</v>
      </c>
      <c r="AG72" s="82">
        <f>SUM(AG67:AH71)</f>
        <v>1</v>
      </c>
      <c r="AH72" s="83"/>
      <c r="AK72" s="67" t="s">
        <v>56</v>
      </c>
      <c r="AL72" s="67"/>
      <c r="AM72" s="67"/>
      <c r="AN72" s="26">
        <f>SUM(AN67:AN71)</f>
        <v>20</v>
      </c>
      <c r="AO72" s="26">
        <f>SUM(AO67:AO71)</f>
        <v>83</v>
      </c>
      <c r="AP72" s="71">
        <f>SUM(AP67:AQ71)</f>
        <v>1</v>
      </c>
      <c r="AQ72" s="72"/>
    </row>
    <row r="73" spans="8:43" ht="14" x14ac:dyDescent="0.25">
      <c r="H73" s="67" t="s">
        <v>117</v>
      </c>
      <c r="I73" s="67"/>
      <c r="J73" s="67"/>
      <c r="K73" s="68">
        <f>5*20*I67</f>
        <v>100</v>
      </c>
      <c r="L73" s="69"/>
      <c r="M73" s="69"/>
      <c r="N73" s="70"/>
      <c r="R73" s="67" t="s">
        <v>117</v>
      </c>
      <c r="S73" s="67"/>
      <c r="T73" s="67"/>
      <c r="U73" s="68">
        <f>5*20*S67</f>
        <v>100</v>
      </c>
      <c r="V73" s="69"/>
      <c r="W73" s="69"/>
      <c r="X73" s="70"/>
      <c r="AB73" s="67" t="s">
        <v>117</v>
      </c>
      <c r="AC73" s="67"/>
      <c r="AD73" s="67"/>
      <c r="AE73" s="68">
        <f>5*20*AC67</f>
        <v>100</v>
      </c>
      <c r="AF73" s="69"/>
      <c r="AG73" s="69"/>
      <c r="AH73" s="70"/>
      <c r="AK73" s="67" t="s">
        <v>117</v>
      </c>
      <c r="AL73" s="67"/>
      <c r="AM73" s="67"/>
      <c r="AN73" s="68">
        <f>5*20*AL67</f>
        <v>100</v>
      </c>
      <c r="AO73" s="69"/>
      <c r="AP73" s="69"/>
      <c r="AQ73" s="70"/>
    </row>
    <row r="74" spans="8:43" ht="14" x14ac:dyDescent="0.25">
      <c r="H74" s="67" t="s">
        <v>118</v>
      </c>
      <c r="I74" s="67"/>
      <c r="J74" s="67"/>
      <c r="K74" s="73">
        <f>L72/K73</f>
        <v>0.92</v>
      </c>
      <c r="L74" s="73"/>
      <c r="M74" s="73"/>
      <c r="N74" s="73"/>
      <c r="R74" s="67" t="s">
        <v>118</v>
      </c>
      <c r="S74" s="67"/>
      <c r="T74" s="67"/>
      <c r="U74" s="73">
        <f>V72/U73</f>
        <v>0.89</v>
      </c>
      <c r="V74" s="73"/>
      <c r="W74" s="73"/>
      <c r="X74" s="73"/>
      <c r="AB74" s="67" t="s">
        <v>118</v>
      </c>
      <c r="AC74" s="67"/>
      <c r="AD74" s="67"/>
      <c r="AE74" s="73">
        <f>AF72/AE73</f>
        <v>0.91</v>
      </c>
      <c r="AF74" s="73"/>
      <c r="AG74" s="73"/>
      <c r="AH74" s="73"/>
      <c r="AK74" s="67" t="s">
        <v>118</v>
      </c>
      <c r="AL74" s="67"/>
      <c r="AM74" s="67"/>
      <c r="AN74" s="73">
        <f>AO72/AN73</f>
        <v>0.83</v>
      </c>
      <c r="AO74" s="73"/>
      <c r="AP74" s="73"/>
      <c r="AQ74" s="73"/>
    </row>
    <row r="75" spans="8:43" ht="14" x14ac:dyDescent="0.25">
      <c r="H75" s="67" t="s">
        <v>72</v>
      </c>
      <c r="I75" s="67"/>
      <c r="J75" s="67"/>
      <c r="K75" s="68" t="str">
        <f>IF(K74&lt;=21%,"Sangat Tidak Setuju",IF(K74&lt;=41%,"Tidak Setuju",IF(K74&lt;=61%,"Setuju",IF(K74&lt;=81%,"Cukup Setuju",IF(K74&lt;=100%,"Sangat Setuju")))))</f>
        <v>Sangat Setuju</v>
      </c>
      <c r="L75" s="69"/>
      <c r="M75" s="69"/>
      <c r="N75" s="70"/>
      <c r="R75" s="67" t="s">
        <v>72</v>
      </c>
      <c r="S75" s="67"/>
      <c r="T75" s="67"/>
      <c r="U75" s="68" t="str">
        <f>IF(U74&lt;=21%,"Sangat Tidak Setuju",IF(U74&lt;=41%,"Tidak Setuju",IF(U74&lt;=61%,"Setuju",IF(U74&lt;=81%,"Cukup Setuju",IF(U74&lt;=100%,"Sangat Setuju")))))</f>
        <v>Sangat Setuju</v>
      </c>
      <c r="V75" s="69"/>
      <c r="W75" s="69"/>
      <c r="X75" s="70"/>
      <c r="AB75" s="67" t="s">
        <v>72</v>
      </c>
      <c r="AC75" s="67"/>
      <c r="AD75" s="67"/>
      <c r="AE75" s="68" t="str">
        <f>IF(AE74&lt;=21%,"Sangat Tidak Setuju",IF(AE74&lt;=41%,"Tidak Setuju",IF(AE74&lt;=61%,"Setuju",IF(AE74&lt;=81%,"Cukup Setuju",IF(AE74&lt;=100%,"Sangat Setuju")))))</f>
        <v>Sangat Setuju</v>
      </c>
      <c r="AF75" s="69"/>
      <c r="AG75" s="69"/>
      <c r="AH75" s="70"/>
      <c r="AK75" s="67" t="s">
        <v>72</v>
      </c>
      <c r="AL75" s="67"/>
      <c r="AM75" s="67"/>
      <c r="AN75" s="68" t="str">
        <f>IF(AN74&lt;=21%,"Sangat Tidak Setuju",IF(AN74&lt;=41%,"Tidak Setuju",IF(AN74&lt;=61%,"Setuju",IF(AN74&lt;=81%,"Cukup Setuju",IF(AN74&lt;=100%,"Sangat Setuju")))))</f>
        <v>Sangat Setuju</v>
      </c>
      <c r="AO75" s="69"/>
      <c r="AP75" s="69"/>
      <c r="AQ75" s="70"/>
    </row>
    <row r="79" spans="8:43" ht="14" x14ac:dyDescent="0.3">
      <c r="H79" s="75" t="s">
        <v>119</v>
      </c>
      <c r="I79" s="76"/>
      <c r="J79" s="76"/>
      <c r="K79" s="76"/>
      <c r="L79" s="76"/>
      <c r="M79" s="76"/>
      <c r="N79" s="77"/>
      <c r="R79" s="75" t="s">
        <v>119</v>
      </c>
      <c r="S79" s="76"/>
      <c r="T79" s="76"/>
      <c r="U79" s="76"/>
      <c r="V79" s="76"/>
      <c r="W79" s="76"/>
      <c r="X79" s="77"/>
      <c r="AB79" s="75" t="s">
        <v>119</v>
      </c>
      <c r="AC79" s="76"/>
      <c r="AD79" s="76"/>
      <c r="AE79" s="76"/>
      <c r="AF79" s="76"/>
      <c r="AG79" s="76"/>
      <c r="AH79" s="77"/>
      <c r="AK79" s="75" t="s">
        <v>119</v>
      </c>
      <c r="AL79" s="76"/>
      <c r="AM79" s="76"/>
      <c r="AN79" s="76"/>
      <c r="AO79" s="76"/>
      <c r="AP79" s="76"/>
      <c r="AQ79" s="77"/>
    </row>
    <row r="80" spans="8:43" ht="12.5" customHeight="1" x14ac:dyDescent="0.25">
      <c r="H80" s="92" t="s">
        <v>5</v>
      </c>
      <c r="I80" s="93"/>
      <c r="J80" s="93"/>
      <c r="K80" s="93"/>
      <c r="L80" s="93"/>
      <c r="M80" s="93"/>
      <c r="N80" s="94"/>
      <c r="R80" s="78" t="s">
        <v>13</v>
      </c>
      <c r="S80" s="78"/>
      <c r="T80" s="78"/>
      <c r="U80" s="78"/>
      <c r="V80" s="78"/>
      <c r="W80" s="78"/>
      <c r="X80" s="78"/>
      <c r="AB80" s="78" t="s">
        <v>24</v>
      </c>
      <c r="AC80" s="78"/>
      <c r="AD80" s="78"/>
      <c r="AE80" s="78"/>
      <c r="AF80" s="78"/>
      <c r="AG80" s="78"/>
      <c r="AH80" s="78"/>
      <c r="AK80" s="78" t="s">
        <v>113</v>
      </c>
      <c r="AL80" s="78"/>
      <c r="AM80" s="78"/>
      <c r="AN80" s="78"/>
      <c r="AO80" s="78"/>
      <c r="AP80" s="78"/>
      <c r="AQ80" s="78"/>
    </row>
    <row r="81" spans="8:43" ht="12.5" customHeight="1" x14ac:dyDescent="0.25">
      <c r="H81" s="95"/>
      <c r="I81" s="96"/>
      <c r="J81" s="96"/>
      <c r="K81" s="96"/>
      <c r="L81" s="96"/>
      <c r="M81" s="96"/>
      <c r="N81" s="97"/>
      <c r="R81" s="78"/>
      <c r="S81" s="78"/>
      <c r="T81" s="78"/>
      <c r="U81" s="78"/>
      <c r="V81" s="78"/>
      <c r="W81" s="78"/>
      <c r="X81" s="78"/>
      <c r="AB81" s="78"/>
      <c r="AC81" s="78"/>
      <c r="AD81" s="78"/>
      <c r="AE81" s="78"/>
      <c r="AF81" s="78"/>
      <c r="AG81" s="78"/>
      <c r="AH81" s="78"/>
      <c r="AK81" s="78"/>
      <c r="AL81" s="78"/>
      <c r="AM81" s="78"/>
      <c r="AN81" s="78"/>
      <c r="AO81" s="78"/>
      <c r="AP81" s="78"/>
      <c r="AQ81" s="78"/>
    </row>
    <row r="82" spans="8:43" ht="28" x14ac:dyDescent="0.25">
      <c r="H82" s="38" t="s">
        <v>116</v>
      </c>
      <c r="I82" s="38" t="s">
        <v>62</v>
      </c>
      <c r="J82" s="38" t="s">
        <v>60</v>
      </c>
      <c r="K82" s="38" t="s">
        <v>63</v>
      </c>
      <c r="L82" s="38" t="s">
        <v>64</v>
      </c>
      <c r="M82" s="87" t="s">
        <v>65</v>
      </c>
      <c r="N82" s="88"/>
      <c r="R82" s="38" t="s">
        <v>116</v>
      </c>
      <c r="S82" s="38" t="s">
        <v>62</v>
      </c>
      <c r="T82" s="38" t="s">
        <v>60</v>
      </c>
      <c r="U82" s="38" t="s">
        <v>63</v>
      </c>
      <c r="V82" s="38" t="s">
        <v>64</v>
      </c>
      <c r="W82" s="74" t="s">
        <v>65</v>
      </c>
      <c r="X82" s="74"/>
      <c r="AB82" s="38" t="s">
        <v>116</v>
      </c>
      <c r="AC82" s="38" t="s">
        <v>62</v>
      </c>
      <c r="AD82" s="38" t="s">
        <v>60</v>
      </c>
      <c r="AE82" s="38" t="s">
        <v>63</v>
      </c>
      <c r="AF82" s="38" t="s">
        <v>64</v>
      </c>
      <c r="AG82" s="74" t="s">
        <v>65</v>
      </c>
      <c r="AH82" s="74"/>
      <c r="AK82" s="38" t="s">
        <v>116</v>
      </c>
      <c r="AL82" s="38" t="s">
        <v>62</v>
      </c>
      <c r="AM82" s="38" t="s">
        <v>60</v>
      </c>
      <c r="AN82" s="38" t="s">
        <v>63</v>
      </c>
      <c r="AO82" s="38" t="s">
        <v>64</v>
      </c>
      <c r="AP82" s="74" t="s">
        <v>65</v>
      </c>
      <c r="AQ82" s="74"/>
    </row>
    <row r="83" spans="8:43" ht="15.5" x14ac:dyDescent="0.25">
      <c r="H83" s="89">
        <v>4</v>
      </c>
      <c r="I83" s="89">
        <v>1</v>
      </c>
      <c r="J83" s="26" t="s">
        <v>68</v>
      </c>
      <c r="K83" s="33">
        <v>10</v>
      </c>
      <c r="L83" s="26">
        <f>5*K83</f>
        <v>50</v>
      </c>
      <c r="M83" s="82">
        <f>L83/$L$88</f>
        <v>0.57471264367816088</v>
      </c>
      <c r="N83" s="83"/>
      <c r="R83" s="67">
        <v>12</v>
      </c>
      <c r="S83" s="67">
        <v>1</v>
      </c>
      <c r="T83" s="26" t="s">
        <v>68</v>
      </c>
      <c r="U83" s="33">
        <v>9</v>
      </c>
      <c r="V83" s="26">
        <f>5*U83</f>
        <v>45</v>
      </c>
      <c r="W83" s="71">
        <f>V83/$V$88</f>
        <v>0.52325581395348841</v>
      </c>
      <c r="X83" s="71"/>
      <c r="AB83" s="67">
        <v>23</v>
      </c>
      <c r="AC83" s="67">
        <v>1</v>
      </c>
      <c r="AD83" s="26" t="s">
        <v>68</v>
      </c>
      <c r="AE83" s="33">
        <v>8</v>
      </c>
      <c r="AF83" s="26">
        <f>5*AE83</f>
        <v>40</v>
      </c>
      <c r="AG83" s="71">
        <f>AF83/$AF$88</f>
        <v>0.46511627906976744</v>
      </c>
      <c r="AH83" s="71"/>
      <c r="AK83" s="67">
        <v>27</v>
      </c>
      <c r="AL83" s="67">
        <v>1</v>
      </c>
      <c r="AM83" s="26" t="s">
        <v>68</v>
      </c>
      <c r="AN83" s="33">
        <v>12</v>
      </c>
      <c r="AO83" s="26">
        <f>5*AN83</f>
        <v>60</v>
      </c>
      <c r="AP83" s="71">
        <f>AO83/$AO$88</f>
        <v>0.68181818181818177</v>
      </c>
      <c r="AQ83" s="71"/>
    </row>
    <row r="84" spans="8:43" ht="15.5" x14ac:dyDescent="0.25">
      <c r="H84" s="90"/>
      <c r="I84" s="90"/>
      <c r="J84" s="26" t="s">
        <v>74</v>
      </c>
      <c r="K84" s="33">
        <v>7</v>
      </c>
      <c r="L84" s="26">
        <f>4*K84</f>
        <v>28</v>
      </c>
      <c r="M84" s="82">
        <f>L84/$L$88</f>
        <v>0.32183908045977011</v>
      </c>
      <c r="N84" s="83"/>
      <c r="R84" s="67"/>
      <c r="S84" s="67"/>
      <c r="T84" s="26" t="s">
        <v>74</v>
      </c>
      <c r="U84" s="33">
        <v>8</v>
      </c>
      <c r="V84" s="26">
        <f>4*U84</f>
        <v>32</v>
      </c>
      <c r="W84" s="71">
        <f t="shared" ref="W84:W87" si="11">V84/$V$88</f>
        <v>0.37209302325581395</v>
      </c>
      <c r="X84" s="71"/>
      <c r="AB84" s="67"/>
      <c r="AC84" s="67"/>
      <c r="AD84" s="26" t="s">
        <v>74</v>
      </c>
      <c r="AE84" s="33">
        <v>10</v>
      </c>
      <c r="AF84" s="26">
        <f>4*AE84</f>
        <v>40</v>
      </c>
      <c r="AG84" s="71">
        <f t="shared" ref="AG84:AG87" si="12">AF84/$AF$88</f>
        <v>0.46511627906976744</v>
      </c>
      <c r="AH84" s="71"/>
      <c r="AK84" s="67"/>
      <c r="AL84" s="67"/>
      <c r="AM84" s="26" t="s">
        <v>74</v>
      </c>
      <c r="AN84" s="33">
        <v>5</v>
      </c>
      <c r="AO84" s="26">
        <f>4*AN84</f>
        <v>20</v>
      </c>
      <c r="AP84" s="71">
        <f t="shared" ref="AP84:AP87" si="13">AO84/$AO$88</f>
        <v>0.22727272727272727</v>
      </c>
      <c r="AQ84" s="71"/>
    </row>
    <row r="85" spans="8:43" ht="15.5" x14ac:dyDescent="0.25">
      <c r="H85" s="90"/>
      <c r="I85" s="90"/>
      <c r="J85" s="26" t="s">
        <v>80</v>
      </c>
      <c r="K85" s="33">
        <v>3</v>
      </c>
      <c r="L85" s="26">
        <f>3*K85</f>
        <v>9</v>
      </c>
      <c r="M85" s="82">
        <f t="shared" ref="M85:M87" si="14">L85/$L$88</f>
        <v>0.10344827586206896</v>
      </c>
      <c r="N85" s="83"/>
      <c r="R85" s="67"/>
      <c r="S85" s="67"/>
      <c r="T85" s="26" t="s">
        <v>80</v>
      </c>
      <c r="U85" s="33">
        <v>3</v>
      </c>
      <c r="V85" s="26">
        <f>3*U85</f>
        <v>9</v>
      </c>
      <c r="W85" s="71">
        <f t="shared" si="11"/>
        <v>0.10465116279069768</v>
      </c>
      <c r="X85" s="71"/>
      <c r="AB85" s="67"/>
      <c r="AC85" s="67"/>
      <c r="AD85" s="26" t="s">
        <v>80</v>
      </c>
      <c r="AE85" s="33">
        <v>2</v>
      </c>
      <c r="AF85" s="26">
        <f>3*AE85</f>
        <v>6</v>
      </c>
      <c r="AG85" s="71">
        <f>AF85/$AF$88</f>
        <v>6.9767441860465115E-2</v>
      </c>
      <c r="AH85" s="71"/>
      <c r="AK85" s="67"/>
      <c r="AL85" s="67"/>
      <c r="AM85" s="26" t="s">
        <v>80</v>
      </c>
      <c r="AN85" s="33">
        <v>2</v>
      </c>
      <c r="AO85" s="26">
        <f>3*AN85</f>
        <v>6</v>
      </c>
      <c r="AP85" s="71">
        <f t="shared" si="13"/>
        <v>6.8181818181818177E-2</v>
      </c>
      <c r="AQ85" s="71"/>
    </row>
    <row r="86" spans="8:43" ht="15.5" x14ac:dyDescent="0.25">
      <c r="H86" s="90"/>
      <c r="I86" s="90"/>
      <c r="J86" s="26" t="s">
        <v>86</v>
      </c>
      <c r="K86" s="33">
        <v>0</v>
      </c>
      <c r="L86" s="26">
        <f>2*K86</f>
        <v>0</v>
      </c>
      <c r="M86" s="82">
        <f>L86/$L$88</f>
        <v>0</v>
      </c>
      <c r="N86" s="83"/>
      <c r="R86" s="67"/>
      <c r="S86" s="67"/>
      <c r="T86" s="26" t="s">
        <v>86</v>
      </c>
      <c r="U86" s="33">
        <v>0</v>
      </c>
      <c r="V86" s="26">
        <f>2*U86</f>
        <v>0</v>
      </c>
      <c r="W86" s="71">
        <f t="shared" si="11"/>
        <v>0</v>
      </c>
      <c r="X86" s="71"/>
      <c r="AB86" s="67"/>
      <c r="AC86" s="67"/>
      <c r="AD86" s="26" t="s">
        <v>86</v>
      </c>
      <c r="AE86" s="33">
        <v>0</v>
      </c>
      <c r="AF86" s="26">
        <f>2*AE86</f>
        <v>0</v>
      </c>
      <c r="AG86" s="71">
        <f t="shared" si="12"/>
        <v>0</v>
      </c>
      <c r="AH86" s="71"/>
      <c r="AK86" s="67"/>
      <c r="AL86" s="67"/>
      <c r="AM86" s="26" t="s">
        <v>86</v>
      </c>
      <c r="AN86" s="33">
        <v>1</v>
      </c>
      <c r="AO86" s="26">
        <f>2*AN86</f>
        <v>2</v>
      </c>
      <c r="AP86" s="71">
        <f t="shared" si="13"/>
        <v>2.2727272727272728E-2</v>
      </c>
      <c r="AQ86" s="71"/>
    </row>
    <row r="87" spans="8:43" ht="15.5" x14ac:dyDescent="0.25">
      <c r="H87" s="91"/>
      <c r="I87" s="91"/>
      <c r="J87" s="26" t="s">
        <v>92</v>
      </c>
      <c r="K87" s="33">
        <v>0</v>
      </c>
      <c r="L87" s="26">
        <f>1*K87</f>
        <v>0</v>
      </c>
      <c r="M87" s="82">
        <f t="shared" si="14"/>
        <v>0</v>
      </c>
      <c r="N87" s="83"/>
      <c r="R87" s="67"/>
      <c r="S87" s="67"/>
      <c r="T87" s="26" t="s">
        <v>92</v>
      </c>
      <c r="U87" s="33">
        <v>0</v>
      </c>
      <c r="V87" s="26">
        <f>1*U87</f>
        <v>0</v>
      </c>
      <c r="W87" s="71">
        <f t="shared" si="11"/>
        <v>0</v>
      </c>
      <c r="X87" s="71"/>
      <c r="AB87" s="67"/>
      <c r="AC87" s="67"/>
      <c r="AD87" s="26" t="s">
        <v>92</v>
      </c>
      <c r="AE87" s="33">
        <v>0</v>
      </c>
      <c r="AF87" s="26">
        <f>1*AE87</f>
        <v>0</v>
      </c>
      <c r="AG87" s="71">
        <f t="shared" si="12"/>
        <v>0</v>
      </c>
      <c r="AH87" s="71"/>
      <c r="AK87" s="67"/>
      <c r="AL87" s="67"/>
      <c r="AM87" s="26" t="s">
        <v>92</v>
      </c>
      <c r="AN87" s="33">
        <v>0</v>
      </c>
      <c r="AO87" s="26">
        <f>1*AN87</f>
        <v>0</v>
      </c>
      <c r="AP87" s="71">
        <f t="shared" si="13"/>
        <v>0</v>
      </c>
      <c r="AQ87" s="71"/>
    </row>
    <row r="88" spans="8:43" ht="14" x14ac:dyDescent="0.25">
      <c r="H88" s="79" t="s">
        <v>56</v>
      </c>
      <c r="I88" s="80"/>
      <c r="J88" s="81"/>
      <c r="K88" s="26">
        <f>SUM(K83:K87)</f>
        <v>20</v>
      </c>
      <c r="L88" s="26">
        <f>SUM(L83:L87)</f>
        <v>87</v>
      </c>
      <c r="M88" s="82">
        <f>SUM(M83:N87)</f>
        <v>1</v>
      </c>
      <c r="N88" s="83"/>
      <c r="R88" s="67" t="s">
        <v>56</v>
      </c>
      <c r="S88" s="67"/>
      <c r="T88" s="67"/>
      <c r="U88" s="26">
        <f>SUM(U83:U87)</f>
        <v>20</v>
      </c>
      <c r="V88" s="26">
        <f>SUM(V83:V87)</f>
        <v>86</v>
      </c>
      <c r="W88" s="82">
        <f>SUM(W83:X87)</f>
        <v>1</v>
      </c>
      <c r="X88" s="83"/>
      <c r="AB88" s="67" t="s">
        <v>56</v>
      </c>
      <c r="AC88" s="67"/>
      <c r="AD88" s="67"/>
      <c r="AE88" s="26">
        <f>SUM(AE83:AE87)</f>
        <v>20</v>
      </c>
      <c r="AF88" s="26">
        <f>SUM(AF83:AF87)</f>
        <v>86</v>
      </c>
      <c r="AG88" s="71">
        <f>SUM(AG83:AH87)</f>
        <v>1</v>
      </c>
      <c r="AH88" s="72"/>
      <c r="AK88" s="67" t="s">
        <v>56</v>
      </c>
      <c r="AL88" s="67"/>
      <c r="AM88" s="67"/>
      <c r="AN88" s="26">
        <f>SUM(AN83:AN87)</f>
        <v>20</v>
      </c>
      <c r="AO88" s="26">
        <f>SUM(AO83:AO87)</f>
        <v>88</v>
      </c>
      <c r="AP88" s="71">
        <f>SUM(AP83:AQ87)</f>
        <v>1</v>
      </c>
      <c r="AQ88" s="72"/>
    </row>
    <row r="89" spans="8:43" ht="14" x14ac:dyDescent="0.25">
      <c r="H89" s="79" t="s">
        <v>117</v>
      </c>
      <c r="I89" s="80"/>
      <c r="J89" s="81"/>
      <c r="K89" s="68">
        <f>5*20*I83</f>
        <v>100</v>
      </c>
      <c r="L89" s="69"/>
      <c r="M89" s="69"/>
      <c r="N89" s="70"/>
      <c r="R89" s="67" t="s">
        <v>117</v>
      </c>
      <c r="S89" s="67"/>
      <c r="T89" s="67"/>
      <c r="U89" s="68">
        <f>5*20*S83</f>
        <v>100</v>
      </c>
      <c r="V89" s="69"/>
      <c r="W89" s="69"/>
      <c r="X89" s="70"/>
      <c r="AB89" s="67" t="s">
        <v>117</v>
      </c>
      <c r="AC89" s="67"/>
      <c r="AD89" s="67"/>
      <c r="AE89" s="68">
        <f>5*20*AC83</f>
        <v>100</v>
      </c>
      <c r="AF89" s="69"/>
      <c r="AG89" s="69"/>
      <c r="AH89" s="70"/>
      <c r="AK89" s="67" t="s">
        <v>117</v>
      </c>
      <c r="AL89" s="67"/>
      <c r="AM89" s="67"/>
      <c r="AN89" s="68">
        <f>5*20*AL83</f>
        <v>100</v>
      </c>
      <c r="AO89" s="69"/>
      <c r="AP89" s="69"/>
      <c r="AQ89" s="70"/>
    </row>
    <row r="90" spans="8:43" ht="14" x14ac:dyDescent="0.25">
      <c r="H90" s="79" t="s">
        <v>118</v>
      </c>
      <c r="I90" s="80"/>
      <c r="J90" s="81"/>
      <c r="K90" s="84">
        <f>L88/K89</f>
        <v>0.87</v>
      </c>
      <c r="L90" s="85"/>
      <c r="M90" s="85"/>
      <c r="N90" s="86"/>
      <c r="R90" s="67" t="s">
        <v>118</v>
      </c>
      <c r="S90" s="67"/>
      <c r="T90" s="67"/>
      <c r="U90" s="73">
        <f>V88/U89</f>
        <v>0.86</v>
      </c>
      <c r="V90" s="73"/>
      <c r="W90" s="73"/>
      <c r="X90" s="73"/>
      <c r="AB90" s="67" t="s">
        <v>118</v>
      </c>
      <c r="AC90" s="67"/>
      <c r="AD90" s="67"/>
      <c r="AE90" s="73">
        <f>AF88/AE89</f>
        <v>0.86</v>
      </c>
      <c r="AF90" s="73"/>
      <c r="AG90" s="73"/>
      <c r="AH90" s="73"/>
      <c r="AK90" s="67" t="s">
        <v>118</v>
      </c>
      <c r="AL90" s="67"/>
      <c r="AM90" s="67"/>
      <c r="AN90" s="73">
        <f>AO88/AN89</f>
        <v>0.88</v>
      </c>
      <c r="AO90" s="73"/>
      <c r="AP90" s="73"/>
      <c r="AQ90" s="73"/>
    </row>
    <row r="91" spans="8:43" ht="14" x14ac:dyDescent="0.25">
      <c r="H91" s="79" t="s">
        <v>72</v>
      </c>
      <c r="I91" s="80"/>
      <c r="J91" s="81"/>
      <c r="K91" s="68" t="str">
        <f>IF(K90&lt;=21%,"Sangat Tidak Setuju",IF(K90&lt;=41%,"Tidak Setuju",IF(K90&lt;=61%,"Setuju",IF(K90&lt;=81%,"Cukup Setuju",IF(K90&lt;=100%,"Sangat Setuju")))))</f>
        <v>Sangat Setuju</v>
      </c>
      <c r="L91" s="69"/>
      <c r="M91" s="69"/>
      <c r="N91" s="70"/>
      <c r="R91" s="67" t="s">
        <v>72</v>
      </c>
      <c r="S91" s="67"/>
      <c r="T91" s="67"/>
      <c r="U91" s="68" t="str">
        <f>IF(U90&lt;=21%,"Sangat Tidak Setuju",IF(U90&lt;=41%,"Tidak Setuju",IF(U90&lt;=61%,"Setuju",IF(U90&lt;=81%,"Cukup Setuju",IF(U90&lt;=100%,"Sangat Setuju")))))</f>
        <v>Sangat Setuju</v>
      </c>
      <c r="V91" s="69"/>
      <c r="W91" s="69"/>
      <c r="X91" s="70"/>
      <c r="AB91" s="67" t="s">
        <v>72</v>
      </c>
      <c r="AC91" s="67"/>
      <c r="AD91" s="67"/>
      <c r="AE91" s="68" t="str">
        <f>IF(AE90&lt;=21%,"Sangat Tidak Setuju",IF(AE90&lt;=41%,"Tidak Setuju",IF(AE90&lt;=61%,"Setuju",IF(AE90&lt;=81%,"Cukup Setuju",IF(AE90&lt;=100%,"Sangat Setuju")))))</f>
        <v>Sangat Setuju</v>
      </c>
      <c r="AF91" s="69"/>
      <c r="AG91" s="69"/>
      <c r="AH91" s="70"/>
      <c r="AK91" s="67" t="s">
        <v>72</v>
      </c>
      <c r="AL91" s="67"/>
      <c r="AM91" s="67"/>
      <c r="AN91" s="68" t="str">
        <f>IF(AN90&lt;=21%,"Sangat Tidak Setuju",IF(AN90&lt;=41%,"Tidak Setuju",IF(AN90&lt;=61%,"Setuju",IF(AN90&lt;=81%,"Cukup Setuju",IF(AN90&lt;=100%,"Sangat Setuju")))))</f>
        <v>Sangat Setuju</v>
      </c>
      <c r="AO91" s="69"/>
      <c r="AP91" s="69"/>
      <c r="AQ91" s="70"/>
    </row>
    <row r="94" spans="8:43" ht="14" x14ac:dyDescent="0.3">
      <c r="H94" s="75" t="s">
        <v>119</v>
      </c>
      <c r="I94" s="76"/>
      <c r="J94" s="76"/>
      <c r="K94" s="76"/>
      <c r="L94" s="76"/>
      <c r="M94" s="76"/>
      <c r="N94" s="77"/>
      <c r="R94" s="75" t="s">
        <v>119</v>
      </c>
      <c r="S94" s="76"/>
      <c r="T94" s="76"/>
      <c r="U94" s="76"/>
      <c r="V94" s="76"/>
      <c r="W94" s="76"/>
      <c r="X94" s="77"/>
    </row>
    <row r="95" spans="8:43" ht="12.5" customHeight="1" x14ac:dyDescent="0.3">
      <c r="H95" s="92" t="s">
        <v>6</v>
      </c>
      <c r="I95" s="93"/>
      <c r="J95" s="93"/>
      <c r="K95" s="93"/>
      <c r="L95" s="93"/>
      <c r="M95" s="93"/>
      <c r="N95" s="94"/>
      <c r="R95" s="78" t="s">
        <v>14</v>
      </c>
      <c r="S95" s="78"/>
      <c r="T95" s="78"/>
      <c r="U95" s="78"/>
      <c r="V95" s="78"/>
      <c r="W95" s="78"/>
      <c r="X95" s="78"/>
      <c r="AK95" s="75" t="s">
        <v>119</v>
      </c>
      <c r="AL95" s="76"/>
      <c r="AM95" s="76"/>
      <c r="AN95" s="76"/>
      <c r="AO95" s="76"/>
      <c r="AP95" s="76"/>
      <c r="AQ95" s="77"/>
    </row>
    <row r="96" spans="8:43" ht="12.5" customHeight="1" x14ac:dyDescent="0.25">
      <c r="H96" s="95"/>
      <c r="I96" s="96"/>
      <c r="J96" s="96"/>
      <c r="K96" s="96"/>
      <c r="L96" s="96"/>
      <c r="M96" s="96"/>
      <c r="N96" s="97"/>
      <c r="R96" s="78"/>
      <c r="S96" s="78"/>
      <c r="T96" s="78"/>
      <c r="U96" s="78"/>
      <c r="V96" s="78"/>
      <c r="W96" s="78"/>
      <c r="X96" s="78"/>
      <c r="AK96" s="78" t="s">
        <v>114</v>
      </c>
      <c r="AL96" s="78"/>
      <c r="AM96" s="78"/>
      <c r="AN96" s="78"/>
      <c r="AO96" s="78"/>
      <c r="AP96" s="78"/>
      <c r="AQ96" s="78"/>
    </row>
    <row r="97" spans="8:43" ht="28" x14ac:dyDescent="0.25">
      <c r="H97" s="38" t="s">
        <v>116</v>
      </c>
      <c r="I97" s="38" t="s">
        <v>62</v>
      </c>
      <c r="J97" s="38" t="s">
        <v>60</v>
      </c>
      <c r="K97" s="38" t="s">
        <v>63</v>
      </c>
      <c r="L97" s="38" t="s">
        <v>64</v>
      </c>
      <c r="M97" s="87" t="s">
        <v>65</v>
      </c>
      <c r="N97" s="88"/>
      <c r="R97" s="38" t="s">
        <v>116</v>
      </c>
      <c r="S97" s="38" t="s">
        <v>62</v>
      </c>
      <c r="T97" s="38" t="s">
        <v>60</v>
      </c>
      <c r="U97" s="38" t="s">
        <v>63</v>
      </c>
      <c r="V97" s="38" t="s">
        <v>64</v>
      </c>
      <c r="W97" s="74" t="s">
        <v>65</v>
      </c>
      <c r="X97" s="74"/>
      <c r="AK97" s="78"/>
      <c r="AL97" s="78"/>
      <c r="AM97" s="78"/>
      <c r="AN97" s="78"/>
      <c r="AO97" s="78"/>
      <c r="AP97" s="78"/>
      <c r="AQ97" s="78"/>
    </row>
    <row r="98" spans="8:43" ht="28" x14ac:dyDescent="0.25">
      <c r="H98" s="89">
        <v>5</v>
      </c>
      <c r="I98" s="89">
        <v>1</v>
      </c>
      <c r="J98" s="26" t="s">
        <v>68</v>
      </c>
      <c r="K98" s="33">
        <v>5</v>
      </c>
      <c r="L98" s="26">
        <f>5*K98</f>
        <v>25</v>
      </c>
      <c r="M98" s="82">
        <f>L98/$L$103</f>
        <v>0.30864197530864196</v>
      </c>
      <c r="N98" s="83"/>
      <c r="R98" s="67">
        <v>13</v>
      </c>
      <c r="S98" s="67">
        <v>1</v>
      </c>
      <c r="T98" s="26" t="s">
        <v>68</v>
      </c>
      <c r="U98" s="33">
        <v>9</v>
      </c>
      <c r="V98" s="26">
        <f>5*U98</f>
        <v>45</v>
      </c>
      <c r="W98" s="71">
        <f>V98/$V$103</f>
        <v>0.54216867469879515</v>
      </c>
      <c r="X98" s="71"/>
      <c r="AK98" s="38" t="s">
        <v>116</v>
      </c>
      <c r="AL98" s="38" t="s">
        <v>62</v>
      </c>
      <c r="AM98" s="38" t="s">
        <v>60</v>
      </c>
      <c r="AN98" s="38" t="s">
        <v>63</v>
      </c>
      <c r="AO98" s="38" t="s">
        <v>64</v>
      </c>
      <c r="AP98" s="74" t="s">
        <v>65</v>
      </c>
      <c r="AQ98" s="74"/>
    </row>
    <row r="99" spans="8:43" ht="15.5" x14ac:dyDescent="0.25">
      <c r="H99" s="90"/>
      <c r="I99" s="90"/>
      <c r="J99" s="26" t="s">
        <v>74</v>
      </c>
      <c r="K99" s="33">
        <v>11</v>
      </c>
      <c r="L99" s="26">
        <f>4*K99</f>
        <v>44</v>
      </c>
      <c r="M99" s="82">
        <f t="shared" ref="M99:M102" si="15">L99/$L$103</f>
        <v>0.54320987654320985</v>
      </c>
      <c r="N99" s="83"/>
      <c r="R99" s="67"/>
      <c r="S99" s="67"/>
      <c r="T99" s="26" t="s">
        <v>74</v>
      </c>
      <c r="U99" s="33">
        <v>6</v>
      </c>
      <c r="V99" s="26">
        <f>4*U99</f>
        <v>24</v>
      </c>
      <c r="W99" s="71">
        <f t="shared" ref="W99:W101" si="16">V99/$V$103</f>
        <v>0.28915662650602408</v>
      </c>
      <c r="X99" s="71"/>
      <c r="AK99" s="67">
        <v>28</v>
      </c>
      <c r="AL99" s="67">
        <v>1</v>
      </c>
      <c r="AM99" s="26" t="s">
        <v>68</v>
      </c>
      <c r="AN99" s="33">
        <v>9</v>
      </c>
      <c r="AO99" s="26">
        <f>5*AN99</f>
        <v>45</v>
      </c>
      <c r="AP99" s="71">
        <f>AO99/$AO$104</f>
        <v>0.52325581395348841</v>
      </c>
      <c r="AQ99" s="71"/>
    </row>
    <row r="100" spans="8:43" ht="15.5" x14ac:dyDescent="0.25">
      <c r="H100" s="90"/>
      <c r="I100" s="90"/>
      <c r="J100" s="26" t="s">
        <v>80</v>
      </c>
      <c r="K100" s="33">
        <v>4</v>
      </c>
      <c r="L100" s="26">
        <f>3*K100</f>
        <v>12</v>
      </c>
      <c r="M100" s="82">
        <f t="shared" si="15"/>
        <v>0.14814814814814814</v>
      </c>
      <c r="N100" s="83"/>
      <c r="R100" s="67"/>
      <c r="S100" s="67"/>
      <c r="T100" s="26" t="s">
        <v>80</v>
      </c>
      <c r="U100" s="33">
        <v>4</v>
      </c>
      <c r="V100" s="26">
        <f>3*U100</f>
        <v>12</v>
      </c>
      <c r="W100" s="71">
        <f>V100/$V$103</f>
        <v>0.14457831325301204</v>
      </c>
      <c r="X100" s="71"/>
      <c r="AK100" s="67"/>
      <c r="AL100" s="67"/>
      <c r="AM100" s="26" t="s">
        <v>74</v>
      </c>
      <c r="AN100" s="33">
        <v>8</v>
      </c>
      <c r="AO100" s="26">
        <f>4*AN100</f>
        <v>32</v>
      </c>
      <c r="AP100" s="71">
        <f t="shared" ref="AP100:AP103" si="17">AO100/$AO$104</f>
        <v>0.37209302325581395</v>
      </c>
      <c r="AQ100" s="71"/>
    </row>
    <row r="101" spans="8:43" ht="15.5" x14ac:dyDescent="0.25">
      <c r="H101" s="90"/>
      <c r="I101" s="90"/>
      <c r="J101" s="26" t="s">
        <v>86</v>
      </c>
      <c r="K101" s="33">
        <v>0</v>
      </c>
      <c r="L101" s="26">
        <f>2*K101</f>
        <v>0</v>
      </c>
      <c r="M101" s="82">
        <f t="shared" si="15"/>
        <v>0</v>
      </c>
      <c r="N101" s="83"/>
      <c r="R101" s="67"/>
      <c r="S101" s="67"/>
      <c r="T101" s="26" t="s">
        <v>86</v>
      </c>
      <c r="U101" s="33">
        <v>1</v>
      </c>
      <c r="V101" s="26">
        <f>2*U101</f>
        <v>2</v>
      </c>
      <c r="W101" s="71">
        <f t="shared" si="16"/>
        <v>2.4096385542168676E-2</v>
      </c>
      <c r="X101" s="71"/>
      <c r="AK101" s="67"/>
      <c r="AL101" s="67"/>
      <c r="AM101" s="26" t="s">
        <v>80</v>
      </c>
      <c r="AN101" s="33">
        <v>3</v>
      </c>
      <c r="AO101" s="26">
        <f>3*AN101</f>
        <v>9</v>
      </c>
      <c r="AP101" s="71">
        <f t="shared" si="17"/>
        <v>0.10465116279069768</v>
      </c>
      <c r="AQ101" s="71"/>
    </row>
    <row r="102" spans="8:43" ht="15.5" x14ac:dyDescent="0.25">
      <c r="H102" s="91"/>
      <c r="I102" s="91"/>
      <c r="J102" s="26" t="s">
        <v>92</v>
      </c>
      <c r="K102" s="33">
        <v>0</v>
      </c>
      <c r="L102" s="26">
        <f>1*K102</f>
        <v>0</v>
      </c>
      <c r="M102" s="82">
        <f t="shared" si="15"/>
        <v>0</v>
      </c>
      <c r="N102" s="83"/>
      <c r="R102" s="67"/>
      <c r="S102" s="67"/>
      <c r="T102" s="26" t="s">
        <v>92</v>
      </c>
      <c r="U102" s="33">
        <v>0</v>
      </c>
      <c r="V102" s="26">
        <f>1*U102</f>
        <v>0</v>
      </c>
      <c r="W102" s="71">
        <f>V102/$V$103</f>
        <v>0</v>
      </c>
      <c r="X102" s="71"/>
      <c r="AK102" s="67"/>
      <c r="AL102" s="67"/>
      <c r="AM102" s="26" t="s">
        <v>86</v>
      </c>
      <c r="AN102" s="33">
        <v>0</v>
      </c>
      <c r="AO102" s="26">
        <f>2*AN102</f>
        <v>0</v>
      </c>
      <c r="AP102" s="71">
        <f t="shared" si="17"/>
        <v>0</v>
      </c>
      <c r="AQ102" s="71"/>
    </row>
    <row r="103" spans="8:43" ht="15.5" x14ac:dyDescent="0.25">
      <c r="H103" s="79" t="s">
        <v>56</v>
      </c>
      <c r="I103" s="80"/>
      <c r="J103" s="81"/>
      <c r="K103" s="26">
        <f>SUM(K98:K102)</f>
        <v>20</v>
      </c>
      <c r="L103" s="26">
        <f>SUM(L98:L102)</f>
        <v>81</v>
      </c>
      <c r="M103" s="82">
        <f>SUM(M98:N102)</f>
        <v>1</v>
      </c>
      <c r="N103" s="83"/>
      <c r="R103" s="67" t="s">
        <v>56</v>
      </c>
      <c r="S103" s="67"/>
      <c r="T103" s="67"/>
      <c r="U103" s="26">
        <f>SUM(U98:U102)</f>
        <v>20</v>
      </c>
      <c r="V103" s="26">
        <f>SUM(V98:V102)</f>
        <v>83</v>
      </c>
      <c r="W103" s="82">
        <f>SUM(W98:X102)</f>
        <v>0.99999999999999989</v>
      </c>
      <c r="X103" s="83"/>
      <c r="AK103" s="67"/>
      <c r="AL103" s="67"/>
      <c r="AM103" s="26" t="s">
        <v>92</v>
      </c>
      <c r="AN103" s="33">
        <v>0</v>
      </c>
      <c r="AO103" s="26">
        <f>1*AN103</f>
        <v>0</v>
      </c>
      <c r="AP103" s="71">
        <f t="shared" si="17"/>
        <v>0</v>
      </c>
      <c r="AQ103" s="71"/>
    </row>
    <row r="104" spans="8:43" ht="14" x14ac:dyDescent="0.25">
      <c r="H104" s="79" t="s">
        <v>117</v>
      </c>
      <c r="I104" s="80"/>
      <c r="J104" s="81"/>
      <c r="K104" s="68">
        <f>5*20*I98</f>
        <v>100</v>
      </c>
      <c r="L104" s="69"/>
      <c r="M104" s="69"/>
      <c r="N104" s="70"/>
      <c r="R104" s="67" t="s">
        <v>117</v>
      </c>
      <c r="S104" s="67"/>
      <c r="T104" s="67"/>
      <c r="U104" s="68">
        <f>5*20*S98</f>
        <v>100</v>
      </c>
      <c r="V104" s="69"/>
      <c r="W104" s="69"/>
      <c r="X104" s="70"/>
      <c r="AK104" s="67" t="s">
        <v>56</v>
      </c>
      <c r="AL104" s="67"/>
      <c r="AM104" s="67"/>
      <c r="AN104" s="26">
        <f>SUM(AN99:AN103)</f>
        <v>20</v>
      </c>
      <c r="AO104" s="26">
        <f>SUM(AO99:AO103)</f>
        <v>86</v>
      </c>
      <c r="AP104" s="71">
        <f>SUM(AP99:AQ103)</f>
        <v>1</v>
      </c>
      <c r="AQ104" s="72"/>
    </row>
    <row r="105" spans="8:43" ht="14" x14ac:dyDescent="0.25">
      <c r="H105" s="79" t="s">
        <v>118</v>
      </c>
      <c r="I105" s="80"/>
      <c r="J105" s="81"/>
      <c r="K105" s="84">
        <f>L103/K104</f>
        <v>0.81</v>
      </c>
      <c r="L105" s="85"/>
      <c r="M105" s="85"/>
      <c r="N105" s="86"/>
      <c r="R105" s="67" t="s">
        <v>118</v>
      </c>
      <c r="S105" s="67"/>
      <c r="T105" s="67"/>
      <c r="U105" s="73">
        <f>V103/U104</f>
        <v>0.83</v>
      </c>
      <c r="V105" s="73"/>
      <c r="W105" s="73"/>
      <c r="X105" s="73"/>
      <c r="AK105" s="67" t="s">
        <v>117</v>
      </c>
      <c r="AL105" s="67"/>
      <c r="AM105" s="67"/>
      <c r="AN105" s="68">
        <f>5*20*AL99</f>
        <v>100</v>
      </c>
      <c r="AO105" s="69"/>
      <c r="AP105" s="69"/>
      <c r="AQ105" s="70"/>
    </row>
    <row r="106" spans="8:43" ht="14" x14ac:dyDescent="0.25">
      <c r="H106" s="67" t="s">
        <v>72</v>
      </c>
      <c r="I106" s="67"/>
      <c r="J106" s="67"/>
      <c r="K106" s="68" t="str">
        <f>IF(K105&lt;=21%,"Sangat Tidak Setuju",IF(K105&lt;=41%,"Tidak Setuju",IF(K105&lt;=61%,"Setuju",IF(K105&lt;=81%,"Cukup Setuju",IF(K105&lt;=100%,"Sangat Setuju")))))</f>
        <v>Cukup Setuju</v>
      </c>
      <c r="L106" s="69"/>
      <c r="M106" s="69"/>
      <c r="N106" s="70"/>
      <c r="R106" s="67" t="s">
        <v>72</v>
      </c>
      <c r="S106" s="67"/>
      <c r="T106" s="67"/>
      <c r="U106" s="68" t="str">
        <f>IF(U105&lt;=21%,"Sangat Tidak Setuju",IF(U105&lt;=41%,"Tidak Setuju",IF(U105&lt;=61%,"Setuju",IF(U105&lt;=81%,"Cukup Setuju",IF(U105&lt;=100%,"Sangat Setuju")))))</f>
        <v>Sangat Setuju</v>
      </c>
      <c r="V106" s="69"/>
      <c r="W106" s="69"/>
      <c r="X106" s="70"/>
      <c r="AK106" s="67" t="s">
        <v>118</v>
      </c>
      <c r="AL106" s="67"/>
      <c r="AM106" s="67"/>
      <c r="AN106" s="73">
        <f>AO104/AN105</f>
        <v>0.86</v>
      </c>
      <c r="AO106" s="73"/>
      <c r="AP106" s="73"/>
      <c r="AQ106" s="73"/>
    </row>
    <row r="107" spans="8:43" ht="14" x14ac:dyDescent="0.25">
      <c r="AK107" s="67" t="s">
        <v>72</v>
      </c>
      <c r="AL107" s="67"/>
      <c r="AM107" s="67"/>
      <c r="AN107" s="68" t="str">
        <f>IF(AN106&lt;=21%,"Sangat Tidak Setuju",IF(AN106&lt;=41%,"Tidak Setuju",IF(AN106&lt;=61%,"Setuju",IF(AN106&lt;=81%,"Cukup Setuju",IF(AN106&lt;=100%,"Sangat Setuju")))))</f>
        <v>Sangat Setuju</v>
      </c>
      <c r="AO107" s="69"/>
      <c r="AP107" s="69"/>
      <c r="AQ107" s="70"/>
    </row>
    <row r="109" spans="8:43" ht="14" x14ac:dyDescent="0.3">
      <c r="H109" s="75" t="s">
        <v>119</v>
      </c>
      <c r="I109" s="76"/>
      <c r="J109" s="76"/>
      <c r="K109" s="76"/>
      <c r="L109" s="76"/>
      <c r="M109" s="76"/>
      <c r="N109" s="77"/>
      <c r="R109" s="75" t="s">
        <v>119</v>
      </c>
      <c r="S109" s="76"/>
      <c r="T109" s="76"/>
      <c r="U109" s="76"/>
      <c r="V109" s="76"/>
      <c r="W109" s="76"/>
      <c r="X109" s="77"/>
    </row>
    <row r="110" spans="8:43" ht="14" x14ac:dyDescent="0.3">
      <c r="H110" s="92" t="s">
        <v>7</v>
      </c>
      <c r="I110" s="93"/>
      <c r="J110" s="93"/>
      <c r="K110" s="93"/>
      <c r="L110" s="93"/>
      <c r="M110" s="93"/>
      <c r="N110" s="94"/>
      <c r="R110" s="78" t="s">
        <v>15</v>
      </c>
      <c r="S110" s="78"/>
      <c r="T110" s="78"/>
      <c r="U110" s="78"/>
      <c r="V110" s="78"/>
      <c r="W110" s="78"/>
      <c r="X110" s="78"/>
      <c r="AK110" s="75" t="s">
        <v>119</v>
      </c>
      <c r="AL110" s="76"/>
      <c r="AM110" s="76"/>
      <c r="AN110" s="76"/>
      <c r="AO110" s="76"/>
      <c r="AP110" s="76"/>
      <c r="AQ110" s="77"/>
    </row>
    <row r="111" spans="8:43" x14ac:dyDescent="0.25">
      <c r="H111" s="95"/>
      <c r="I111" s="96"/>
      <c r="J111" s="96"/>
      <c r="K111" s="96"/>
      <c r="L111" s="96"/>
      <c r="M111" s="96"/>
      <c r="N111" s="97"/>
      <c r="R111" s="78"/>
      <c r="S111" s="78"/>
      <c r="T111" s="78"/>
      <c r="U111" s="78"/>
      <c r="V111" s="78"/>
      <c r="W111" s="78"/>
      <c r="X111" s="78"/>
      <c r="AK111" s="78" t="s">
        <v>30</v>
      </c>
      <c r="AL111" s="78"/>
      <c r="AM111" s="78"/>
      <c r="AN111" s="78"/>
      <c r="AO111" s="78"/>
      <c r="AP111" s="78"/>
      <c r="AQ111" s="78"/>
    </row>
    <row r="112" spans="8:43" ht="28" x14ac:dyDescent="0.25">
      <c r="H112" s="38" t="s">
        <v>116</v>
      </c>
      <c r="I112" s="38" t="s">
        <v>62</v>
      </c>
      <c r="J112" s="38" t="s">
        <v>60</v>
      </c>
      <c r="K112" s="38" t="s">
        <v>63</v>
      </c>
      <c r="L112" s="38" t="s">
        <v>64</v>
      </c>
      <c r="M112" s="87" t="s">
        <v>65</v>
      </c>
      <c r="N112" s="88"/>
      <c r="R112" s="38" t="s">
        <v>116</v>
      </c>
      <c r="S112" s="38" t="s">
        <v>62</v>
      </c>
      <c r="T112" s="38" t="s">
        <v>60</v>
      </c>
      <c r="U112" s="38" t="s">
        <v>63</v>
      </c>
      <c r="V112" s="38" t="s">
        <v>64</v>
      </c>
      <c r="W112" s="74" t="s">
        <v>65</v>
      </c>
      <c r="X112" s="74"/>
      <c r="AK112" s="78"/>
      <c r="AL112" s="78"/>
      <c r="AM112" s="78"/>
      <c r="AN112" s="78"/>
      <c r="AO112" s="78"/>
      <c r="AP112" s="78"/>
      <c r="AQ112" s="78"/>
    </row>
    <row r="113" spans="8:43" ht="28" x14ac:dyDescent="0.25">
      <c r="H113" s="89">
        <v>6</v>
      </c>
      <c r="I113" s="89">
        <v>1</v>
      </c>
      <c r="J113" s="26" t="s">
        <v>68</v>
      </c>
      <c r="K113" s="33">
        <v>9</v>
      </c>
      <c r="L113" s="26">
        <f>5*K113</f>
        <v>45</v>
      </c>
      <c r="M113" s="82">
        <f>L113/$L$118</f>
        <v>0.52941176470588236</v>
      </c>
      <c r="N113" s="83"/>
      <c r="R113" s="67">
        <v>14</v>
      </c>
      <c r="S113" s="67">
        <v>1</v>
      </c>
      <c r="T113" s="26" t="s">
        <v>68</v>
      </c>
      <c r="U113" s="33">
        <v>7</v>
      </c>
      <c r="V113" s="26">
        <f>5*U113</f>
        <v>35</v>
      </c>
      <c r="W113" s="71">
        <f>V113/$V$118</f>
        <v>0.42682926829268292</v>
      </c>
      <c r="X113" s="71"/>
      <c r="AK113" s="38" t="s">
        <v>116</v>
      </c>
      <c r="AL113" s="38" t="s">
        <v>62</v>
      </c>
      <c r="AM113" s="38" t="s">
        <v>60</v>
      </c>
      <c r="AN113" s="38" t="s">
        <v>63</v>
      </c>
      <c r="AO113" s="38" t="s">
        <v>64</v>
      </c>
      <c r="AP113" s="74" t="s">
        <v>65</v>
      </c>
      <c r="AQ113" s="74"/>
    </row>
    <row r="114" spans="8:43" ht="15.5" x14ac:dyDescent="0.25">
      <c r="H114" s="90"/>
      <c r="I114" s="90"/>
      <c r="J114" s="26" t="s">
        <v>74</v>
      </c>
      <c r="K114" s="33">
        <v>7</v>
      </c>
      <c r="L114" s="26">
        <f>4*K114</f>
        <v>28</v>
      </c>
      <c r="M114" s="82">
        <f t="shared" ref="M114:M117" si="18">L114/$L$118</f>
        <v>0.32941176470588235</v>
      </c>
      <c r="N114" s="83"/>
      <c r="R114" s="67"/>
      <c r="S114" s="67"/>
      <c r="T114" s="26" t="s">
        <v>74</v>
      </c>
      <c r="U114" s="33">
        <v>9</v>
      </c>
      <c r="V114" s="26">
        <f>4*U114</f>
        <v>36</v>
      </c>
      <c r="W114" s="71">
        <f t="shared" ref="W114:W117" si="19">V114/$V$118</f>
        <v>0.43902439024390244</v>
      </c>
      <c r="X114" s="71"/>
      <c r="AK114" s="67">
        <v>29</v>
      </c>
      <c r="AL114" s="67">
        <v>1</v>
      </c>
      <c r="AM114" s="26" t="s">
        <v>68</v>
      </c>
      <c r="AN114" s="33">
        <v>6</v>
      </c>
      <c r="AO114" s="26">
        <f>5*AN114</f>
        <v>30</v>
      </c>
      <c r="AP114" s="71">
        <f>AO114/$AO$119</f>
        <v>0.379746835443038</v>
      </c>
      <c r="AQ114" s="71"/>
    </row>
    <row r="115" spans="8:43" ht="15.5" x14ac:dyDescent="0.25">
      <c r="H115" s="90"/>
      <c r="I115" s="90"/>
      <c r="J115" s="26" t="s">
        <v>80</v>
      </c>
      <c r="K115" s="33">
        <v>4</v>
      </c>
      <c r="L115" s="26">
        <f>3*K115</f>
        <v>12</v>
      </c>
      <c r="M115" s="82">
        <f t="shared" si="18"/>
        <v>0.14117647058823529</v>
      </c>
      <c r="N115" s="83"/>
      <c r="R115" s="67"/>
      <c r="S115" s="67"/>
      <c r="T115" s="26" t="s">
        <v>80</v>
      </c>
      <c r="U115" s="33">
        <v>3</v>
      </c>
      <c r="V115" s="26">
        <f>3*U115</f>
        <v>9</v>
      </c>
      <c r="W115" s="71">
        <f t="shared" si="19"/>
        <v>0.10975609756097561</v>
      </c>
      <c r="X115" s="71"/>
      <c r="AK115" s="67"/>
      <c r="AL115" s="67"/>
      <c r="AM115" s="26" t="s">
        <v>74</v>
      </c>
      <c r="AN115" s="33">
        <v>9</v>
      </c>
      <c r="AO115" s="26">
        <f>4*AN115</f>
        <v>36</v>
      </c>
      <c r="AP115" s="71">
        <f t="shared" ref="AP115:AP118" si="20">AO115/$AO$119</f>
        <v>0.45569620253164556</v>
      </c>
      <c r="AQ115" s="71"/>
    </row>
    <row r="116" spans="8:43" ht="15.5" x14ac:dyDescent="0.25">
      <c r="H116" s="90"/>
      <c r="I116" s="90"/>
      <c r="J116" s="26" t="s">
        <v>86</v>
      </c>
      <c r="K116" s="33">
        <v>0</v>
      </c>
      <c r="L116" s="26">
        <f>2*K116</f>
        <v>0</v>
      </c>
      <c r="M116" s="82">
        <f t="shared" si="18"/>
        <v>0</v>
      </c>
      <c r="N116" s="83"/>
      <c r="R116" s="67"/>
      <c r="S116" s="67"/>
      <c r="T116" s="26" t="s">
        <v>86</v>
      </c>
      <c r="U116" s="33">
        <v>1</v>
      </c>
      <c r="V116" s="26">
        <f>2*U116</f>
        <v>2</v>
      </c>
      <c r="W116" s="71">
        <f t="shared" si="19"/>
        <v>2.4390243902439025E-2</v>
      </c>
      <c r="X116" s="71"/>
      <c r="AK116" s="67"/>
      <c r="AL116" s="67"/>
      <c r="AM116" s="26" t="s">
        <v>80</v>
      </c>
      <c r="AN116" s="33">
        <v>3</v>
      </c>
      <c r="AO116" s="26">
        <f>3*AN116</f>
        <v>9</v>
      </c>
      <c r="AP116" s="71">
        <f t="shared" si="20"/>
        <v>0.11392405063291139</v>
      </c>
      <c r="AQ116" s="71"/>
    </row>
    <row r="117" spans="8:43" ht="15.5" x14ac:dyDescent="0.25">
      <c r="H117" s="91"/>
      <c r="I117" s="91"/>
      <c r="J117" s="26" t="s">
        <v>92</v>
      </c>
      <c r="K117" s="33">
        <v>0</v>
      </c>
      <c r="L117" s="26">
        <f>1*K117</f>
        <v>0</v>
      </c>
      <c r="M117" s="82">
        <f t="shared" si="18"/>
        <v>0</v>
      </c>
      <c r="N117" s="83"/>
      <c r="R117" s="67"/>
      <c r="S117" s="67"/>
      <c r="T117" s="26" t="s">
        <v>92</v>
      </c>
      <c r="U117" s="33">
        <v>0</v>
      </c>
      <c r="V117" s="26">
        <f>1*U117</f>
        <v>0</v>
      </c>
      <c r="W117" s="71">
        <f t="shared" si="19"/>
        <v>0</v>
      </c>
      <c r="X117" s="71"/>
      <c r="AK117" s="67"/>
      <c r="AL117" s="67"/>
      <c r="AM117" s="26" t="s">
        <v>86</v>
      </c>
      <c r="AN117" s="33">
        <v>2</v>
      </c>
      <c r="AO117" s="26">
        <f>2*AN117</f>
        <v>4</v>
      </c>
      <c r="AP117" s="71">
        <f t="shared" si="20"/>
        <v>5.0632911392405063E-2</v>
      </c>
      <c r="AQ117" s="71"/>
    </row>
    <row r="118" spans="8:43" ht="15.5" x14ac:dyDescent="0.25">
      <c r="H118" s="79" t="s">
        <v>56</v>
      </c>
      <c r="I118" s="80"/>
      <c r="J118" s="81"/>
      <c r="K118" s="26">
        <f>SUM(K113:K117)</f>
        <v>20</v>
      </c>
      <c r="L118" s="26">
        <f>SUM(L113:L117)</f>
        <v>85</v>
      </c>
      <c r="M118" s="82">
        <f>SUM(M113:N117)</f>
        <v>1</v>
      </c>
      <c r="N118" s="83"/>
      <c r="R118" s="67" t="s">
        <v>56</v>
      </c>
      <c r="S118" s="67"/>
      <c r="T118" s="67"/>
      <c r="U118" s="26">
        <f>SUM(U113:U117)</f>
        <v>20</v>
      </c>
      <c r="V118" s="26">
        <f>SUM(V113:V117)</f>
        <v>82</v>
      </c>
      <c r="W118" s="82">
        <f>SUM(W113:X117)</f>
        <v>1</v>
      </c>
      <c r="X118" s="83"/>
      <c r="AK118" s="67"/>
      <c r="AL118" s="67"/>
      <c r="AM118" s="26" t="s">
        <v>92</v>
      </c>
      <c r="AN118" s="33">
        <v>0</v>
      </c>
      <c r="AO118" s="26">
        <f>1*AN118</f>
        <v>0</v>
      </c>
      <c r="AP118" s="71">
        <f t="shared" si="20"/>
        <v>0</v>
      </c>
      <c r="AQ118" s="71"/>
    </row>
    <row r="119" spans="8:43" ht="14" x14ac:dyDescent="0.25">
      <c r="H119" s="79" t="s">
        <v>117</v>
      </c>
      <c r="I119" s="80"/>
      <c r="J119" s="81"/>
      <c r="K119" s="68">
        <f>5*20*I113</f>
        <v>100</v>
      </c>
      <c r="L119" s="69"/>
      <c r="M119" s="69"/>
      <c r="N119" s="70"/>
      <c r="R119" s="67" t="s">
        <v>117</v>
      </c>
      <c r="S119" s="67"/>
      <c r="T119" s="67"/>
      <c r="U119" s="68">
        <f>5*20*S113</f>
        <v>100</v>
      </c>
      <c r="V119" s="69"/>
      <c r="W119" s="69"/>
      <c r="X119" s="70"/>
      <c r="AK119" s="67" t="s">
        <v>56</v>
      </c>
      <c r="AL119" s="67"/>
      <c r="AM119" s="67"/>
      <c r="AN119" s="26">
        <f>SUM(AN114:AN118)</f>
        <v>20</v>
      </c>
      <c r="AO119" s="26">
        <f>SUM(AO114:AO118)</f>
        <v>79</v>
      </c>
      <c r="AP119" s="71">
        <f>SUM(AP114:AQ118)</f>
        <v>1</v>
      </c>
      <c r="AQ119" s="72"/>
    </row>
    <row r="120" spans="8:43" ht="14" x14ac:dyDescent="0.25">
      <c r="H120" s="79" t="s">
        <v>118</v>
      </c>
      <c r="I120" s="80"/>
      <c r="J120" s="81"/>
      <c r="K120" s="84">
        <f>L118/K119</f>
        <v>0.85</v>
      </c>
      <c r="L120" s="85"/>
      <c r="M120" s="85"/>
      <c r="N120" s="86"/>
      <c r="R120" s="67" t="s">
        <v>118</v>
      </c>
      <c r="S120" s="67"/>
      <c r="T120" s="67"/>
      <c r="U120" s="73">
        <f>V118/U119</f>
        <v>0.82</v>
      </c>
      <c r="V120" s="73"/>
      <c r="W120" s="73"/>
      <c r="X120" s="73"/>
      <c r="AK120" s="67" t="s">
        <v>117</v>
      </c>
      <c r="AL120" s="67"/>
      <c r="AM120" s="67"/>
      <c r="AN120" s="68">
        <f>5*20*AL114</f>
        <v>100</v>
      </c>
      <c r="AO120" s="69"/>
      <c r="AP120" s="69"/>
      <c r="AQ120" s="70"/>
    </row>
    <row r="121" spans="8:43" ht="14" x14ac:dyDescent="0.25">
      <c r="H121" s="67" t="s">
        <v>72</v>
      </c>
      <c r="I121" s="67"/>
      <c r="J121" s="67"/>
      <c r="K121" s="68" t="str">
        <f>IF(K120&lt;=21%,"Sangat Tidak Setuju",IF(K120&lt;=41%,"Tidak Setuju",IF(K120&lt;=61%,"Setuju",IF(K120&lt;=81%,"Cukup Setuju",IF(K120&lt;=100%,"Sangat Setuju")))))</f>
        <v>Sangat Setuju</v>
      </c>
      <c r="L121" s="69"/>
      <c r="M121" s="69"/>
      <c r="N121" s="70"/>
      <c r="R121" s="67" t="s">
        <v>72</v>
      </c>
      <c r="S121" s="67"/>
      <c r="T121" s="67"/>
      <c r="U121" s="68" t="str">
        <f>IF(U120&lt;=21%,"Sangat Tidak Setuju",IF(U120&lt;=41%,"Tidak Setuju",IF(U120&lt;=61%,"Setuju",IF(U120&lt;=81%,"Cukup Setuju",IF(U120&lt;=100%,"Sangat Setuju")))))</f>
        <v>Sangat Setuju</v>
      </c>
      <c r="V121" s="69"/>
      <c r="W121" s="69"/>
      <c r="X121" s="70"/>
      <c r="AK121" s="67" t="s">
        <v>118</v>
      </c>
      <c r="AL121" s="67"/>
      <c r="AM121" s="67"/>
      <c r="AN121" s="73">
        <f>AO119/AN120</f>
        <v>0.79</v>
      </c>
      <c r="AO121" s="73"/>
      <c r="AP121" s="73"/>
      <c r="AQ121" s="73"/>
    </row>
    <row r="122" spans="8:43" ht="14" x14ac:dyDescent="0.25">
      <c r="AK122" s="67" t="s">
        <v>72</v>
      </c>
      <c r="AL122" s="67"/>
      <c r="AM122" s="67"/>
      <c r="AN122" s="68" t="str">
        <f>IF(AN121&lt;=21%,"Sangat Tidak Setuju",IF(AN121&lt;=41%,"Tidak Setuju",IF(AN121&lt;=61%,"Setuju",IF(AN121&lt;=81%,"Cukup Setuju",IF(AN121&lt;=100%,"Sangat Setuju")))))</f>
        <v>Cukup Setuju</v>
      </c>
      <c r="AO122" s="69"/>
      <c r="AP122" s="69"/>
      <c r="AQ122" s="70"/>
    </row>
    <row r="124" spans="8:43" ht="14" x14ac:dyDescent="0.3">
      <c r="H124" s="75" t="s">
        <v>119</v>
      </c>
      <c r="I124" s="76"/>
      <c r="J124" s="76"/>
      <c r="K124" s="76"/>
      <c r="L124" s="76"/>
      <c r="M124" s="76"/>
      <c r="N124" s="77"/>
      <c r="R124" s="75" t="s">
        <v>119</v>
      </c>
      <c r="S124" s="76"/>
      <c r="T124" s="76"/>
      <c r="U124" s="76"/>
      <c r="V124" s="76"/>
      <c r="W124" s="76"/>
      <c r="X124" s="77"/>
    </row>
    <row r="125" spans="8:43" ht="14" x14ac:dyDescent="0.3">
      <c r="H125" s="92" t="s">
        <v>112</v>
      </c>
      <c r="I125" s="93"/>
      <c r="J125" s="93"/>
      <c r="K125" s="93"/>
      <c r="L125" s="93"/>
      <c r="M125" s="93"/>
      <c r="N125" s="94"/>
      <c r="R125" s="78" t="s">
        <v>16</v>
      </c>
      <c r="S125" s="78"/>
      <c r="T125" s="78"/>
      <c r="U125" s="78"/>
      <c r="V125" s="78"/>
      <c r="W125" s="78"/>
      <c r="X125" s="78"/>
      <c r="AK125" s="75" t="s">
        <v>119</v>
      </c>
      <c r="AL125" s="76"/>
      <c r="AM125" s="76"/>
      <c r="AN125" s="76"/>
      <c r="AO125" s="76"/>
      <c r="AP125" s="76"/>
      <c r="AQ125" s="77"/>
    </row>
    <row r="126" spans="8:43" x14ac:dyDescent="0.25">
      <c r="H126" s="95"/>
      <c r="I126" s="96"/>
      <c r="J126" s="96"/>
      <c r="K126" s="96"/>
      <c r="L126" s="96"/>
      <c r="M126" s="96"/>
      <c r="N126" s="97"/>
      <c r="R126" s="78"/>
      <c r="S126" s="78"/>
      <c r="T126" s="78"/>
      <c r="U126" s="78"/>
      <c r="V126" s="78"/>
      <c r="W126" s="78"/>
      <c r="X126" s="78"/>
      <c r="AK126" s="78" t="s">
        <v>31</v>
      </c>
      <c r="AL126" s="78"/>
      <c r="AM126" s="78"/>
      <c r="AN126" s="78"/>
      <c r="AO126" s="78"/>
      <c r="AP126" s="78"/>
      <c r="AQ126" s="78"/>
    </row>
    <row r="127" spans="8:43" ht="28" x14ac:dyDescent="0.25">
      <c r="H127" s="38" t="s">
        <v>116</v>
      </c>
      <c r="I127" s="38" t="s">
        <v>62</v>
      </c>
      <c r="J127" s="38" t="s">
        <v>60</v>
      </c>
      <c r="K127" s="38" t="s">
        <v>63</v>
      </c>
      <c r="L127" s="38" t="s">
        <v>64</v>
      </c>
      <c r="M127" s="87" t="s">
        <v>65</v>
      </c>
      <c r="N127" s="88"/>
      <c r="R127" s="38" t="s">
        <v>116</v>
      </c>
      <c r="S127" s="38" t="s">
        <v>62</v>
      </c>
      <c r="T127" s="38" t="s">
        <v>60</v>
      </c>
      <c r="U127" s="38" t="s">
        <v>63</v>
      </c>
      <c r="V127" s="38" t="s">
        <v>64</v>
      </c>
      <c r="W127" s="74" t="s">
        <v>65</v>
      </c>
      <c r="X127" s="74"/>
      <c r="AK127" s="78"/>
      <c r="AL127" s="78"/>
      <c r="AM127" s="78"/>
      <c r="AN127" s="78"/>
      <c r="AO127" s="78"/>
      <c r="AP127" s="78"/>
      <c r="AQ127" s="78"/>
    </row>
    <row r="128" spans="8:43" ht="28" x14ac:dyDescent="0.25">
      <c r="H128" s="89">
        <v>7</v>
      </c>
      <c r="I128" s="89">
        <v>1</v>
      </c>
      <c r="J128" s="26" t="s">
        <v>68</v>
      </c>
      <c r="K128" s="33">
        <v>12</v>
      </c>
      <c r="L128" s="26">
        <f>5*K128</f>
        <v>60</v>
      </c>
      <c r="M128" s="82">
        <f>L128/$L$133</f>
        <v>0.6741573033707865</v>
      </c>
      <c r="N128" s="83"/>
      <c r="R128" s="67">
        <v>15</v>
      </c>
      <c r="S128" s="67">
        <v>1</v>
      </c>
      <c r="T128" s="26" t="s">
        <v>68</v>
      </c>
      <c r="U128" s="33">
        <v>8</v>
      </c>
      <c r="V128" s="26">
        <f>5*U128</f>
        <v>40</v>
      </c>
      <c r="W128" s="71">
        <f>V128/$V$133</f>
        <v>0.47619047619047616</v>
      </c>
      <c r="X128" s="71"/>
      <c r="AK128" s="38" t="s">
        <v>116</v>
      </c>
      <c r="AL128" s="38" t="s">
        <v>62</v>
      </c>
      <c r="AM128" s="38" t="s">
        <v>60</v>
      </c>
      <c r="AN128" s="38" t="s">
        <v>63</v>
      </c>
      <c r="AO128" s="38" t="s">
        <v>64</v>
      </c>
      <c r="AP128" s="74" t="s">
        <v>65</v>
      </c>
      <c r="AQ128" s="74"/>
    </row>
    <row r="129" spans="8:43" ht="15.5" x14ac:dyDescent="0.25">
      <c r="H129" s="90"/>
      <c r="I129" s="90"/>
      <c r="J129" s="26" t="s">
        <v>74</v>
      </c>
      <c r="K129" s="33">
        <v>5</v>
      </c>
      <c r="L129" s="26">
        <f>4*K129</f>
        <v>20</v>
      </c>
      <c r="M129" s="82">
        <f>L129/$L$133</f>
        <v>0.2247191011235955</v>
      </c>
      <c r="N129" s="83"/>
      <c r="R129" s="67"/>
      <c r="S129" s="67"/>
      <c r="T129" s="26" t="s">
        <v>74</v>
      </c>
      <c r="U129" s="33">
        <v>8</v>
      </c>
      <c r="V129" s="26">
        <f>4*U129</f>
        <v>32</v>
      </c>
      <c r="W129" s="71">
        <f t="shared" ref="W129:W132" si="21">V129/$V$133</f>
        <v>0.38095238095238093</v>
      </c>
      <c r="X129" s="71"/>
      <c r="AK129" s="67">
        <v>30</v>
      </c>
      <c r="AL129" s="67">
        <v>1</v>
      </c>
      <c r="AM129" s="26" t="s">
        <v>68</v>
      </c>
      <c r="AN129" s="33">
        <v>10</v>
      </c>
      <c r="AO129" s="26">
        <f>5*AN129</f>
        <v>50</v>
      </c>
      <c r="AP129" s="71">
        <f>AO129/$AO$134</f>
        <v>0.57471264367816088</v>
      </c>
      <c r="AQ129" s="71"/>
    </row>
    <row r="130" spans="8:43" ht="15.5" x14ac:dyDescent="0.25">
      <c r="H130" s="90"/>
      <c r="I130" s="90"/>
      <c r="J130" s="26" t="s">
        <v>80</v>
      </c>
      <c r="K130" s="33">
        <v>3</v>
      </c>
      <c r="L130" s="26">
        <f>3*K130</f>
        <v>9</v>
      </c>
      <c r="M130" s="82">
        <f>L130/$L$133</f>
        <v>0.10112359550561797</v>
      </c>
      <c r="N130" s="83"/>
      <c r="R130" s="67"/>
      <c r="S130" s="67"/>
      <c r="T130" s="26" t="s">
        <v>80</v>
      </c>
      <c r="U130" s="33">
        <v>4</v>
      </c>
      <c r="V130" s="26">
        <f>3*U130</f>
        <v>12</v>
      </c>
      <c r="W130" s="71">
        <f t="shared" si="21"/>
        <v>0.14285714285714285</v>
      </c>
      <c r="X130" s="71"/>
      <c r="AK130" s="67"/>
      <c r="AL130" s="67"/>
      <c r="AM130" s="26" t="s">
        <v>74</v>
      </c>
      <c r="AN130" s="33">
        <v>8</v>
      </c>
      <c r="AO130" s="26">
        <f>4*AN130</f>
        <v>32</v>
      </c>
      <c r="AP130" s="71">
        <f t="shared" ref="AP130:AP133" si="22">AO130/$AO$134</f>
        <v>0.36781609195402298</v>
      </c>
      <c r="AQ130" s="71"/>
    </row>
    <row r="131" spans="8:43" ht="15.5" x14ac:dyDescent="0.25">
      <c r="H131" s="90"/>
      <c r="I131" s="90"/>
      <c r="J131" s="26" t="s">
        <v>86</v>
      </c>
      <c r="K131" s="33">
        <v>0</v>
      </c>
      <c r="L131" s="26">
        <f>2*K131</f>
        <v>0</v>
      </c>
      <c r="M131" s="82">
        <f t="shared" ref="M131:M132" si="23">L131/$L$133</f>
        <v>0</v>
      </c>
      <c r="N131" s="83"/>
      <c r="R131" s="67"/>
      <c r="S131" s="67"/>
      <c r="T131" s="26" t="s">
        <v>86</v>
      </c>
      <c r="U131" s="33">
        <v>0</v>
      </c>
      <c r="V131" s="26">
        <f>2*U131</f>
        <v>0</v>
      </c>
      <c r="W131" s="71">
        <f t="shared" si="21"/>
        <v>0</v>
      </c>
      <c r="X131" s="71"/>
      <c r="AK131" s="67"/>
      <c r="AL131" s="67"/>
      <c r="AM131" s="26" t="s">
        <v>80</v>
      </c>
      <c r="AN131" s="33">
        <v>1</v>
      </c>
      <c r="AO131" s="26">
        <f>3*AN131</f>
        <v>3</v>
      </c>
      <c r="AP131" s="71">
        <f t="shared" si="22"/>
        <v>3.4482758620689655E-2</v>
      </c>
      <c r="AQ131" s="71"/>
    </row>
    <row r="132" spans="8:43" ht="15.5" x14ac:dyDescent="0.25">
      <c r="H132" s="91"/>
      <c r="I132" s="91"/>
      <c r="J132" s="26" t="s">
        <v>92</v>
      </c>
      <c r="K132" s="33">
        <v>0</v>
      </c>
      <c r="L132" s="26">
        <f>1*K132</f>
        <v>0</v>
      </c>
      <c r="M132" s="82">
        <f t="shared" si="23"/>
        <v>0</v>
      </c>
      <c r="N132" s="83"/>
      <c r="R132" s="67"/>
      <c r="S132" s="67"/>
      <c r="T132" s="26" t="s">
        <v>92</v>
      </c>
      <c r="U132" s="33">
        <v>0</v>
      </c>
      <c r="V132" s="26">
        <f>1*U132</f>
        <v>0</v>
      </c>
      <c r="W132" s="71">
        <f t="shared" si="21"/>
        <v>0</v>
      </c>
      <c r="X132" s="71"/>
      <c r="AK132" s="67"/>
      <c r="AL132" s="67"/>
      <c r="AM132" s="26" t="s">
        <v>86</v>
      </c>
      <c r="AN132" s="33">
        <v>1</v>
      </c>
      <c r="AO132" s="26">
        <f>2*AN132</f>
        <v>2</v>
      </c>
      <c r="AP132" s="71">
        <f t="shared" si="22"/>
        <v>2.2988505747126436E-2</v>
      </c>
      <c r="AQ132" s="71"/>
    </row>
    <row r="133" spans="8:43" ht="15.5" x14ac:dyDescent="0.25">
      <c r="H133" s="79" t="s">
        <v>56</v>
      </c>
      <c r="I133" s="80"/>
      <c r="J133" s="81"/>
      <c r="K133" s="26">
        <f>SUM(K128:K132)</f>
        <v>20</v>
      </c>
      <c r="L133" s="26">
        <f>SUM(L128:L132)</f>
        <v>89</v>
      </c>
      <c r="M133" s="82">
        <f>SUM(M128:N132)</f>
        <v>1</v>
      </c>
      <c r="N133" s="83"/>
      <c r="R133" s="67" t="s">
        <v>56</v>
      </c>
      <c r="S133" s="67"/>
      <c r="T133" s="67"/>
      <c r="U133" s="26">
        <f>SUM(U128:U132)</f>
        <v>20</v>
      </c>
      <c r="V133" s="26">
        <f>SUM(V128:V132)</f>
        <v>84</v>
      </c>
      <c r="W133" s="82">
        <f>SUM(W128:X132)</f>
        <v>1</v>
      </c>
      <c r="X133" s="83"/>
      <c r="AK133" s="67"/>
      <c r="AL133" s="67"/>
      <c r="AM133" s="26" t="s">
        <v>92</v>
      </c>
      <c r="AN133" s="33">
        <v>0</v>
      </c>
      <c r="AO133" s="26">
        <f>1*AN133</f>
        <v>0</v>
      </c>
      <c r="AP133" s="71">
        <f t="shared" si="22"/>
        <v>0</v>
      </c>
      <c r="AQ133" s="71"/>
    </row>
    <row r="134" spans="8:43" ht="14" x14ac:dyDescent="0.25">
      <c r="H134" s="79" t="s">
        <v>117</v>
      </c>
      <c r="I134" s="80"/>
      <c r="J134" s="81"/>
      <c r="K134" s="68">
        <f>5*20*I128</f>
        <v>100</v>
      </c>
      <c r="L134" s="69"/>
      <c r="M134" s="69"/>
      <c r="N134" s="70"/>
      <c r="R134" s="67" t="s">
        <v>117</v>
      </c>
      <c r="S134" s="67"/>
      <c r="T134" s="67"/>
      <c r="U134" s="68">
        <f>5*20*S128</f>
        <v>100</v>
      </c>
      <c r="V134" s="69"/>
      <c r="W134" s="69"/>
      <c r="X134" s="70"/>
      <c r="AK134" s="67" t="s">
        <v>56</v>
      </c>
      <c r="AL134" s="67"/>
      <c r="AM134" s="67"/>
      <c r="AN134" s="26">
        <f>SUM(AN129:AN133)</f>
        <v>20</v>
      </c>
      <c r="AO134" s="26">
        <f>SUM(AO129:AO133)</f>
        <v>87</v>
      </c>
      <c r="AP134" s="71">
        <f>SUM(AP129:AQ133)</f>
        <v>0.99999999999999989</v>
      </c>
      <c r="AQ134" s="72"/>
    </row>
    <row r="135" spans="8:43" ht="14" x14ac:dyDescent="0.25">
      <c r="H135" s="79" t="s">
        <v>118</v>
      </c>
      <c r="I135" s="80"/>
      <c r="J135" s="81"/>
      <c r="K135" s="84">
        <f>L133/K134</f>
        <v>0.89</v>
      </c>
      <c r="L135" s="85"/>
      <c r="M135" s="85"/>
      <c r="N135" s="86"/>
      <c r="R135" s="67" t="s">
        <v>118</v>
      </c>
      <c r="S135" s="67"/>
      <c r="T135" s="67"/>
      <c r="U135" s="73">
        <f>V133/U134</f>
        <v>0.84</v>
      </c>
      <c r="V135" s="73"/>
      <c r="W135" s="73"/>
      <c r="X135" s="73"/>
      <c r="AK135" s="67" t="s">
        <v>117</v>
      </c>
      <c r="AL135" s="67"/>
      <c r="AM135" s="67"/>
      <c r="AN135" s="68">
        <f>5*20*AL129</f>
        <v>100</v>
      </c>
      <c r="AO135" s="69"/>
      <c r="AP135" s="69"/>
      <c r="AQ135" s="70"/>
    </row>
    <row r="136" spans="8:43" ht="14" x14ac:dyDescent="0.25">
      <c r="H136" s="67" t="s">
        <v>72</v>
      </c>
      <c r="I136" s="67"/>
      <c r="J136" s="67"/>
      <c r="K136" s="68" t="str">
        <f>IF(K135&lt;=21%,"Sangat Tidak Setuju",IF(K135&lt;=41%,"Tidak Setuju",IF(K135&lt;=61%,"Setuju",IF(K135&lt;=81%,"Cukup Setuju",IF(K135&lt;=100%,"Sangat Setuju")))))</f>
        <v>Sangat Setuju</v>
      </c>
      <c r="L136" s="69"/>
      <c r="M136" s="69"/>
      <c r="N136" s="70"/>
      <c r="R136" s="67" t="s">
        <v>72</v>
      </c>
      <c r="S136" s="67"/>
      <c r="T136" s="67"/>
      <c r="U136" s="68" t="str">
        <f>IF(U135&lt;=21%,"Sangat Tidak Setuju",IF(U135&lt;=41%,"Tidak Setuju",IF(U135&lt;=61%,"Setuju",IF(U135&lt;=81%,"Cukup Setuju",IF(U135&lt;=100%,"Sangat Setuju")))))</f>
        <v>Sangat Setuju</v>
      </c>
      <c r="V136" s="69"/>
      <c r="W136" s="69"/>
      <c r="X136" s="70"/>
      <c r="AK136" s="67" t="s">
        <v>118</v>
      </c>
      <c r="AL136" s="67"/>
      <c r="AM136" s="67"/>
      <c r="AN136" s="73">
        <f>AO134/AN135</f>
        <v>0.87</v>
      </c>
      <c r="AO136" s="73"/>
      <c r="AP136" s="73"/>
      <c r="AQ136" s="73"/>
    </row>
    <row r="137" spans="8:43" ht="14" x14ac:dyDescent="0.25">
      <c r="AK137" s="67" t="s">
        <v>72</v>
      </c>
      <c r="AL137" s="67"/>
      <c r="AM137" s="67"/>
      <c r="AN137" s="68" t="str">
        <f>IF(AN136&lt;=21%,"Sangat Tidak Setuju",IF(AN136&lt;=41%,"Tidak Setuju",IF(AN136&lt;=61%,"Setuju",IF(AN136&lt;=81%,"Cukup Setuju",IF(AN136&lt;=100%,"Sangat Setuju")))))</f>
        <v>Sangat Setuju</v>
      </c>
      <c r="AO137" s="69"/>
      <c r="AP137" s="69"/>
      <c r="AQ137" s="70"/>
    </row>
    <row r="139" spans="8:43" ht="14" x14ac:dyDescent="0.3">
      <c r="H139" s="75" t="s">
        <v>119</v>
      </c>
      <c r="I139" s="76"/>
      <c r="J139" s="76"/>
      <c r="K139" s="76"/>
      <c r="L139" s="76"/>
      <c r="M139" s="76"/>
      <c r="N139" s="77"/>
      <c r="R139" s="75" t="s">
        <v>119</v>
      </c>
      <c r="S139" s="76"/>
      <c r="T139" s="76"/>
      <c r="U139" s="76"/>
      <c r="V139" s="76"/>
      <c r="W139" s="76"/>
      <c r="X139" s="77"/>
    </row>
    <row r="140" spans="8:43" x14ac:dyDescent="0.25">
      <c r="H140" s="92" t="s">
        <v>9</v>
      </c>
      <c r="I140" s="93"/>
      <c r="J140" s="93"/>
      <c r="K140" s="93"/>
      <c r="L140" s="93"/>
      <c r="M140" s="93"/>
      <c r="N140" s="94"/>
      <c r="R140" s="78" t="s">
        <v>17</v>
      </c>
      <c r="S140" s="78"/>
      <c r="T140" s="78"/>
      <c r="U140" s="78"/>
      <c r="V140" s="78"/>
      <c r="W140" s="78"/>
      <c r="X140" s="78"/>
    </row>
    <row r="141" spans="8:43" x14ac:dyDescent="0.25">
      <c r="H141" s="95"/>
      <c r="I141" s="96"/>
      <c r="J141" s="96"/>
      <c r="K141" s="96"/>
      <c r="L141" s="96"/>
      <c r="M141" s="96"/>
      <c r="N141" s="97"/>
      <c r="R141" s="78"/>
      <c r="S141" s="78"/>
      <c r="T141" s="78"/>
      <c r="U141" s="78"/>
      <c r="V141" s="78"/>
      <c r="W141" s="78"/>
      <c r="X141" s="78"/>
    </row>
    <row r="142" spans="8:43" ht="28" x14ac:dyDescent="0.25">
      <c r="H142" s="38" t="s">
        <v>116</v>
      </c>
      <c r="I142" s="38" t="s">
        <v>62</v>
      </c>
      <c r="J142" s="38" t="s">
        <v>60</v>
      </c>
      <c r="K142" s="38" t="s">
        <v>63</v>
      </c>
      <c r="L142" s="38" t="s">
        <v>64</v>
      </c>
      <c r="M142" s="87" t="s">
        <v>65</v>
      </c>
      <c r="N142" s="88"/>
      <c r="R142" s="38" t="s">
        <v>116</v>
      </c>
      <c r="S142" s="38" t="s">
        <v>62</v>
      </c>
      <c r="T142" s="38" t="s">
        <v>60</v>
      </c>
      <c r="U142" s="38" t="s">
        <v>63</v>
      </c>
      <c r="V142" s="38" t="s">
        <v>64</v>
      </c>
      <c r="W142" s="74" t="s">
        <v>65</v>
      </c>
      <c r="X142" s="74"/>
    </row>
    <row r="143" spans="8:43" ht="15.5" x14ac:dyDescent="0.25">
      <c r="H143" s="89">
        <v>8</v>
      </c>
      <c r="I143" s="89">
        <v>1</v>
      </c>
      <c r="J143" s="26" t="s">
        <v>68</v>
      </c>
      <c r="K143" s="33">
        <v>8</v>
      </c>
      <c r="L143" s="26">
        <f>5*K143</f>
        <v>40</v>
      </c>
      <c r="M143" s="82">
        <f>L143/$L$148</f>
        <v>0.47058823529411764</v>
      </c>
      <c r="N143" s="83"/>
      <c r="R143" s="67">
        <v>16</v>
      </c>
      <c r="S143" s="67">
        <v>1</v>
      </c>
      <c r="T143" s="26" t="s">
        <v>68</v>
      </c>
      <c r="U143" s="33">
        <v>4</v>
      </c>
      <c r="V143" s="26">
        <f>5*U143</f>
        <v>20</v>
      </c>
      <c r="W143" s="71">
        <f>V143/$V$148</f>
        <v>0.25316455696202533</v>
      </c>
      <c r="X143" s="71"/>
    </row>
    <row r="144" spans="8:43" ht="15.5" x14ac:dyDescent="0.25">
      <c r="H144" s="90"/>
      <c r="I144" s="90"/>
      <c r="J144" s="26" t="s">
        <v>74</v>
      </c>
      <c r="K144" s="33">
        <v>9</v>
      </c>
      <c r="L144" s="26">
        <f>4*K144</f>
        <v>36</v>
      </c>
      <c r="M144" s="82">
        <f t="shared" ref="M144:M147" si="24">L144/$L$148</f>
        <v>0.42352941176470588</v>
      </c>
      <c r="N144" s="83"/>
      <c r="R144" s="67"/>
      <c r="S144" s="67"/>
      <c r="T144" s="26" t="s">
        <v>74</v>
      </c>
      <c r="U144" s="33">
        <v>12</v>
      </c>
      <c r="V144" s="26">
        <f>4*U144</f>
        <v>48</v>
      </c>
      <c r="W144" s="71">
        <f t="shared" ref="W144:W147" si="25">V144/$V$148</f>
        <v>0.60759493670886078</v>
      </c>
      <c r="X144" s="71"/>
    </row>
    <row r="145" spans="8:24" ht="15.5" x14ac:dyDescent="0.25">
      <c r="H145" s="90"/>
      <c r="I145" s="90"/>
      <c r="J145" s="26" t="s">
        <v>80</v>
      </c>
      <c r="K145" s="33">
        <v>3</v>
      </c>
      <c r="L145" s="26">
        <f>3*K145</f>
        <v>9</v>
      </c>
      <c r="M145" s="82">
        <f t="shared" si="24"/>
        <v>0.10588235294117647</v>
      </c>
      <c r="N145" s="83"/>
      <c r="R145" s="67"/>
      <c r="S145" s="67"/>
      <c r="T145" s="26" t="s">
        <v>80</v>
      </c>
      <c r="U145" s="33">
        <v>3</v>
      </c>
      <c r="V145" s="26">
        <f>3*U145</f>
        <v>9</v>
      </c>
      <c r="W145" s="71">
        <f t="shared" si="25"/>
        <v>0.11392405063291139</v>
      </c>
      <c r="X145" s="71"/>
    </row>
    <row r="146" spans="8:24" ht="15.5" x14ac:dyDescent="0.25">
      <c r="H146" s="90"/>
      <c r="I146" s="90"/>
      <c r="J146" s="26" t="s">
        <v>86</v>
      </c>
      <c r="K146" s="33">
        <v>0</v>
      </c>
      <c r="L146" s="26">
        <f>2*K146</f>
        <v>0</v>
      </c>
      <c r="M146" s="82">
        <f t="shared" si="24"/>
        <v>0</v>
      </c>
      <c r="N146" s="83"/>
      <c r="R146" s="67"/>
      <c r="S146" s="67"/>
      <c r="T146" s="26" t="s">
        <v>86</v>
      </c>
      <c r="U146" s="33">
        <v>1</v>
      </c>
      <c r="V146" s="26">
        <f>2*U146</f>
        <v>2</v>
      </c>
      <c r="W146" s="71">
        <f t="shared" si="25"/>
        <v>2.5316455696202531E-2</v>
      </c>
      <c r="X146" s="71"/>
    </row>
    <row r="147" spans="8:24" ht="15.5" x14ac:dyDescent="0.25">
      <c r="H147" s="91"/>
      <c r="I147" s="91"/>
      <c r="J147" s="26" t="s">
        <v>92</v>
      </c>
      <c r="K147" s="33">
        <v>0</v>
      </c>
      <c r="L147" s="26">
        <f>1*K147</f>
        <v>0</v>
      </c>
      <c r="M147" s="82">
        <f t="shared" si="24"/>
        <v>0</v>
      </c>
      <c r="N147" s="83"/>
      <c r="R147" s="67"/>
      <c r="S147" s="67"/>
      <c r="T147" s="26" t="s">
        <v>92</v>
      </c>
      <c r="U147" s="33">
        <v>0</v>
      </c>
      <c r="V147" s="26">
        <f>1*U147</f>
        <v>0</v>
      </c>
      <c r="W147" s="71">
        <f t="shared" si="25"/>
        <v>0</v>
      </c>
      <c r="X147" s="71"/>
    </row>
    <row r="148" spans="8:24" ht="14" x14ac:dyDescent="0.25">
      <c r="H148" s="79" t="s">
        <v>56</v>
      </c>
      <c r="I148" s="80"/>
      <c r="J148" s="81"/>
      <c r="K148" s="26">
        <f>SUM(K143:K147)</f>
        <v>20</v>
      </c>
      <c r="L148" s="26">
        <f>SUM(L143:L147)</f>
        <v>85</v>
      </c>
      <c r="M148" s="82">
        <f>SUM(M143:N147)</f>
        <v>0.99999999999999989</v>
      </c>
      <c r="N148" s="83"/>
      <c r="R148" s="67" t="s">
        <v>56</v>
      </c>
      <c r="S148" s="67"/>
      <c r="T148" s="67"/>
      <c r="U148" s="26">
        <f>SUM(U143:U147)</f>
        <v>20</v>
      </c>
      <c r="V148" s="26">
        <f>SUM(V143:V147)</f>
        <v>79</v>
      </c>
      <c r="W148" s="82">
        <f>SUM(W143:X147)</f>
        <v>1</v>
      </c>
      <c r="X148" s="83"/>
    </row>
    <row r="149" spans="8:24" ht="14" x14ac:dyDescent="0.25">
      <c r="H149" s="79" t="s">
        <v>117</v>
      </c>
      <c r="I149" s="80"/>
      <c r="J149" s="81"/>
      <c r="K149" s="68">
        <f>5*20*I143</f>
        <v>100</v>
      </c>
      <c r="L149" s="69"/>
      <c r="M149" s="69"/>
      <c r="N149" s="70"/>
      <c r="R149" s="67" t="s">
        <v>117</v>
      </c>
      <c r="S149" s="67"/>
      <c r="T149" s="67"/>
      <c r="U149" s="68">
        <f>5*20*S143</f>
        <v>100</v>
      </c>
      <c r="V149" s="69"/>
      <c r="W149" s="69"/>
      <c r="X149" s="70"/>
    </row>
    <row r="150" spans="8:24" ht="14" x14ac:dyDescent="0.25">
      <c r="H150" s="79" t="s">
        <v>118</v>
      </c>
      <c r="I150" s="80"/>
      <c r="J150" s="81"/>
      <c r="K150" s="84">
        <f>L148/K149</f>
        <v>0.85</v>
      </c>
      <c r="L150" s="85"/>
      <c r="M150" s="85"/>
      <c r="N150" s="86"/>
      <c r="R150" s="67" t="s">
        <v>118</v>
      </c>
      <c r="S150" s="67"/>
      <c r="T150" s="67"/>
      <c r="U150" s="73">
        <f>V148/U149</f>
        <v>0.79</v>
      </c>
      <c r="V150" s="73"/>
      <c r="W150" s="73"/>
      <c r="X150" s="73"/>
    </row>
    <row r="151" spans="8:24" ht="14" x14ac:dyDescent="0.25">
      <c r="H151" s="67" t="s">
        <v>72</v>
      </c>
      <c r="I151" s="67"/>
      <c r="J151" s="67"/>
      <c r="K151" s="68" t="str">
        <f>IF(K150&lt;=21%,"Sangat Tidak Setuju",IF(K150&lt;=41%,"Tidak Setuju",IF(K150&lt;=61%,"Setuju",IF(K150&lt;=81%,"Cukup Setuju",IF(K150&lt;=100%,"Sangat Setuju")))))</f>
        <v>Sangat Setuju</v>
      </c>
      <c r="L151" s="69"/>
      <c r="M151" s="69"/>
      <c r="N151" s="70"/>
      <c r="R151" s="67" t="s">
        <v>72</v>
      </c>
      <c r="S151" s="67"/>
      <c r="T151" s="67"/>
      <c r="U151" s="68" t="str">
        <f>IF(U150&lt;=21%,"Sangat Tidak Setuju",IF(U150&lt;=41%,"Tidak Setuju",IF(U150&lt;=61%,"Setuju",IF(U150&lt;=81%,"Cukup Setuju",IF(U150&lt;=100%,"Sangat Setuju")))))</f>
        <v>Cukup Setuju</v>
      </c>
      <c r="V151" s="69"/>
      <c r="W151" s="69"/>
      <c r="X151" s="70"/>
    </row>
    <row r="155" spans="8:24" ht="14" x14ac:dyDescent="0.3">
      <c r="R155" s="75" t="s">
        <v>119</v>
      </c>
      <c r="S155" s="76"/>
      <c r="T155" s="76"/>
      <c r="U155" s="76"/>
      <c r="V155" s="76"/>
      <c r="W155" s="76"/>
      <c r="X155" s="77"/>
    </row>
    <row r="156" spans="8:24" x14ac:dyDescent="0.25">
      <c r="R156" s="78" t="s">
        <v>18</v>
      </c>
      <c r="S156" s="78"/>
      <c r="T156" s="78"/>
      <c r="U156" s="78"/>
      <c r="V156" s="78"/>
      <c r="W156" s="78"/>
      <c r="X156" s="78"/>
    </row>
    <row r="157" spans="8:24" x14ac:dyDescent="0.25">
      <c r="R157" s="78"/>
      <c r="S157" s="78"/>
      <c r="T157" s="78"/>
      <c r="U157" s="78"/>
      <c r="V157" s="78"/>
      <c r="W157" s="78"/>
      <c r="X157" s="78"/>
    </row>
    <row r="158" spans="8:24" ht="28" x14ac:dyDescent="0.25">
      <c r="R158" s="38" t="s">
        <v>116</v>
      </c>
      <c r="S158" s="38" t="s">
        <v>62</v>
      </c>
      <c r="T158" s="38" t="s">
        <v>60</v>
      </c>
      <c r="U158" s="38" t="s">
        <v>63</v>
      </c>
      <c r="V158" s="38" t="s">
        <v>64</v>
      </c>
      <c r="W158" s="74" t="s">
        <v>65</v>
      </c>
      <c r="X158" s="74"/>
    </row>
    <row r="159" spans="8:24" ht="15.5" x14ac:dyDescent="0.25">
      <c r="R159" s="67">
        <v>17</v>
      </c>
      <c r="S159" s="67">
        <v>1</v>
      </c>
      <c r="T159" s="26" t="s">
        <v>68</v>
      </c>
      <c r="U159" s="33">
        <v>8</v>
      </c>
      <c r="V159" s="26">
        <f>5*U159</f>
        <v>40</v>
      </c>
      <c r="W159" s="71">
        <f>V159/$V$164</f>
        <v>0.48192771084337349</v>
      </c>
      <c r="X159" s="71"/>
    </row>
    <row r="160" spans="8:24" ht="15.5" x14ac:dyDescent="0.25">
      <c r="R160" s="67"/>
      <c r="S160" s="67"/>
      <c r="T160" s="26" t="s">
        <v>74</v>
      </c>
      <c r="U160" s="33">
        <v>8</v>
      </c>
      <c r="V160" s="26">
        <f>4*U160</f>
        <v>32</v>
      </c>
      <c r="W160" s="71">
        <f t="shared" ref="W160:W163" si="26">V160/$V$164</f>
        <v>0.38554216867469882</v>
      </c>
      <c r="X160" s="71"/>
    </row>
    <row r="161" spans="18:24" ht="15.5" x14ac:dyDescent="0.25">
      <c r="R161" s="67"/>
      <c r="S161" s="67"/>
      <c r="T161" s="26" t="s">
        <v>80</v>
      </c>
      <c r="U161" s="33">
        <v>3</v>
      </c>
      <c r="V161" s="26">
        <f>3*U161</f>
        <v>9</v>
      </c>
      <c r="W161" s="71">
        <f t="shared" si="26"/>
        <v>0.10843373493975904</v>
      </c>
      <c r="X161" s="71"/>
    </row>
    <row r="162" spans="18:24" ht="15.5" x14ac:dyDescent="0.25">
      <c r="R162" s="67"/>
      <c r="S162" s="67"/>
      <c r="T162" s="26" t="s">
        <v>86</v>
      </c>
      <c r="U162" s="33">
        <v>1</v>
      </c>
      <c r="V162" s="26">
        <f>2*U162</f>
        <v>2</v>
      </c>
      <c r="W162" s="71">
        <f t="shared" si="26"/>
        <v>2.4096385542168676E-2</v>
      </c>
      <c r="X162" s="71"/>
    </row>
    <row r="163" spans="18:24" ht="15.5" x14ac:dyDescent="0.25">
      <c r="R163" s="67"/>
      <c r="S163" s="67"/>
      <c r="T163" s="26" t="s">
        <v>92</v>
      </c>
      <c r="U163" s="33">
        <v>0</v>
      </c>
      <c r="V163" s="26">
        <f>1*U163</f>
        <v>0</v>
      </c>
      <c r="W163" s="71">
        <f t="shared" si="26"/>
        <v>0</v>
      </c>
      <c r="X163" s="71"/>
    </row>
    <row r="164" spans="18:24" ht="14" x14ac:dyDescent="0.25">
      <c r="R164" s="67" t="s">
        <v>56</v>
      </c>
      <c r="S164" s="67"/>
      <c r="T164" s="67"/>
      <c r="U164" s="26">
        <f>SUM(U159:U163)</f>
        <v>20</v>
      </c>
      <c r="V164" s="26">
        <f>SUM(V159:V163)</f>
        <v>83</v>
      </c>
      <c r="W164" s="82">
        <f>SUM(W159:X163)</f>
        <v>1</v>
      </c>
      <c r="X164" s="83"/>
    </row>
    <row r="165" spans="18:24" ht="14" x14ac:dyDescent="0.25">
      <c r="R165" s="67" t="s">
        <v>117</v>
      </c>
      <c r="S165" s="67"/>
      <c r="T165" s="67"/>
      <c r="U165" s="68">
        <f>5*20*S159</f>
        <v>100</v>
      </c>
      <c r="V165" s="69"/>
      <c r="W165" s="69"/>
      <c r="X165" s="70"/>
    </row>
    <row r="166" spans="18:24" ht="14" x14ac:dyDescent="0.25">
      <c r="R166" s="67" t="s">
        <v>118</v>
      </c>
      <c r="S166" s="67"/>
      <c r="T166" s="67"/>
      <c r="U166" s="73">
        <f>V164/U165</f>
        <v>0.83</v>
      </c>
      <c r="V166" s="73"/>
      <c r="W166" s="73"/>
      <c r="X166" s="73"/>
    </row>
    <row r="167" spans="18:24" ht="14" x14ac:dyDescent="0.25">
      <c r="R167" s="67" t="s">
        <v>72</v>
      </c>
      <c r="S167" s="67"/>
      <c r="T167" s="67"/>
      <c r="U167" s="68" t="str">
        <f>IF(U166&lt;=21%,"Sangat Tidak Setuju",IF(U166&lt;=41%,"Tidak Setuju",IF(U166&lt;=61%,"Setuju",IF(U166&lt;=81%,"Cukup Setuju",IF(U166&lt;=100%,"Sangat Setuju")))))</f>
        <v>Sangat Setuju</v>
      </c>
      <c r="V167" s="69"/>
      <c r="W167" s="69"/>
      <c r="X167" s="70"/>
    </row>
    <row r="170" spans="18:24" ht="14" x14ac:dyDescent="0.3">
      <c r="R170" s="75" t="s">
        <v>119</v>
      </c>
      <c r="S170" s="76"/>
      <c r="T170" s="76"/>
      <c r="U170" s="76"/>
      <c r="V170" s="76"/>
      <c r="W170" s="76"/>
      <c r="X170" s="77"/>
    </row>
    <row r="171" spans="18:24" x14ac:dyDescent="0.25">
      <c r="R171" s="78" t="s">
        <v>19</v>
      </c>
      <c r="S171" s="78"/>
      <c r="T171" s="78"/>
      <c r="U171" s="78"/>
      <c r="V171" s="78"/>
      <c r="W171" s="78"/>
      <c r="X171" s="78"/>
    </row>
    <row r="172" spans="18:24" x14ac:dyDescent="0.25">
      <c r="R172" s="78"/>
      <c r="S172" s="78"/>
      <c r="T172" s="78"/>
      <c r="U172" s="78"/>
      <c r="V172" s="78"/>
      <c r="W172" s="78"/>
      <c r="X172" s="78"/>
    </row>
    <row r="173" spans="18:24" ht="28" x14ac:dyDescent="0.25">
      <c r="R173" s="38" t="s">
        <v>116</v>
      </c>
      <c r="S173" s="38" t="s">
        <v>62</v>
      </c>
      <c r="T173" s="38" t="s">
        <v>60</v>
      </c>
      <c r="U173" s="38" t="s">
        <v>63</v>
      </c>
      <c r="V173" s="38" t="s">
        <v>64</v>
      </c>
      <c r="W173" s="74" t="s">
        <v>65</v>
      </c>
      <c r="X173" s="74"/>
    </row>
    <row r="174" spans="18:24" ht="15.5" x14ac:dyDescent="0.25">
      <c r="R174" s="67">
        <v>18</v>
      </c>
      <c r="S174" s="67">
        <v>1</v>
      </c>
      <c r="T174" s="26" t="s">
        <v>68</v>
      </c>
      <c r="U174" s="33">
        <v>3</v>
      </c>
      <c r="V174" s="26">
        <f>5*U174</f>
        <v>15</v>
      </c>
      <c r="W174" s="71">
        <f>V174/$V$179</f>
        <v>0.19480519480519481</v>
      </c>
      <c r="X174" s="71"/>
    </row>
    <row r="175" spans="18:24" ht="15.5" x14ac:dyDescent="0.25">
      <c r="R175" s="67"/>
      <c r="S175" s="67"/>
      <c r="T175" s="26" t="s">
        <v>74</v>
      </c>
      <c r="U175" s="33">
        <v>11</v>
      </c>
      <c r="V175" s="26">
        <f>4*U175</f>
        <v>44</v>
      </c>
      <c r="W175" s="71">
        <f t="shared" ref="W175:W178" si="27">V175/$V$179</f>
        <v>0.5714285714285714</v>
      </c>
      <c r="X175" s="71"/>
    </row>
    <row r="176" spans="18:24" ht="15.5" x14ac:dyDescent="0.25">
      <c r="R176" s="67"/>
      <c r="S176" s="67"/>
      <c r="T176" s="26" t="s">
        <v>80</v>
      </c>
      <c r="U176" s="33">
        <v>6</v>
      </c>
      <c r="V176" s="26">
        <f>3*U176</f>
        <v>18</v>
      </c>
      <c r="W176" s="71">
        <f t="shared" si="27"/>
        <v>0.23376623376623376</v>
      </c>
      <c r="X176" s="71"/>
    </row>
    <row r="177" spans="18:24" ht="15.5" x14ac:dyDescent="0.25">
      <c r="R177" s="67"/>
      <c r="S177" s="67"/>
      <c r="T177" s="26" t="s">
        <v>86</v>
      </c>
      <c r="U177" s="33">
        <v>0</v>
      </c>
      <c r="V177" s="26">
        <f>2*U177</f>
        <v>0</v>
      </c>
      <c r="W177" s="71">
        <f t="shared" si="27"/>
        <v>0</v>
      </c>
      <c r="X177" s="71"/>
    </row>
    <row r="178" spans="18:24" ht="15.5" x14ac:dyDescent="0.25">
      <c r="R178" s="67"/>
      <c r="S178" s="67"/>
      <c r="T178" s="26" t="s">
        <v>92</v>
      </c>
      <c r="U178" s="33">
        <v>0</v>
      </c>
      <c r="V178" s="26">
        <f>1*U178</f>
        <v>0</v>
      </c>
      <c r="W178" s="71">
        <f t="shared" si="27"/>
        <v>0</v>
      </c>
      <c r="X178" s="71"/>
    </row>
    <row r="179" spans="18:24" ht="14" x14ac:dyDescent="0.25">
      <c r="R179" s="67" t="s">
        <v>56</v>
      </c>
      <c r="S179" s="67"/>
      <c r="T179" s="67"/>
      <c r="U179" s="26">
        <f>SUM(U174:U178)</f>
        <v>20</v>
      </c>
      <c r="V179" s="26">
        <f>SUM(V174:V178)</f>
        <v>77</v>
      </c>
      <c r="W179" s="82">
        <f>SUM(W174:X178)</f>
        <v>0.99999999999999989</v>
      </c>
      <c r="X179" s="83"/>
    </row>
    <row r="180" spans="18:24" ht="14" x14ac:dyDescent="0.25">
      <c r="R180" s="67" t="s">
        <v>117</v>
      </c>
      <c r="S180" s="67"/>
      <c r="T180" s="67"/>
      <c r="U180" s="68">
        <f>5*20*S174</f>
        <v>100</v>
      </c>
      <c r="V180" s="69"/>
      <c r="W180" s="69"/>
      <c r="X180" s="70"/>
    </row>
    <row r="181" spans="18:24" ht="14" x14ac:dyDescent="0.25">
      <c r="R181" s="67" t="s">
        <v>118</v>
      </c>
      <c r="S181" s="67"/>
      <c r="T181" s="67"/>
      <c r="U181" s="73">
        <f>V179/U180</f>
        <v>0.77</v>
      </c>
      <c r="V181" s="73"/>
      <c r="W181" s="73"/>
      <c r="X181" s="73"/>
    </row>
    <row r="182" spans="18:24" ht="14" x14ac:dyDescent="0.25">
      <c r="R182" s="67" t="s">
        <v>72</v>
      </c>
      <c r="S182" s="67"/>
      <c r="T182" s="67"/>
      <c r="U182" s="68" t="str">
        <f>IF(U181&lt;=21%,"Sangat Tidak Setuju",IF(U181&lt;=41%,"Tidak Setuju",IF(U181&lt;=61%,"Setuju",IF(U181&lt;=81%,"Cukup Setuju",IF(U181&lt;=100%,"Sangat Setuju")))))</f>
        <v>Cukup Setuju</v>
      </c>
      <c r="V182" s="69"/>
      <c r="W182" s="69"/>
      <c r="X182" s="70"/>
    </row>
    <row r="185" spans="18:24" ht="14" x14ac:dyDescent="0.3">
      <c r="R185" s="75" t="s">
        <v>119</v>
      </c>
      <c r="S185" s="76"/>
      <c r="T185" s="76"/>
      <c r="U185" s="76"/>
      <c r="V185" s="76"/>
      <c r="W185" s="76"/>
      <c r="X185" s="77"/>
    </row>
    <row r="186" spans="18:24" x14ac:dyDescent="0.25">
      <c r="R186" s="78" t="s">
        <v>20</v>
      </c>
      <c r="S186" s="78"/>
      <c r="T186" s="78"/>
      <c r="U186" s="78"/>
      <c r="V186" s="78"/>
      <c r="W186" s="78"/>
      <c r="X186" s="78"/>
    </row>
    <row r="187" spans="18:24" x14ac:dyDescent="0.25">
      <c r="R187" s="78"/>
      <c r="S187" s="78"/>
      <c r="T187" s="78"/>
      <c r="U187" s="78"/>
      <c r="V187" s="78"/>
      <c r="W187" s="78"/>
      <c r="X187" s="78"/>
    </row>
    <row r="188" spans="18:24" ht="28" x14ac:dyDescent="0.25">
      <c r="R188" s="38" t="s">
        <v>116</v>
      </c>
      <c r="S188" s="38" t="s">
        <v>62</v>
      </c>
      <c r="T188" s="38" t="s">
        <v>60</v>
      </c>
      <c r="U188" s="38" t="s">
        <v>63</v>
      </c>
      <c r="V188" s="38" t="s">
        <v>64</v>
      </c>
      <c r="W188" s="74" t="s">
        <v>65</v>
      </c>
      <c r="X188" s="74"/>
    </row>
    <row r="189" spans="18:24" ht="15.5" x14ac:dyDescent="0.25">
      <c r="R189" s="67">
        <v>19</v>
      </c>
      <c r="S189" s="67">
        <v>1</v>
      </c>
      <c r="T189" s="26" t="s">
        <v>68</v>
      </c>
      <c r="U189" s="33">
        <v>7</v>
      </c>
      <c r="V189" s="26">
        <f>5*U189</f>
        <v>35</v>
      </c>
      <c r="W189" s="71">
        <f>V189/$V$194</f>
        <v>0.41666666666666669</v>
      </c>
      <c r="X189" s="71"/>
    </row>
    <row r="190" spans="18:24" ht="15.5" x14ac:dyDescent="0.25">
      <c r="R190" s="67"/>
      <c r="S190" s="67"/>
      <c r="T190" s="26" t="s">
        <v>74</v>
      </c>
      <c r="U190" s="33">
        <v>10</v>
      </c>
      <c r="V190" s="26">
        <f>4*U190</f>
        <v>40</v>
      </c>
      <c r="W190" s="71">
        <f t="shared" ref="W190:W193" si="28">V190/$V$194</f>
        <v>0.47619047619047616</v>
      </c>
      <c r="X190" s="71"/>
    </row>
    <row r="191" spans="18:24" ht="15.5" x14ac:dyDescent="0.25">
      <c r="R191" s="67"/>
      <c r="S191" s="67"/>
      <c r="T191" s="26" t="s">
        <v>80</v>
      </c>
      <c r="U191" s="33">
        <v>3</v>
      </c>
      <c r="V191" s="26">
        <f>3*U191</f>
        <v>9</v>
      </c>
      <c r="W191" s="71">
        <f t="shared" si="28"/>
        <v>0.10714285714285714</v>
      </c>
      <c r="X191" s="71"/>
    </row>
    <row r="192" spans="18:24" ht="15.5" x14ac:dyDescent="0.25">
      <c r="R192" s="67"/>
      <c r="S192" s="67"/>
      <c r="T192" s="26" t="s">
        <v>86</v>
      </c>
      <c r="U192" s="33">
        <v>0</v>
      </c>
      <c r="V192" s="26">
        <f>2*U192</f>
        <v>0</v>
      </c>
      <c r="W192" s="71">
        <f t="shared" si="28"/>
        <v>0</v>
      </c>
      <c r="X192" s="71"/>
    </row>
    <row r="193" spans="18:24" ht="15.5" x14ac:dyDescent="0.25">
      <c r="R193" s="67"/>
      <c r="S193" s="67"/>
      <c r="T193" s="26" t="s">
        <v>92</v>
      </c>
      <c r="U193" s="33">
        <v>0</v>
      </c>
      <c r="V193" s="26">
        <f>1*U193</f>
        <v>0</v>
      </c>
      <c r="W193" s="71">
        <f t="shared" si="28"/>
        <v>0</v>
      </c>
      <c r="X193" s="71"/>
    </row>
    <row r="194" spans="18:24" ht="14" x14ac:dyDescent="0.25">
      <c r="R194" s="67" t="s">
        <v>56</v>
      </c>
      <c r="S194" s="67"/>
      <c r="T194" s="67"/>
      <c r="U194" s="26">
        <f>SUM(U189:U193)</f>
        <v>20</v>
      </c>
      <c r="V194" s="26">
        <f>SUM(V189:V193)</f>
        <v>84</v>
      </c>
      <c r="W194" s="82">
        <f>SUM(W189:X193)</f>
        <v>0.99999999999999989</v>
      </c>
      <c r="X194" s="83"/>
    </row>
    <row r="195" spans="18:24" ht="14" x14ac:dyDescent="0.25">
      <c r="R195" s="67" t="s">
        <v>117</v>
      </c>
      <c r="S195" s="67"/>
      <c r="T195" s="67"/>
      <c r="U195" s="68">
        <f>5*20*S189</f>
        <v>100</v>
      </c>
      <c r="V195" s="69"/>
      <c r="W195" s="69"/>
      <c r="X195" s="70"/>
    </row>
    <row r="196" spans="18:24" ht="14" x14ac:dyDescent="0.25">
      <c r="R196" s="67" t="s">
        <v>118</v>
      </c>
      <c r="S196" s="67"/>
      <c r="T196" s="67"/>
      <c r="U196" s="73">
        <f>V194/U195</f>
        <v>0.84</v>
      </c>
      <c r="V196" s="73"/>
      <c r="W196" s="73"/>
      <c r="X196" s="73"/>
    </row>
    <row r="197" spans="18:24" ht="14" x14ac:dyDescent="0.25">
      <c r="R197" s="67" t="s">
        <v>72</v>
      </c>
      <c r="S197" s="67"/>
      <c r="T197" s="67"/>
      <c r="U197" s="68" t="str">
        <f>IF(U196&lt;=21%,"Sangat Tidak Setuju",IF(U196&lt;=41%,"Tidak Setuju",IF(U196&lt;=61%,"Setuju",IF(U196&lt;=81%,"Cukup Setuju",IF(U196&lt;=100%,"Sangat Setuju")))))</f>
        <v>Sangat Setuju</v>
      </c>
      <c r="V197" s="69"/>
      <c r="W197" s="69"/>
      <c r="X197" s="70"/>
    </row>
  </sheetData>
  <mergeCells count="550">
    <mergeCell ref="AK134:AM134"/>
    <mergeCell ref="AP134:AQ134"/>
    <mergeCell ref="AK135:AM135"/>
    <mergeCell ref="AN135:AQ135"/>
    <mergeCell ref="AK136:AM136"/>
    <mergeCell ref="AN136:AQ136"/>
    <mergeCell ref="AK137:AM137"/>
    <mergeCell ref="AN137:AQ137"/>
    <mergeCell ref="AK126:AQ127"/>
    <mergeCell ref="AP128:AQ128"/>
    <mergeCell ref="AK129:AK133"/>
    <mergeCell ref="AL129:AL133"/>
    <mergeCell ref="AP129:AQ129"/>
    <mergeCell ref="AP130:AQ130"/>
    <mergeCell ref="AP131:AQ131"/>
    <mergeCell ref="AP132:AQ132"/>
    <mergeCell ref="AP133:AQ133"/>
    <mergeCell ref="AK119:AM119"/>
    <mergeCell ref="AP119:AQ119"/>
    <mergeCell ref="AK120:AM120"/>
    <mergeCell ref="AN120:AQ120"/>
    <mergeCell ref="AK121:AM121"/>
    <mergeCell ref="AN121:AQ121"/>
    <mergeCell ref="AK122:AM122"/>
    <mergeCell ref="AN122:AQ122"/>
    <mergeCell ref="AK125:AQ125"/>
    <mergeCell ref="AK111:AQ112"/>
    <mergeCell ref="AP113:AQ113"/>
    <mergeCell ref="AK114:AK118"/>
    <mergeCell ref="AL114:AL118"/>
    <mergeCell ref="AP114:AQ114"/>
    <mergeCell ref="AP115:AQ115"/>
    <mergeCell ref="AP116:AQ116"/>
    <mergeCell ref="AP117:AQ117"/>
    <mergeCell ref="AP118:AQ118"/>
    <mergeCell ref="AK104:AM104"/>
    <mergeCell ref="AP104:AQ104"/>
    <mergeCell ref="AK105:AM105"/>
    <mergeCell ref="AN105:AQ105"/>
    <mergeCell ref="AK106:AM106"/>
    <mergeCell ref="AN106:AQ106"/>
    <mergeCell ref="AK107:AM107"/>
    <mergeCell ref="AN107:AQ107"/>
    <mergeCell ref="AK110:AQ110"/>
    <mergeCell ref="AK96:AQ97"/>
    <mergeCell ref="AP98:AQ98"/>
    <mergeCell ref="AK99:AK103"/>
    <mergeCell ref="AL99:AL103"/>
    <mergeCell ref="AP99:AQ99"/>
    <mergeCell ref="AP100:AQ100"/>
    <mergeCell ref="AP101:AQ101"/>
    <mergeCell ref="AP102:AQ102"/>
    <mergeCell ref="AP103:AQ103"/>
    <mergeCell ref="AK88:AM88"/>
    <mergeCell ref="AP88:AQ88"/>
    <mergeCell ref="AK89:AM89"/>
    <mergeCell ref="AN89:AQ89"/>
    <mergeCell ref="AK90:AM90"/>
    <mergeCell ref="AN90:AQ90"/>
    <mergeCell ref="AK91:AM91"/>
    <mergeCell ref="AN91:AQ91"/>
    <mergeCell ref="AK95:AQ95"/>
    <mergeCell ref="AK80:AQ81"/>
    <mergeCell ref="AP82:AQ82"/>
    <mergeCell ref="AK83:AK87"/>
    <mergeCell ref="AL83:AL87"/>
    <mergeCell ref="AP83:AQ83"/>
    <mergeCell ref="AP84:AQ84"/>
    <mergeCell ref="AP85:AQ85"/>
    <mergeCell ref="AP86:AQ86"/>
    <mergeCell ref="AP87:AQ87"/>
    <mergeCell ref="AK72:AM72"/>
    <mergeCell ref="AP72:AQ72"/>
    <mergeCell ref="AK73:AM73"/>
    <mergeCell ref="AN73:AQ73"/>
    <mergeCell ref="AK74:AM74"/>
    <mergeCell ref="AN74:AQ74"/>
    <mergeCell ref="AK75:AM75"/>
    <mergeCell ref="AN75:AQ75"/>
    <mergeCell ref="AK79:AQ79"/>
    <mergeCell ref="AK64:AQ65"/>
    <mergeCell ref="AP66:AQ66"/>
    <mergeCell ref="AK67:AK71"/>
    <mergeCell ref="AL67:AL71"/>
    <mergeCell ref="AP67:AQ67"/>
    <mergeCell ref="AP68:AQ68"/>
    <mergeCell ref="AP69:AQ69"/>
    <mergeCell ref="AP70:AQ70"/>
    <mergeCell ref="AP71:AQ71"/>
    <mergeCell ref="AK57:AM57"/>
    <mergeCell ref="AP57:AQ57"/>
    <mergeCell ref="AK58:AM58"/>
    <mergeCell ref="AN58:AQ58"/>
    <mergeCell ref="AK59:AM59"/>
    <mergeCell ref="AN59:AQ59"/>
    <mergeCell ref="AK60:AM60"/>
    <mergeCell ref="AN60:AQ60"/>
    <mergeCell ref="AK63:AQ63"/>
    <mergeCell ref="AK45:AM45"/>
    <mergeCell ref="AN45:AQ45"/>
    <mergeCell ref="AK48:AQ48"/>
    <mergeCell ref="AK49:AQ50"/>
    <mergeCell ref="AP51:AQ51"/>
    <mergeCell ref="AK52:AK56"/>
    <mergeCell ref="AL52:AL56"/>
    <mergeCell ref="AP52:AQ52"/>
    <mergeCell ref="AP53:AQ53"/>
    <mergeCell ref="AP54:AQ54"/>
    <mergeCell ref="AP55:AQ55"/>
    <mergeCell ref="AP56:AQ56"/>
    <mergeCell ref="AB88:AD88"/>
    <mergeCell ref="AG88:AH88"/>
    <mergeCell ref="AB89:AD89"/>
    <mergeCell ref="AE89:AH89"/>
    <mergeCell ref="AB90:AD90"/>
    <mergeCell ref="AE90:AH90"/>
    <mergeCell ref="AB91:AD91"/>
    <mergeCell ref="AE91:AH91"/>
    <mergeCell ref="AK33:AQ33"/>
    <mergeCell ref="AK34:AQ35"/>
    <mergeCell ref="AP36:AQ36"/>
    <mergeCell ref="AK37:AK41"/>
    <mergeCell ref="AL37:AL41"/>
    <mergeCell ref="AP37:AQ37"/>
    <mergeCell ref="AP38:AQ38"/>
    <mergeCell ref="AP39:AQ39"/>
    <mergeCell ref="AP40:AQ40"/>
    <mergeCell ref="AP41:AQ41"/>
    <mergeCell ref="AK42:AM42"/>
    <mergeCell ref="AP42:AQ42"/>
    <mergeCell ref="AK43:AM43"/>
    <mergeCell ref="AN43:AQ43"/>
    <mergeCell ref="AK44:AM44"/>
    <mergeCell ref="AN44:AQ44"/>
    <mergeCell ref="AB80:AH81"/>
    <mergeCell ref="AG82:AH82"/>
    <mergeCell ref="AB83:AB87"/>
    <mergeCell ref="AC83:AC87"/>
    <mergeCell ref="AG83:AH83"/>
    <mergeCell ref="AG84:AH84"/>
    <mergeCell ref="AG85:AH85"/>
    <mergeCell ref="AG86:AH86"/>
    <mergeCell ref="AG87:AH87"/>
    <mergeCell ref="AB72:AD72"/>
    <mergeCell ref="AG72:AH72"/>
    <mergeCell ref="AB73:AD73"/>
    <mergeCell ref="AE73:AH73"/>
    <mergeCell ref="AB74:AD74"/>
    <mergeCell ref="AE74:AH74"/>
    <mergeCell ref="AB75:AD75"/>
    <mergeCell ref="AE75:AH75"/>
    <mergeCell ref="AB79:AH79"/>
    <mergeCell ref="AB64:AH65"/>
    <mergeCell ref="AG66:AH66"/>
    <mergeCell ref="AB67:AB71"/>
    <mergeCell ref="AC67:AC71"/>
    <mergeCell ref="AG67:AH67"/>
    <mergeCell ref="AG68:AH68"/>
    <mergeCell ref="AG69:AH69"/>
    <mergeCell ref="AG70:AH70"/>
    <mergeCell ref="AG71:AH71"/>
    <mergeCell ref="AB57:AD57"/>
    <mergeCell ref="AG57:AH57"/>
    <mergeCell ref="AB58:AD58"/>
    <mergeCell ref="AE58:AH58"/>
    <mergeCell ref="AB59:AD59"/>
    <mergeCell ref="AE59:AH59"/>
    <mergeCell ref="AB60:AD60"/>
    <mergeCell ref="AE60:AH60"/>
    <mergeCell ref="AB63:AH63"/>
    <mergeCell ref="AB45:AD45"/>
    <mergeCell ref="AE45:AH45"/>
    <mergeCell ref="AB48:AH48"/>
    <mergeCell ref="AB49:AH50"/>
    <mergeCell ref="AG51:AH51"/>
    <mergeCell ref="AB52:AB56"/>
    <mergeCell ref="AC52:AC56"/>
    <mergeCell ref="AG52:AH52"/>
    <mergeCell ref="AG53:AH53"/>
    <mergeCell ref="AG54:AH54"/>
    <mergeCell ref="AG55:AH55"/>
    <mergeCell ref="AG56:AH56"/>
    <mergeCell ref="R194:T194"/>
    <mergeCell ref="W194:X194"/>
    <mergeCell ref="R195:T195"/>
    <mergeCell ref="U195:X195"/>
    <mergeCell ref="R196:T196"/>
    <mergeCell ref="U196:X196"/>
    <mergeCell ref="R197:T197"/>
    <mergeCell ref="U197:X197"/>
    <mergeCell ref="AB33:AH33"/>
    <mergeCell ref="AB34:AH35"/>
    <mergeCell ref="AG36:AH36"/>
    <mergeCell ref="AB37:AB41"/>
    <mergeCell ref="AC37:AC41"/>
    <mergeCell ref="AG37:AH37"/>
    <mergeCell ref="AG38:AH38"/>
    <mergeCell ref="AG39:AH39"/>
    <mergeCell ref="AG40:AH40"/>
    <mergeCell ref="AG41:AH41"/>
    <mergeCell ref="AB42:AD42"/>
    <mergeCell ref="AG42:AH42"/>
    <mergeCell ref="AB43:AD43"/>
    <mergeCell ref="AE43:AH43"/>
    <mergeCell ref="AB44:AD44"/>
    <mergeCell ref="AE44:AH44"/>
    <mergeCell ref="R186:X187"/>
    <mergeCell ref="W188:X188"/>
    <mergeCell ref="R189:R193"/>
    <mergeCell ref="S189:S193"/>
    <mergeCell ref="W189:X189"/>
    <mergeCell ref="W190:X190"/>
    <mergeCell ref="W191:X191"/>
    <mergeCell ref="W192:X192"/>
    <mergeCell ref="W193:X193"/>
    <mergeCell ref="R179:T179"/>
    <mergeCell ref="W179:X179"/>
    <mergeCell ref="R180:T180"/>
    <mergeCell ref="U180:X180"/>
    <mergeCell ref="R181:T181"/>
    <mergeCell ref="U181:X181"/>
    <mergeCell ref="R182:T182"/>
    <mergeCell ref="U182:X182"/>
    <mergeCell ref="R185:X185"/>
    <mergeCell ref="R171:X172"/>
    <mergeCell ref="W173:X173"/>
    <mergeCell ref="R174:R178"/>
    <mergeCell ref="S174:S178"/>
    <mergeCell ref="W174:X174"/>
    <mergeCell ref="W175:X175"/>
    <mergeCell ref="W176:X176"/>
    <mergeCell ref="W177:X177"/>
    <mergeCell ref="W178:X178"/>
    <mergeCell ref="R164:T164"/>
    <mergeCell ref="W164:X164"/>
    <mergeCell ref="R165:T165"/>
    <mergeCell ref="U165:X165"/>
    <mergeCell ref="R166:T166"/>
    <mergeCell ref="U166:X166"/>
    <mergeCell ref="R167:T167"/>
    <mergeCell ref="U167:X167"/>
    <mergeCell ref="R170:X170"/>
    <mergeCell ref="R156:X157"/>
    <mergeCell ref="W158:X158"/>
    <mergeCell ref="R159:R163"/>
    <mergeCell ref="S159:S163"/>
    <mergeCell ref="W159:X159"/>
    <mergeCell ref="W160:X160"/>
    <mergeCell ref="W161:X161"/>
    <mergeCell ref="W162:X162"/>
    <mergeCell ref="W163:X163"/>
    <mergeCell ref="R148:T148"/>
    <mergeCell ref="W148:X148"/>
    <mergeCell ref="R149:T149"/>
    <mergeCell ref="U149:X149"/>
    <mergeCell ref="R150:T150"/>
    <mergeCell ref="U150:X150"/>
    <mergeCell ref="R151:T151"/>
    <mergeCell ref="U151:X151"/>
    <mergeCell ref="R155:X155"/>
    <mergeCell ref="R140:X141"/>
    <mergeCell ref="W142:X142"/>
    <mergeCell ref="R143:R147"/>
    <mergeCell ref="S143:S147"/>
    <mergeCell ref="W143:X143"/>
    <mergeCell ref="W144:X144"/>
    <mergeCell ref="W145:X145"/>
    <mergeCell ref="W146:X146"/>
    <mergeCell ref="W147:X147"/>
    <mergeCell ref="R133:T133"/>
    <mergeCell ref="W133:X133"/>
    <mergeCell ref="R134:T134"/>
    <mergeCell ref="U134:X134"/>
    <mergeCell ref="R135:T135"/>
    <mergeCell ref="U135:X135"/>
    <mergeCell ref="R136:T136"/>
    <mergeCell ref="U136:X136"/>
    <mergeCell ref="R139:X139"/>
    <mergeCell ref="R125:X126"/>
    <mergeCell ref="W127:X127"/>
    <mergeCell ref="R128:R132"/>
    <mergeCell ref="S128:S132"/>
    <mergeCell ref="W128:X128"/>
    <mergeCell ref="W129:X129"/>
    <mergeCell ref="W130:X130"/>
    <mergeCell ref="W131:X131"/>
    <mergeCell ref="W132:X132"/>
    <mergeCell ref="R118:T118"/>
    <mergeCell ref="W118:X118"/>
    <mergeCell ref="R119:T119"/>
    <mergeCell ref="U119:X119"/>
    <mergeCell ref="R120:T120"/>
    <mergeCell ref="U120:X120"/>
    <mergeCell ref="R121:T121"/>
    <mergeCell ref="U121:X121"/>
    <mergeCell ref="R124:X124"/>
    <mergeCell ref="R110:X111"/>
    <mergeCell ref="W112:X112"/>
    <mergeCell ref="R113:R117"/>
    <mergeCell ref="S113:S117"/>
    <mergeCell ref="W113:X113"/>
    <mergeCell ref="W114:X114"/>
    <mergeCell ref="W115:X115"/>
    <mergeCell ref="W116:X116"/>
    <mergeCell ref="W117:X117"/>
    <mergeCell ref="R103:T103"/>
    <mergeCell ref="W103:X103"/>
    <mergeCell ref="R104:T104"/>
    <mergeCell ref="U104:X104"/>
    <mergeCell ref="R105:T105"/>
    <mergeCell ref="U105:X105"/>
    <mergeCell ref="R106:T106"/>
    <mergeCell ref="U106:X106"/>
    <mergeCell ref="R109:X109"/>
    <mergeCell ref="R95:X96"/>
    <mergeCell ref="W97:X97"/>
    <mergeCell ref="R98:R102"/>
    <mergeCell ref="S98:S102"/>
    <mergeCell ref="W98:X98"/>
    <mergeCell ref="W99:X99"/>
    <mergeCell ref="W100:X100"/>
    <mergeCell ref="W101:X101"/>
    <mergeCell ref="W102:X102"/>
    <mergeCell ref="R88:T88"/>
    <mergeCell ref="W88:X88"/>
    <mergeCell ref="R89:T89"/>
    <mergeCell ref="U89:X89"/>
    <mergeCell ref="R90:T90"/>
    <mergeCell ref="U90:X90"/>
    <mergeCell ref="R91:T91"/>
    <mergeCell ref="U91:X91"/>
    <mergeCell ref="R94:X94"/>
    <mergeCell ref="R80:X81"/>
    <mergeCell ref="W82:X82"/>
    <mergeCell ref="R83:R87"/>
    <mergeCell ref="S83:S87"/>
    <mergeCell ref="W83:X83"/>
    <mergeCell ref="W84:X84"/>
    <mergeCell ref="W85:X85"/>
    <mergeCell ref="W86:X86"/>
    <mergeCell ref="W87:X87"/>
    <mergeCell ref="R72:T72"/>
    <mergeCell ref="W72:X72"/>
    <mergeCell ref="R73:T73"/>
    <mergeCell ref="U73:X73"/>
    <mergeCell ref="R74:T74"/>
    <mergeCell ref="U74:X74"/>
    <mergeCell ref="R75:T75"/>
    <mergeCell ref="U75:X75"/>
    <mergeCell ref="R79:X79"/>
    <mergeCell ref="R63:X63"/>
    <mergeCell ref="R64:X65"/>
    <mergeCell ref="W66:X66"/>
    <mergeCell ref="R67:R71"/>
    <mergeCell ref="S67:S71"/>
    <mergeCell ref="W67:X67"/>
    <mergeCell ref="W68:X68"/>
    <mergeCell ref="W69:X69"/>
    <mergeCell ref="W70:X70"/>
    <mergeCell ref="W71:X71"/>
    <mergeCell ref="C4:C11"/>
    <mergeCell ref="C12:C22"/>
    <mergeCell ref="C23:C26"/>
    <mergeCell ref="C27:C33"/>
    <mergeCell ref="H6:H10"/>
    <mergeCell ref="B23:B26"/>
    <mergeCell ref="B27:B33"/>
    <mergeCell ref="B12:B22"/>
    <mergeCell ref="B4:B11"/>
    <mergeCell ref="K44:N44"/>
    <mergeCell ref="K43:N43"/>
    <mergeCell ref="K45:N45"/>
    <mergeCell ref="H15:J15"/>
    <mergeCell ref="H34:N35"/>
    <mergeCell ref="H33:N33"/>
    <mergeCell ref="H44:J44"/>
    <mergeCell ref="H45:J45"/>
    <mergeCell ref="M36:N36"/>
    <mergeCell ref="M37:N37"/>
    <mergeCell ref="M38:N38"/>
    <mergeCell ref="M39:N39"/>
    <mergeCell ref="M40:N40"/>
    <mergeCell ref="M41:N41"/>
    <mergeCell ref="H37:H41"/>
    <mergeCell ref="I37:I41"/>
    <mergeCell ref="H42:J42"/>
    <mergeCell ref="H43:J43"/>
    <mergeCell ref="M42:N42"/>
    <mergeCell ref="H59:J59"/>
    <mergeCell ref="K59:N59"/>
    <mergeCell ref="H48:N48"/>
    <mergeCell ref="H49:N50"/>
    <mergeCell ref="H52:H56"/>
    <mergeCell ref="I52:I56"/>
    <mergeCell ref="M57:N57"/>
    <mergeCell ref="M56:N56"/>
    <mergeCell ref="H57:J57"/>
    <mergeCell ref="H58:J58"/>
    <mergeCell ref="K58:N58"/>
    <mergeCell ref="M51:N51"/>
    <mergeCell ref="M52:N52"/>
    <mergeCell ref="M53:N53"/>
    <mergeCell ref="M54:N54"/>
    <mergeCell ref="M55:N55"/>
    <mergeCell ref="H60:J60"/>
    <mergeCell ref="K60:N60"/>
    <mergeCell ref="H63:N63"/>
    <mergeCell ref="H64:N65"/>
    <mergeCell ref="M66:N66"/>
    <mergeCell ref="H67:H71"/>
    <mergeCell ref="I67:I71"/>
    <mergeCell ref="M67:N67"/>
    <mergeCell ref="M68:N68"/>
    <mergeCell ref="M69:N69"/>
    <mergeCell ref="H74:J74"/>
    <mergeCell ref="K74:N74"/>
    <mergeCell ref="H75:J75"/>
    <mergeCell ref="K75:N75"/>
    <mergeCell ref="M70:N70"/>
    <mergeCell ref="M71:N71"/>
    <mergeCell ref="H72:J72"/>
    <mergeCell ref="M72:N72"/>
    <mergeCell ref="H73:J73"/>
    <mergeCell ref="K73:N73"/>
    <mergeCell ref="H89:J89"/>
    <mergeCell ref="K89:N89"/>
    <mergeCell ref="H90:J90"/>
    <mergeCell ref="K90:N90"/>
    <mergeCell ref="M82:N82"/>
    <mergeCell ref="H83:H87"/>
    <mergeCell ref="I83:I87"/>
    <mergeCell ref="M83:N83"/>
    <mergeCell ref="M84:N84"/>
    <mergeCell ref="M85:N85"/>
    <mergeCell ref="M86:N86"/>
    <mergeCell ref="M87:N87"/>
    <mergeCell ref="H105:J105"/>
    <mergeCell ref="K105:N105"/>
    <mergeCell ref="H106:J106"/>
    <mergeCell ref="K106:N106"/>
    <mergeCell ref="H80:N81"/>
    <mergeCell ref="H79:N79"/>
    <mergeCell ref="M101:N101"/>
    <mergeCell ref="M102:N102"/>
    <mergeCell ref="H103:J103"/>
    <mergeCell ref="M103:N103"/>
    <mergeCell ref="H104:J104"/>
    <mergeCell ref="K104:N104"/>
    <mergeCell ref="H91:J91"/>
    <mergeCell ref="K91:N91"/>
    <mergeCell ref="H94:N94"/>
    <mergeCell ref="H95:N96"/>
    <mergeCell ref="M97:N97"/>
    <mergeCell ref="H98:H102"/>
    <mergeCell ref="I98:I102"/>
    <mergeCell ref="M98:N98"/>
    <mergeCell ref="M99:N99"/>
    <mergeCell ref="M100:N100"/>
    <mergeCell ref="H88:J88"/>
    <mergeCell ref="M88:N88"/>
    <mergeCell ref="M117:N117"/>
    <mergeCell ref="H118:J118"/>
    <mergeCell ref="M118:N118"/>
    <mergeCell ref="H119:J119"/>
    <mergeCell ref="K119:N119"/>
    <mergeCell ref="H120:J120"/>
    <mergeCell ref="K120:N120"/>
    <mergeCell ref="H109:N109"/>
    <mergeCell ref="H110:N111"/>
    <mergeCell ref="M112:N112"/>
    <mergeCell ref="H113:H117"/>
    <mergeCell ref="I113:I117"/>
    <mergeCell ref="M113:N113"/>
    <mergeCell ref="M114:N114"/>
    <mergeCell ref="M115:N115"/>
    <mergeCell ref="M116:N116"/>
    <mergeCell ref="H121:J121"/>
    <mergeCell ref="K121:N121"/>
    <mergeCell ref="H124:N124"/>
    <mergeCell ref="H125:N126"/>
    <mergeCell ref="M127:N127"/>
    <mergeCell ref="H128:H132"/>
    <mergeCell ref="I128:I132"/>
    <mergeCell ref="M128:N128"/>
    <mergeCell ref="M129:N129"/>
    <mergeCell ref="M130:N130"/>
    <mergeCell ref="K135:N135"/>
    <mergeCell ref="H136:J136"/>
    <mergeCell ref="K136:N136"/>
    <mergeCell ref="H139:N139"/>
    <mergeCell ref="H140:N141"/>
    <mergeCell ref="M131:N131"/>
    <mergeCell ref="M132:N132"/>
    <mergeCell ref="H133:J133"/>
    <mergeCell ref="M133:N133"/>
    <mergeCell ref="H134:J134"/>
    <mergeCell ref="K134:N134"/>
    <mergeCell ref="R33:X33"/>
    <mergeCell ref="R34:X35"/>
    <mergeCell ref="W36:X36"/>
    <mergeCell ref="S37:S41"/>
    <mergeCell ref="W37:X37"/>
    <mergeCell ref="W38:X38"/>
    <mergeCell ref="H151:J151"/>
    <mergeCell ref="K151:N151"/>
    <mergeCell ref="R37:R41"/>
    <mergeCell ref="H148:J148"/>
    <mergeCell ref="M148:N148"/>
    <mergeCell ref="H149:J149"/>
    <mergeCell ref="K149:N149"/>
    <mergeCell ref="H150:J150"/>
    <mergeCell ref="K150:N150"/>
    <mergeCell ref="M142:N142"/>
    <mergeCell ref="H143:H147"/>
    <mergeCell ref="I143:I147"/>
    <mergeCell ref="M143:N143"/>
    <mergeCell ref="M144:N144"/>
    <mergeCell ref="M145:N145"/>
    <mergeCell ref="M146:N146"/>
    <mergeCell ref="M147:N147"/>
    <mergeCell ref="H135:J135"/>
    <mergeCell ref="R44:T44"/>
    <mergeCell ref="U44:X44"/>
    <mergeCell ref="R45:T45"/>
    <mergeCell ref="U45:X45"/>
    <mergeCell ref="R48:X48"/>
    <mergeCell ref="R49:X50"/>
    <mergeCell ref="W39:X39"/>
    <mergeCell ref="W40:X40"/>
    <mergeCell ref="W41:X41"/>
    <mergeCell ref="R42:T42"/>
    <mergeCell ref="W42:X42"/>
    <mergeCell ref="R43:T43"/>
    <mergeCell ref="U43:X43"/>
    <mergeCell ref="R60:T60"/>
    <mergeCell ref="U60:X60"/>
    <mergeCell ref="R57:T57"/>
    <mergeCell ref="W57:X57"/>
    <mergeCell ref="R58:T58"/>
    <mergeCell ref="U58:X58"/>
    <mergeCell ref="R59:T59"/>
    <mergeCell ref="U59:X59"/>
    <mergeCell ref="W51:X51"/>
    <mergeCell ref="R52:R56"/>
    <mergeCell ref="S52:S56"/>
    <mergeCell ref="W52:X52"/>
    <mergeCell ref="W53:X53"/>
    <mergeCell ref="W54:X54"/>
    <mergeCell ref="W55:X55"/>
    <mergeCell ref="W56:X56"/>
  </mergeCells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8ED3-2265-4BC9-B3E6-A0A97CC5AFFC}">
  <dimension ref="B2:AP49"/>
  <sheetViews>
    <sheetView showGridLines="0" tabSelected="1" topLeftCell="E13" zoomScale="72" zoomScaleNormal="65" workbookViewId="0">
      <selection activeCell="AB37" sqref="AB37"/>
    </sheetView>
  </sheetViews>
  <sheetFormatPr defaultRowHeight="12.5" x14ac:dyDescent="0.25"/>
  <cols>
    <col min="2" max="2" width="23.6328125" customWidth="1"/>
    <col min="3" max="3" width="12.36328125" customWidth="1"/>
    <col min="4" max="4" width="17.1796875" customWidth="1"/>
    <col min="6" max="6" width="14.54296875" customWidth="1"/>
    <col min="7" max="7" width="11" customWidth="1"/>
    <col min="8" max="8" width="7" customWidth="1"/>
  </cols>
  <sheetData>
    <row r="2" spans="2:42" x14ac:dyDescent="0.25">
      <c r="B2" s="120" t="s">
        <v>116</v>
      </c>
      <c r="C2" s="120"/>
      <c r="D2" s="40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40">
        <v>8</v>
      </c>
      <c r="L2" s="41">
        <v>9</v>
      </c>
      <c r="M2" s="41">
        <v>10</v>
      </c>
      <c r="N2" s="41">
        <v>11</v>
      </c>
      <c r="O2" s="41">
        <v>12</v>
      </c>
      <c r="P2" s="41">
        <v>13</v>
      </c>
      <c r="Q2" s="41">
        <v>14</v>
      </c>
      <c r="R2" s="41">
        <v>15</v>
      </c>
      <c r="S2" s="41">
        <v>16</v>
      </c>
      <c r="T2" s="41">
        <v>17</v>
      </c>
      <c r="U2" s="41">
        <v>18</v>
      </c>
      <c r="V2" s="41">
        <v>19</v>
      </c>
      <c r="W2" s="5">
        <v>20</v>
      </c>
      <c r="X2" s="5">
        <v>21</v>
      </c>
      <c r="Y2" s="5">
        <v>22</v>
      </c>
      <c r="Z2" s="5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</row>
    <row r="3" spans="2:42" ht="15.5" x14ac:dyDescent="0.3">
      <c r="B3" s="126" t="s">
        <v>109</v>
      </c>
      <c r="C3" s="127"/>
      <c r="D3" s="128" t="s">
        <v>52</v>
      </c>
      <c r="E3" s="129"/>
      <c r="F3" s="129"/>
      <c r="G3" s="129"/>
      <c r="H3" s="129"/>
      <c r="I3" s="129"/>
      <c r="J3" s="129"/>
      <c r="K3" s="129"/>
      <c r="L3" s="124" t="s">
        <v>54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130" t="s">
        <v>53</v>
      </c>
      <c r="X3" s="130"/>
      <c r="Y3" s="130"/>
      <c r="Z3" s="130"/>
      <c r="AA3" s="119" t="s">
        <v>55</v>
      </c>
      <c r="AB3" s="119"/>
      <c r="AC3" s="119"/>
      <c r="AD3" s="119"/>
      <c r="AE3" s="119"/>
      <c r="AF3" s="119"/>
      <c r="AG3" s="119"/>
    </row>
    <row r="4" spans="2:42" ht="15.5" x14ac:dyDescent="0.25">
      <c r="B4" s="60" t="s">
        <v>57</v>
      </c>
      <c r="C4" s="33">
        <v>5</v>
      </c>
      <c r="D4" s="33">
        <v>6</v>
      </c>
      <c r="E4" s="33">
        <v>12</v>
      </c>
      <c r="F4" s="33">
        <v>13</v>
      </c>
      <c r="G4" s="33">
        <v>10</v>
      </c>
      <c r="H4" s="33">
        <v>5</v>
      </c>
      <c r="I4" s="33">
        <v>9</v>
      </c>
      <c r="J4" s="33">
        <v>12</v>
      </c>
      <c r="K4" s="33">
        <v>8</v>
      </c>
      <c r="L4" s="33">
        <v>12</v>
      </c>
      <c r="M4" s="33">
        <v>10</v>
      </c>
      <c r="N4" s="33">
        <v>10</v>
      </c>
      <c r="O4" s="33">
        <v>9</v>
      </c>
      <c r="P4" s="33">
        <v>9</v>
      </c>
      <c r="Q4" s="33">
        <v>7</v>
      </c>
      <c r="R4" s="33">
        <v>8</v>
      </c>
      <c r="S4" s="33">
        <v>4</v>
      </c>
      <c r="T4" s="33">
        <v>8</v>
      </c>
      <c r="U4" s="33">
        <v>3</v>
      </c>
      <c r="V4" s="33">
        <v>7</v>
      </c>
      <c r="W4" s="33">
        <v>10</v>
      </c>
      <c r="X4" s="33">
        <v>11</v>
      </c>
      <c r="Y4" s="33">
        <v>12</v>
      </c>
      <c r="Z4" s="33">
        <v>8</v>
      </c>
      <c r="AA4" s="33">
        <v>10</v>
      </c>
      <c r="AB4" s="33">
        <v>5</v>
      </c>
      <c r="AC4" s="33">
        <v>8</v>
      </c>
      <c r="AD4" s="33">
        <v>12</v>
      </c>
      <c r="AE4" s="33">
        <v>9</v>
      </c>
      <c r="AF4" s="33">
        <v>6</v>
      </c>
      <c r="AG4" s="33">
        <v>10</v>
      </c>
    </row>
    <row r="5" spans="2:42" ht="15.5" x14ac:dyDescent="0.25">
      <c r="B5" s="60"/>
      <c r="C5" s="33">
        <v>4</v>
      </c>
      <c r="D5" s="33">
        <v>13</v>
      </c>
      <c r="E5" s="33">
        <v>7</v>
      </c>
      <c r="F5" s="33">
        <v>6</v>
      </c>
      <c r="G5" s="33">
        <v>7</v>
      </c>
      <c r="H5" s="33">
        <v>11</v>
      </c>
      <c r="I5" s="33">
        <v>7</v>
      </c>
      <c r="J5" s="33">
        <v>5</v>
      </c>
      <c r="K5" s="33">
        <v>9</v>
      </c>
      <c r="L5" s="33">
        <v>7</v>
      </c>
      <c r="M5" s="33">
        <v>8</v>
      </c>
      <c r="N5" s="33">
        <v>9</v>
      </c>
      <c r="O5" s="33">
        <v>8</v>
      </c>
      <c r="P5" s="33">
        <v>6</v>
      </c>
      <c r="Q5" s="33">
        <v>9</v>
      </c>
      <c r="R5" s="33">
        <v>8</v>
      </c>
      <c r="S5" s="33">
        <v>12</v>
      </c>
      <c r="T5" s="33">
        <v>8</v>
      </c>
      <c r="U5" s="33">
        <v>11</v>
      </c>
      <c r="V5" s="33">
        <v>10</v>
      </c>
      <c r="W5" s="33">
        <v>9</v>
      </c>
      <c r="X5" s="33">
        <v>6</v>
      </c>
      <c r="Y5" s="33">
        <v>7</v>
      </c>
      <c r="Z5" s="33">
        <v>10</v>
      </c>
      <c r="AA5" s="33">
        <v>8</v>
      </c>
      <c r="AB5" s="33">
        <v>13</v>
      </c>
      <c r="AC5" s="33">
        <v>8</v>
      </c>
      <c r="AD5" s="33">
        <v>5</v>
      </c>
      <c r="AE5" s="33">
        <v>8</v>
      </c>
      <c r="AF5" s="33">
        <v>9</v>
      </c>
      <c r="AG5" s="33">
        <v>8</v>
      </c>
    </row>
    <row r="6" spans="2:42" ht="15.5" x14ac:dyDescent="0.25">
      <c r="B6" s="60"/>
      <c r="C6" s="33">
        <v>3</v>
      </c>
      <c r="D6" s="33">
        <v>1</v>
      </c>
      <c r="E6" s="33">
        <v>0</v>
      </c>
      <c r="F6" s="33">
        <v>1</v>
      </c>
      <c r="G6" s="33">
        <v>3</v>
      </c>
      <c r="H6" s="33">
        <v>4</v>
      </c>
      <c r="I6" s="33">
        <v>4</v>
      </c>
      <c r="J6" s="33">
        <v>3</v>
      </c>
      <c r="K6" s="33">
        <v>3</v>
      </c>
      <c r="L6" s="33">
        <v>0</v>
      </c>
      <c r="M6" s="33">
        <v>2</v>
      </c>
      <c r="N6" s="33">
        <v>1</v>
      </c>
      <c r="O6" s="33">
        <v>3</v>
      </c>
      <c r="P6" s="33">
        <v>4</v>
      </c>
      <c r="Q6" s="33">
        <v>3</v>
      </c>
      <c r="R6" s="33">
        <v>4</v>
      </c>
      <c r="S6" s="33">
        <v>3</v>
      </c>
      <c r="T6" s="33">
        <v>3</v>
      </c>
      <c r="U6" s="33">
        <v>6</v>
      </c>
      <c r="V6" s="33">
        <v>3</v>
      </c>
      <c r="W6" s="33">
        <v>1</v>
      </c>
      <c r="X6" s="33">
        <v>3</v>
      </c>
      <c r="Y6" s="33">
        <v>1</v>
      </c>
      <c r="Z6" s="33">
        <v>2</v>
      </c>
      <c r="AA6" s="33">
        <v>1</v>
      </c>
      <c r="AB6" s="33">
        <v>1</v>
      </c>
      <c r="AC6" s="33">
        <v>3</v>
      </c>
      <c r="AD6" s="33">
        <v>2</v>
      </c>
      <c r="AE6" s="33">
        <v>3</v>
      </c>
      <c r="AF6" s="33">
        <v>3</v>
      </c>
      <c r="AG6" s="33">
        <v>1</v>
      </c>
    </row>
    <row r="7" spans="2:42" ht="15.5" x14ac:dyDescent="0.25">
      <c r="B7" s="60"/>
      <c r="C7" s="33">
        <v>2</v>
      </c>
      <c r="D7" s="33">
        <v>0</v>
      </c>
      <c r="E7" s="33">
        <v>1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1</v>
      </c>
      <c r="M7" s="33">
        <v>0</v>
      </c>
      <c r="N7" s="33">
        <v>0</v>
      </c>
      <c r="O7" s="33">
        <v>0</v>
      </c>
      <c r="P7" s="33">
        <v>1</v>
      </c>
      <c r="Q7" s="33">
        <v>1</v>
      </c>
      <c r="R7" s="33">
        <v>0</v>
      </c>
      <c r="S7" s="33">
        <v>1</v>
      </c>
      <c r="T7" s="33">
        <v>1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1</v>
      </c>
      <c r="AB7" s="33">
        <v>1</v>
      </c>
      <c r="AC7" s="33">
        <v>1</v>
      </c>
      <c r="AD7" s="33">
        <v>1</v>
      </c>
      <c r="AE7" s="33">
        <v>0</v>
      </c>
      <c r="AF7" s="33">
        <v>2</v>
      </c>
      <c r="AG7" s="33">
        <v>1</v>
      </c>
    </row>
    <row r="8" spans="2:42" ht="15.5" x14ac:dyDescent="0.25">
      <c r="B8" s="60"/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</row>
    <row r="13" spans="2:42" ht="60" x14ac:dyDescent="0.25">
      <c r="B13" s="121" t="s">
        <v>116</v>
      </c>
      <c r="C13" s="121"/>
      <c r="D13" s="11">
        <v>1</v>
      </c>
      <c r="E13" s="11">
        <v>2</v>
      </c>
      <c r="F13" s="11">
        <v>3</v>
      </c>
      <c r="G13" s="11">
        <v>4</v>
      </c>
      <c r="H13" s="11">
        <v>5</v>
      </c>
      <c r="I13" s="11">
        <v>6</v>
      </c>
      <c r="J13" s="11">
        <v>7</v>
      </c>
      <c r="K13" s="11">
        <v>8</v>
      </c>
      <c r="L13" s="109" t="s">
        <v>120</v>
      </c>
      <c r="M13" s="4"/>
      <c r="N13" s="137" t="s">
        <v>109</v>
      </c>
      <c r="O13" s="137" t="s">
        <v>62</v>
      </c>
      <c r="P13" s="137" t="s">
        <v>60</v>
      </c>
      <c r="Q13" s="137" t="s">
        <v>63</v>
      </c>
      <c r="R13" s="137" t="s">
        <v>64</v>
      </c>
      <c r="S13" s="138" t="s">
        <v>65</v>
      </c>
      <c r="T13" s="138"/>
      <c r="Y13" s="121" t="s">
        <v>116</v>
      </c>
      <c r="Z13" s="121"/>
      <c r="AA13" s="50">
        <v>24</v>
      </c>
      <c r="AB13" s="50">
        <v>25</v>
      </c>
      <c r="AC13" s="50">
        <v>26</v>
      </c>
      <c r="AD13" s="50">
        <v>27</v>
      </c>
      <c r="AE13" s="50">
        <v>28</v>
      </c>
      <c r="AF13" s="50">
        <v>29</v>
      </c>
      <c r="AG13" s="50">
        <v>30</v>
      </c>
      <c r="AH13" s="133" t="s">
        <v>120</v>
      </c>
      <c r="AJ13" s="137" t="s">
        <v>109</v>
      </c>
      <c r="AK13" s="137" t="s">
        <v>62</v>
      </c>
      <c r="AL13" s="137" t="s">
        <v>60</v>
      </c>
      <c r="AM13" s="137" t="s">
        <v>63</v>
      </c>
      <c r="AN13" s="137" t="s">
        <v>64</v>
      </c>
      <c r="AO13" s="138" t="s">
        <v>65</v>
      </c>
      <c r="AP13" s="138"/>
    </row>
    <row r="14" spans="2:42" ht="15.5" x14ac:dyDescent="0.35">
      <c r="B14" s="116" t="s">
        <v>109</v>
      </c>
      <c r="C14" s="117"/>
      <c r="D14" s="131" t="s">
        <v>52</v>
      </c>
      <c r="E14" s="132"/>
      <c r="F14" s="132"/>
      <c r="G14" s="132"/>
      <c r="H14" s="132"/>
      <c r="I14" s="132"/>
      <c r="J14" s="132"/>
      <c r="K14" s="132"/>
      <c r="L14" s="125"/>
      <c r="M14" s="4"/>
      <c r="N14" s="118" t="s">
        <v>52</v>
      </c>
      <c r="O14" s="109">
        <v>8</v>
      </c>
      <c r="P14" s="12" t="s">
        <v>68</v>
      </c>
      <c r="Q14" s="12">
        <v>75</v>
      </c>
      <c r="R14" s="12">
        <f>5*Q14</f>
        <v>375</v>
      </c>
      <c r="S14" s="114">
        <f>R14/$R$19</f>
        <v>0.54034582132564846</v>
      </c>
      <c r="T14" s="114"/>
      <c r="Y14" s="122" t="s">
        <v>109</v>
      </c>
      <c r="Z14" s="123"/>
      <c r="AA14" s="119" t="s">
        <v>55</v>
      </c>
      <c r="AB14" s="119"/>
      <c r="AC14" s="119"/>
      <c r="AD14" s="119"/>
      <c r="AE14" s="119"/>
      <c r="AF14" s="119"/>
      <c r="AG14" s="119"/>
      <c r="AH14" s="134"/>
      <c r="AJ14" s="118" t="s">
        <v>55</v>
      </c>
      <c r="AK14" s="109">
        <v>7</v>
      </c>
      <c r="AL14" s="12" t="s">
        <v>68</v>
      </c>
      <c r="AM14" s="10">
        <v>60</v>
      </c>
      <c r="AN14" s="12">
        <f>5*AM14</f>
        <v>300</v>
      </c>
      <c r="AO14" s="135" t="b">
        <f>AM21=AN14/$AN$19</f>
        <v>0</v>
      </c>
      <c r="AP14" s="136"/>
    </row>
    <row r="15" spans="2:42" ht="15.5" x14ac:dyDescent="0.35">
      <c r="B15" s="109" t="s">
        <v>57</v>
      </c>
      <c r="C15" s="12">
        <v>5</v>
      </c>
      <c r="D15" s="12">
        <v>6</v>
      </c>
      <c r="E15" s="12">
        <v>12</v>
      </c>
      <c r="F15" s="12">
        <v>13</v>
      </c>
      <c r="G15" s="12">
        <v>10</v>
      </c>
      <c r="H15" s="12">
        <v>5</v>
      </c>
      <c r="I15" s="12">
        <v>9</v>
      </c>
      <c r="J15" s="12">
        <v>12</v>
      </c>
      <c r="K15" s="12">
        <v>8</v>
      </c>
      <c r="L15" s="10">
        <f>SUM(D15:K15)</f>
        <v>75</v>
      </c>
      <c r="M15" s="4"/>
      <c r="N15" s="109"/>
      <c r="O15" s="109"/>
      <c r="P15" s="12" t="s">
        <v>74</v>
      </c>
      <c r="Q15" s="12">
        <v>65</v>
      </c>
      <c r="R15" s="12">
        <f>4*Q15</f>
        <v>260</v>
      </c>
      <c r="S15" s="114">
        <f>R15/$R$19</f>
        <v>0.37463976945244959</v>
      </c>
      <c r="T15" s="114"/>
      <c r="Y15" s="109" t="s">
        <v>57</v>
      </c>
      <c r="Z15" s="12">
        <v>5</v>
      </c>
      <c r="AA15" s="33">
        <v>10</v>
      </c>
      <c r="AB15" s="33">
        <v>5</v>
      </c>
      <c r="AC15" s="33">
        <v>8</v>
      </c>
      <c r="AD15" s="33">
        <v>12</v>
      </c>
      <c r="AE15" s="33">
        <v>9</v>
      </c>
      <c r="AF15" s="33">
        <v>6</v>
      </c>
      <c r="AG15" s="33">
        <v>10</v>
      </c>
      <c r="AH15" s="49">
        <f>SUM(AA15:AG15)</f>
        <v>60</v>
      </c>
      <c r="AJ15" s="109"/>
      <c r="AK15" s="109"/>
      <c r="AL15" s="12" t="s">
        <v>74</v>
      </c>
      <c r="AM15" s="10">
        <v>59</v>
      </c>
      <c r="AN15" s="12">
        <f>4*AM15</f>
        <v>236</v>
      </c>
      <c r="AO15" s="135">
        <f>AN15/$AN$19</f>
        <v>0.39864864864864863</v>
      </c>
      <c r="AP15" s="136"/>
    </row>
    <row r="16" spans="2:42" ht="15.5" x14ac:dyDescent="0.35">
      <c r="B16" s="109"/>
      <c r="C16" s="12">
        <v>4</v>
      </c>
      <c r="D16" s="12">
        <v>13</v>
      </c>
      <c r="E16" s="12">
        <v>7</v>
      </c>
      <c r="F16" s="12">
        <v>6</v>
      </c>
      <c r="G16" s="12">
        <v>7</v>
      </c>
      <c r="H16" s="12">
        <v>11</v>
      </c>
      <c r="I16" s="12">
        <v>7</v>
      </c>
      <c r="J16" s="12">
        <v>5</v>
      </c>
      <c r="K16" s="12">
        <v>9</v>
      </c>
      <c r="L16" s="10">
        <f t="shared" ref="L16:L19" si="0">SUM(D16:K16)</f>
        <v>65</v>
      </c>
      <c r="M16" s="4"/>
      <c r="N16" s="109"/>
      <c r="O16" s="109"/>
      <c r="P16" s="12" t="s">
        <v>80</v>
      </c>
      <c r="Q16" s="12">
        <v>19</v>
      </c>
      <c r="R16" s="12">
        <f>3*Q16</f>
        <v>57</v>
      </c>
      <c r="S16" s="114">
        <f>R16/$R$19</f>
        <v>8.2132564841498557E-2</v>
      </c>
      <c r="T16" s="114"/>
      <c r="Y16" s="109"/>
      <c r="Z16" s="12">
        <v>4</v>
      </c>
      <c r="AA16" s="33">
        <v>8</v>
      </c>
      <c r="AB16" s="33">
        <v>13</v>
      </c>
      <c r="AC16" s="33">
        <v>8</v>
      </c>
      <c r="AD16" s="33">
        <v>5</v>
      </c>
      <c r="AE16" s="33">
        <v>8</v>
      </c>
      <c r="AF16" s="33">
        <v>9</v>
      </c>
      <c r="AG16" s="33">
        <v>8</v>
      </c>
      <c r="AH16" s="49">
        <f t="shared" ref="AH16:AH18" si="1">SUM(AA16:AG16)</f>
        <v>59</v>
      </c>
      <c r="AJ16" s="109"/>
      <c r="AK16" s="109"/>
      <c r="AL16" s="12" t="s">
        <v>80</v>
      </c>
      <c r="AM16" s="10">
        <v>14</v>
      </c>
      <c r="AN16" s="12">
        <f>3*AM16</f>
        <v>42</v>
      </c>
      <c r="AO16" s="135">
        <f>AN16/$AN$19</f>
        <v>7.0945945945945943E-2</v>
      </c>
      <c r="AP16" s="136"/>
    </row>
    <row r="17" spans="2:42" ht="15.5" x14ac:dyDescent="0.35">
      <c r="B17" s="109"/>
      <c r="C17" s="12">
        <v>3</v>
      </c>
      <c r="D17" s="12">
        <v>1</v>
      </c>
      <c r="E17" s="12">
        <v>0</v>
      </c>
      <c r="F17" s="12">
        <v>1</v>
      </c>
      <c r="G17" s="12">
        <v>3</v>
      </c>
      <c r="H17" s="12">
        <v>4</v>
      </c>
      <c r="I17" s="12">
        <v>4</v>
      </c>
      <c r="J17" s="12">
        <v>3</v>
      </c>
      <c r="K17" s="12">
        <v>3</v>
      </c>
      <c r="L17" s="10">
        <f t="shared" si="0"/>
        <v>19</v>
      </c>
      <c r="M17" s="4"/>
      <c r="N17" s="109"/>
      <c r="O17" s="109"/>
      <c r="P17" s="12" t="s">
        <v>86</v>
      </c>
      <c r="Q17" s="12">
        <v>1</v>
      </c>
      <c r="R17" s="12">
        <f>2*Q17</f>
        <v>2</v>
      </c>
      <c r="S17" s="114">
        <f>R17/$R$19</f>
        <v>2.881844380403458E-3</v>
      </c>
      <c r="T17" s="114"/>
      <c r="Y17" s="109"/>
      <c r="Z17" s="12">
        <v>3</v>
      </c>
      <c r="AA17" s="33">
        <v>1</v>
      </c>
      <c r="AB17" s="33">
        <v>1</v>
      </c>
      <c r="AC17" s="33">
        <v>3</v>
      </c>
      <c r="AD17" s="33">
        <v>2</v>
      </c>
      <c r="AE17" s="33">
        <v>3</v>
      </c>
      <c r="AF17" s="33">
        <v>3</v>
      </c>
      <c r="AG17" s="33">
        <v>1</v>
      </c>
      <c r="AH17" s="49">
        <f>SUM(AA17:AG17)</f>
        <v>14</v>
      </c>
      <c r="AJ17" s="109"/>
      <c r="AK17" s="109"/>
      <c r="AL17" s="12" t="s">
        <v>86</v>
      </c>
      <c r="AM17" s="10">
        <v>7</v>
      </c>
      <c r="AN17" s="12">
        <f>2*AM17</f>
        <v>14</v>
      </c>
      <c r="AO17" s="135">
        <f>AN17/$AN$19</f>
        <v>2.364864864864865E-2</v>
      </c>
      <c r="AP17" s="136"/>
    </row>
    <row r="18" spans="2:42" ht="15.5" x14ac:dyDescent="0.35">
      <c r="B18" s="109"/>
      <c r="C18" s="12">
        <v>2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0">
        <f t="shared" si="0"/>
        <v>1</v>
      </c>
      <c r="M18" s="4"/>
      <c r="N18" s="109"/>
      <c r="O18" s="109"/>
      <c r="P18" s="12" t="s">
        <v>92</v>
      </c>
      <c r="Q18" s="12">
        <v>0</v>
      </c>
      <c r="R18" s="12">
        <f>1*Q18</f>
        <v>0</v>
      </c>
      <c r="S18" s="114">
        <f>R18/$R$19</f>
        <v>0</v>
      </c>
      <c r="T18" s="114"/>
      <c r="Y18" s="109"/>
      <c r="Z18" s="12">
        <v>2</v>
      </c>
      <c r="AA18" s="33">
        <v>1</v>
      </c>
      <c r="AB18" s="33">
        <v>1</v>
      </c>
      <c r="AC18" s="33">
        <v>1</v>
      </c>
      <c r="AD18" s="33">
        <v>1</v>
      </c>
      <c r="AE18" s="33">
        <v>0</v>
      </c>
      <c r="AF18" s="33">
        <v>2</v>
      </c>
      <c r="AG18" s="33">
        <v>1</v>
      </c>
      <c r="AH18" s="49">
        <f t="shared" si="1"/>
        <v>7</v>
      </c>
      <c r="AJ18" s="109"/>
      <c r="AK18" s="109"/>
      <c r="AL18" s="12" t="s">
        <v>92</v>
      </c>
      <c r="AM18" s="10">
        <v>0</v>
      </c>
      <c r="AN18" s="12">
        <f>1*AM18</f>
        <v>0</v>
      </c>
      <c r="AO18" s="135">
        <f>AN18/$AN$19</f>
        <v>0</v>
      </c>
      <c r="AP18" s="136"/>
    </row>
    <row r="19" spans="2:42" ht="15.5" x14ac:dyDescent="0.35">
      <c r="B19" s="109"/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0">
        <f t="shared" si="0"/>
        <v>0</v>
      </c>
      <c r="M19" s="4"/>
      <c r="N19" s="109" t="s">
        <v>56</v>
      </c>
      <c r="O19" s="109"/>
      <c r="P19" s="109"/>
      <c r="Q19" s="12">
        <f>SUM(Q14:Q18)</f>
        <v>160</v>
      </c>
      <c r="R19" s="12">
        <f>SUM(R14:R18)</f>
        <v>694</v>
      </c>
      <c r="S19" s="114">
        <f>SUM(S14:T18)</f>
        <v>1</v>
      </c>
      <c r="T19" s="115"/>
      <c r="Y19" s="109"/>
      <c r="Z19" s="12">
        <v>1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49">
        <f>SUM(AA19:AG19)</f>
        <v>0</v>
      </c>
      <c r="AJ19" s="109" t="s">
        <v>56</v>
      </c>
      <c r="AK19" s="109"/>
      <c r="AL19" s="109"/>
      <c r="AM19" s="12">
        <f>SUM(AM14:AM18)</f>
        <v>140</v>
      </c>
      <c r="AN19" s="12">
        <f>SUM(AN14:AN18)</f>
        <v>592</v>
      </c>
      <c r="AO19" s="114">
        <f>SUM(AO14:AP18)</f>
        <v>0.4932432432432432</v>
      </c>
      <c r="AP19" s="115"/>
    </row>
    <row r="20" spans="2:42" ht="15.5" x14ac:dyDescent="0.3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"/>
      <c r="N20" s="109" t="s">
        <v>117</v>
      </c>
      <c r="O20" s="109"/>
      <c r="P20" s="109"/>
      <c r="Q20" s="111">
        <f>5*20*O14</f>
        <v>800</v>
      </c>
      <c r="R20" s="112"/>
      <c r="S20" s="112"/>
      <c r="T20" s="113"/>
      <c r="AJ20" s="109" t="s">
        <v>117</v>
      </c>
      <c r="AK20" s="109"/>
      <c r="AL20" s="109"/>
      <c r="AM20" s="111">
        <f>5*20*AK14</f>
        <v>700</v>
      </c>
      <c r="AN20" s="112"/>
      <c r="AO20" s="112"/>
      <c r="AP20" s="113"/>
    </row>
    <row r="21" spans="2:42" ht="15.5" x14ac:dyDescent="0.3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"/>
      <c r="N21" s="109" t="s">
        <v>118</v>
      </c>
      <c r="O21" s="109"/>
      <c r="P21" s="109"/>
      <c r="Q21" s="110">
        <f>R19/Q20</f>
        <v>0.86750000000000005</v>
      </c>
      <c r="R21" s="110"/>
      <c r="S21" s="110"/>
      <c r="T21" s="110"/>
      <c r="AJ21" s="109" t="s">
        <v>118</v>
      </c>
      <c r="AK21" s="109"/>
      <c r="AL21" s="109"/>
      <c r="AM21" s="110">
        <f>AN19/AM20</f>
        <v>0.84571428571428575</v>
      </c>
      <c r="AN21" s="110"/>
      <c r="AO21" s="110"/>
      <c r="AP21" s="110"/>
    </row>
    <row r="22" spans="2:42" ht="15.5" x14ac:dyDescent="0.35">
      <c r="B22" s="45"/>
      <c r="C22" s="45"/>
      <c r="D22" s="45"/>
      <c r="E22" s="45"/>
      <c r="F22" s="45"/>
      <c r="G22" s="45"/>
      <c r="H22" s="45"/>
      <c r="I22" s="44"/>
      <c r="J22" s="44"/>
      <c r="K22" s="44"/>
      <c r="L22" s="44"/>
      <c r="M22" s="4"/>
      <c r="N22" s="109" t="s">
        <v>72</v>
      </c>
      <c r="O22" s="109"/>
      <c r="P22" s="109"/>
      <c r="Q22" s="111" t="str">
        <f>IF(Q21&lt;=21%,"Sangat Tidak Setuju",IF(Q21&lt;=41%,"Tidak Setuju",IF(Q21&lt;=61%,"Setuju",IF(Q21&lt;=81%,"Cukup Setuju",IF(Q21&lt;=100%,"Sangat Setuju")))))</f>
        <v>Sangat Setuju</v>
      </c>
      <c r="R22" s="112"/>
      <c r="S22" s="112"/>
      <c r="T22" s="113"/>
      <c r="AJ22" s="109" t="s">
        <v>72</v>
      </c>
      <c r="AK22" s="109"/>
      <c r="AL22" s="109"/>
      <c r="AM22" s="111" t="str">
        <f>IF(AM21&lt;=21%,"Sangat Tidak Setuju",IF(AM21&lt;=41%,"Tidak Setuju",IF(AM21&lt;=61%,"Setuju",IF(AM21&lt;=81%,"Cukup Setuju",IF(AM21&lt;=100%,"Sangat Setuju")))))</f>
        <v>Sangat Setuju</v>
      </c>
      <c r="AN22" s="112"/>
      <c r="AO22" s="112"/>
      <c r="AP22" s="113"/>
    </row>
    <row r="23" spans="2:42" ht="15.5" x14ac:dyDescent="0.35">
      <c r="B23" s="46"/>
      <c r="C23" s="47"/>
      <c r="D23" s="47"/>
      <c r="E23" s="47"/>
      <c r="F23" s="47"/>
      <c r="G23" s="47"/>
      <c r="H23" s="47"/>
      <c r="I23" s="44"/>
      <c r="J23" s="44"/>
      <c r="K23" s="44"/>
      <c r="L23" s="44"/>
      <c r="M23" s="4"/>
      <c r="N23" s="4"/>
    </row>
    <row r="24" spans="2:42" ht="15.5" x14ac:dyDescent="0.35">
      <c r="B24" s="47"/>
      <c r="C24" s="47"/>
      <c r="D24" s="47"/>
      <c r="E24" s="47"/>
      <c r="F24" s="47"/>
      <c r="G24" s="47"/>
      <c r="H24" s="47"/>
      <c r="I24" s="44"/>
      <c r="J24" s="44"/>
      <c r="K24" s="44"/>
      <c r="L24" s="44"/>
      <c r="M24" s="4"/>
      <c r="N24" s="4"/>
    </row>
    <row r="25" spans="2:42" ht="60" x14ac:dyDescent="0.25">
      <c r="B25" s="121" t="s">
        <v>116</v>
      </c>
      <c r="C25" s="121"/>
      <c r="D25" s="52">
        <v>9</v>
      </c>
      <c r="E25" s="52">
        <v>10</v>
      </c>
      <c r="F25" s="52">
        <v>11</v>
      </c>
      <c r="G25" s="52">
        <v>12</v>
      </c>
      <c r="H25" s="52">
        <v>13</v>
      </c>
      <c r="I25" s="52">
        <v>14</v>
      </c>
      <c r="J25" s="52">
        <v>15</v>
      </c>
      <c r="K25" s="52">
        <v>16</v>
      </c>
      <c r="L25" s="52">
        <v>17</v>
      </c>
      <c r="M25" s="52">
        <v>18</v>
      </c>
      <c r="N25" s="52">
        <v>19</v>
      </c>
      <c r="O25" s="109" t="s">
        <v>120</v>
      </c>
      <c r="R25" s="137" t="s">
        <v>109</v>
      </c>
      <c r="S25" s="137" t="s">
        <v>62</v>
      </c>
      <c r="T25" s="137" t="s">
        <v>60</v>
      </c>
      <c r="U25" s="137" t="s">
        <v>63</v>
      </c>
      <c r="V25" s="137" t="s">
        <v>64</v>
      </c>
      <c r="W25" s="138" t="s">
        <v>65</v>
      </c>
      <c r="X25" s="138"/>
    </row>
    <row r="26" spans="2:42" ht="15.5" x14ac:dyDescent="0.35">
      <c r="B26" s="122" t="s">
        <v>109</v>
      </c>
      <c r="C26" s="123"/>
      <c r="D26" s="124" t="s">
        <v>54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25"/>
      <c r="R26" s="118" t="s">
        <v>54</v>
      </c>
      <c r="S26" s="109">
        <v>11</v>
      </c>
      <c r="T26" s="12" t="s">
        <v>68</v>
      </c>
      <c r="U26" s="10">
        <v>87</v>
      </c>
      <c r="V26" s="12">
        <f>5*U26</f>
        <v>435</v>
      </c>
      <c r="W26" s="114">
        <f>V26/$V$31</f>
        <v>0.4702702702702703</v>
      </c>
      <c r="X26" s="114"/>
    </row>
    <row r="27" spans="2:42" ht="15.5" x14ac:dyDescent="0.35">
      <c r="B27" s="109" t="s">
        <v>57</v>
      </c>
      <c r="C27" s="12">
        <v>5</v>
      </c>
      <c r="D27" s="33">
        <v>12</v>
      </c>
      <c r="E27" s="33">
        <v>10</v>
      </c>
      <c r="F27" s="33">
        <v>10</v>
      </c>
      <c r="G27" s="33">
        <v>9</v>
      </c>
      <c r="H27" s="33">
        <v>9</v>
      </c>
      <c r="I27" s="33">
        <v>7</v>
      </c>
      <c r="J27" s="33">
        <v>8</v>
      </c>
      <c r="K27" s="33">
        <v>4</v>
      </c>
      <c r="L27" s="33">
        <v>8</v>
      </c>
      <c r="M27" s="33">
        <v>3</v>
      </c>
      <c r="N27" s="33">
        <v>7</v>
      </c>
      <c r="O27" s="10">
        <f>SUM(D27:N27)</f>
        <v>87</v>
      </c>
      <c r="R27" s="109"/>
      <c r="S27" s="109"/>
      <c r="T27" s="12" t="s">
        <v>74</v>
      </c>
      <c r="U27" s="10">
        <v>96</v>
      </c>
      <c r="V27" s="12">
        <f>4*U27</f>
        <v>384</v>
      </c>
      <c r="W27" s="114">
        <f>V27/$V$31</f>
        <v>0.41513513513513511</v>
      </c>
      <c r="X27" s="114"/>
    </row>
    <row r="28" spans="2:42" ht="15.5" x14ac:dyDescent="0.35">
      <c r="B28" s="109"/>
      <c r="C28" s="12">
        <v>4</v>
      </c>
      <c r="D28" s="33">
        <v>7</v>
      </c>
      <c r="E28" s="33">
        <v>8</v>
      </c>
      <c r="F28" s="33">
        <v>9</v>
      </c>
      <c r="G28" s="33">
        <v>8</v>
      </c>
      <c r="H28" s="33">
        <v>6</v>
      </c>
      <c r="I28" s="33">
        <v>9</v>
      </c>
      <c r="J28" s="33">
        <v>8</v>
      </c>
      <c r="K28" s="33">
        <v>12</v>
      </c>
      <c r="L28" s="33">
        <v>8</v>
      </c>
      <c r="M28" s="33">
        <v>11</v>
      </c>
      <c r="N28" s="33">
        <v>10</v>
      </c>
      <c r="O28" s="10">
        <f t="shared" ref="O28:O31" si="2">SUM(D28:N28)</f>
        <v>96</v>
      </c>
      <c r="R28" s="109"/>
      <c r="S28" s="109"/>
      <c r="T28" s="12" t="s">
        <v>80</v>
      </c>
      <c r="U28" s="10">
        <v>32</v>
      </c>
      <c r="V28" s="12">
        <f>3*U28</f>
        <v>96</v>
      </c>
      <c r="W28" s="114">
        <f>V28/$V$31</f>
        <v>0.10378378378378378</v>
      </c>
      <c r="X28" s="114"/>
    </row>
    <row r="29" spans="2:42" ht="15.5" x14ac:dyDescent="0.35">
      <c r="B29" s="109"/>
      <c r="C29" s="12">
        <v>3</v>
      </c>
      <c r="D29" s="33">
        <v>0</v>
      </c>
      <c r="E29" s="33">
        <v>2</v>
      </c>
      <c r="F29" s="33">
        <v>1</v>
      </c>
      <c r="G29" s="33">
        <v>3</v>
      </c>
      <c r="H29" s="33">
        <v>4</v>
      </c>
      <c r="I29" s="33">
        <v>3</v>
      </c>
      <c r="J29" s="33">
        <v>4</v>
      </c>
      <c r="K29" s="33">
        <v>3</v>
      </c>
      <c r="L29" s="33">
        <v>3</v>
      </c>
      <c r="M29" s="33">
        <v>6</v>
      </c>
      <c r="N29" s="33">
        <v>3</v>
      </c>
      <c r="O29" s="10">
        <f t="shared" si="2"/>
        <v>32</v>
      </c>
      <c r="R29" s="109"/>
      <c r="S29" s="109"/>
      <c r="T29" s="12" t="s">
        <v>86</v>
      </c>
      <c r="U29" s="10">
        <v>5</v>
      </c>
      <c r="V29" s="12">
        <f>2*U29</f>
        <v>10</v>
      </c>
      <c r="W29" s="114">
        <f>V29/$V$31</f>
        <v>1.0810810810810811E-2</v>
      </c>
      <c r="X29" s="114"/>
    </row>
    <row r="30" spans="2:42" ht="15.5" x14ac:dyDescent="0.35">
      <c r="B30" s="109"/>
      <c r="C30" s="12">
        <v>2</v>
      </c>
      <c r="D30" s="33">
        <v>1</v>
      </c>
      <c r="E30" s="33">
        <v>0</v>
      </c>
      <c r="F30" s="33">
        <v>0</v>
      </c>
      <c r="G30" s="33">
        <v>0</v>
      </c>
      <c r="H30" s="33">
        <v>1</v>
      </c>
      <c r="I30" s="33">
        <v>1</v>
      </c>
      <c r="J30" s="33">
        <v>0</v>
      </c>
      <c r="K30" s="33">
        <v>1</v>
      </c>
      <c r="L30" s="33">
        <v>1</v>
      </c>
      <c r="M30" s="33">
        <v>0</v>
      </c>
      <c r="N30" s="33">
        <v>0</v>
      </c>
      <c r="O30" s="10">
        <f t="shared" si="2"/>
        <v>5</v>
      </c>
      <c r="R30" s="109"/>
      <c r="S30" s="109"/>
      <c r="T30" s="12" t="s">
        <v>92</v>
      </c>
      <c r="U30" s="10">
        <v>0</v>
      </c>
      <c r="V30" s="12">
        <f>1*U30</f>
        <v>0</v>
      </c>
      <c r="W30" s="114">
        <f>V30/$V$31</f>
        <v>0</v>
      </c>
      <c r="X30" s="114"/>
    </row>
    <row r="31" spans="2:42" ht="15.5" x14ac:dyDescent="0.35">
      <c r="B31" s="109"/>
      <c r="C31" s="12">
        <v>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10">
        <f t="shared" si="2"/>
        <v>0</v>
      </c>
      <c r="R31" s="109" t="s">
        <v>56</v>
      </c>
      <c r="S31" s="109"/>
      <c r="T31" s="109"/>
      <c r="U31" s="12">
        <f>SUM(U26:U30)</f>
        <v>220</v>
      </c>
      <c r="V31" s="12">
        <f>SUM(V26:V30)</f>
        <v>925</v>
      </c>
      <c r="W31" s="114">
        <f>SUM(W26:X30)</f>
        <v>1</v>
      </c>
      <c r="X31" s="115"/>
    </row>
    <row r="32" spans="2:42" ht="15.5" x14ac:dyDescent="0.35">
      <c r="I32" s="44"/>
      <c r="J32" s="44"/>
      <c r="K32" s="44"/>
      <c r="L32" s="44"/>
      <c r="M32" s="4"/>
      <c r="N32" s="4"/>
      <c r="R32" s="109" t="s">
        <v>117</v>
      </c>
      <c r="S32" s="109"/>
      <c r="T32" s="109"/>
      <c r="U32" s="111">
        <f>5*20*S26</f>
        <v>1100</v>
      </c>
      <c r="V32" s="112"/>
      <c r="W32" s="112"/>
      <c r="X32" s="113"/>
    </row>
    <row r="33" spans="2:24" ht="15.5" x14ac:dyDescent="0.35">
      <c r="I33" s="44"/>
      <c r="J33" s="44"/>
      <c r="K33" s="44"/>
      <c r="L33" s="44"/>
      <c r="M33" s="4"/>
      <c r="N33" s="4"/>
      <c r="R33" s="109" t="s">
        <v>118</v>
      </c>
      <c r="S33" s="109"/>
      <c r="T33" s="109"/>
      <c r="U33" s="110">
        <f>V31/U32</f>
        <v>0.84090909090909094</v>
      </c>
      <c r="V33" s="110"/>
      <c r="W33" s="110"/>
      <c r="X33" s="110"/>
    </row>
    <row r="34" spans="2:24" ht="15.5" x14ac:dyDescent="0.35">
      <c r="I34" s="44"/>
      <c r="J34" s="44"/>
      <c r="K34" s="44"/>
      <c r="L34" s="44"/>
      <c r="M34" s="4"/>
      <c r="N34" s="4"/>
      <c r="R34" s="109" t="s">
        <v>72</v>
      </c>
      <c r="S34" s="109"/>
      <c r="T34" s="109"/>
      <c r="U34" s="111" t="str">
        <f>IF(U33&lt;=21%,"Sangat Tidak Setuju",IF(U33&lt;=41%,"Tidak Setuju",IF(U33&lt;=61%,"Setuju",IF(U33&lt;=81%,"Cukup Setuju",IF(U33&lt;=100%,"Sangat Setuju")))))</f>
        <v>Sangat Setuju</v>
      </c>
      <c r="V34" s="112"/>
      <c r="W34" s="112"/>
      <c r="X34" s="113"/>
    </row>
    <row r="40" spans="2:24" ht="60" x14ac:dyDescent="0.25">
      <c r="B40" s="121" t="s">
        <v>116</v>
      </c>
      <c r="C40" s="121"/>
      <c r="D40" s="51">
        <v>20</v>
      </c>
      <c r="E40" s="51">
        <v>21</v>
      </c>
      <c r="F40" s="51">
        <v>22</v>
      </c>
      <c r="G40" s="51">
        <v>23</v>
      </c>
      <c r="H40" s="133" t="s">
        <v>120</v>
      </c>
      <c r="J40" s="137" t="s">
        <v>109</v>
      </c>
      <c r="K40" s="137" t="s">
        <v>62</v>
      </c>
      <c r="L40" s="137" t="s">
        <v>60</v>
      </c>
      <c r="M40" s="137" t="s">
        <v>63</v>
      </c>
      <c r="N40" s="137" t="s">
        <v>64</v>
      </c>
      <c r="O40" s="138" t="s">
        <v>65</v>
      </c>
      <c r="P40" s="138"/>
    </row>
    <row r="41" spans="2:24" ht="15.5" x14ac:dyDescent="0.35">
      <c r="B41" s="122" t="s">
        <v>109</v>
      </c>
      <c r="C41" s="123"/>
      <c r="D41" s="130" t="s">
        <v>53</v>
      </c>
      <c r="E41" s="130"/>
      <c r="F41" s="130"/>
      <c r="G41" s="130"/>
      <c r="H41" s="134"/>
      <c r="J41" s="118" t="s">
        <v>53</v>
      </c>
      <c r="K41" s="109">
        <v>4</v>
      </c>
      <c r="L41" s="12" t="s">
        <v>68</v>
      </c>
      <c r="M41" s="10">
        <v>41</v>
      </c>
      <c r="N41" s="12">
        <f>5*M41</f>
        <v>205</v>
      </c>
      <c r="O41" s="114">
        <f>N41/$N$46</f>
        <v>0.57909604519774016</v>
      </c>
      <c r="P41" s="114"/>
    </row>
    <row r="42" spans="2:24" ht="15.5" x14ac:dyDescent="0.35">
      <c r="B42" s="109" t="s">
        <v>57</v>
      </c>
      <c r="C42" s="12">
        <v>5</v>
      </c>
      <c r="D42" s="33">
        <v>10</v>
      </c>
      <c r="E42" s="33">
        <v>11</v>
      </c>
      <c r="F42" s="33">
        <v>12</v>
      </c>
      <c r="G42" s="48">
        <v>8</v>
      </c>
      <c r="H42" s="49">
        <f>SUM(D42:G42)</f>
        <v>41</v>
      </c>
      <c r="J42" s="109"/>
      <c r="K42" s="109"/>
      <c r="L42" s="12" t="s">
        <v>74</v>
      </c>
      <c r="M42" s="10">
        <v>32</v>
      </c>
      <c r="N42" s="12">
        <f>4*M42</f>
        <v>128</v>
      </c>
      <c r="O42" s="114">
        <f>N42/$N$46</f>
        <v>0.3615819209039548</v>
      </c>
      <c r="P42" s="114"/>
    </row>
    <row r="43" spans="2:24" ht="15.5" x14ac:dyDescent="0.35">
      <c r="B43" s="109"/>
      <c r="C43" s="12">
        <v>4</v>
      </c>
      <c r="D43" s="33">
        <v>9</v>
      </c>
      <c r="E43" s="33">
        <v>6</v>
      </c>
      <c r="F43" s="33">
        <v>7</v>
      </c>
      <c r="G43" s="48">
        <v>10</v>
      </c>
      <c r="H43" s="49">
        <f t="shared" ref="H43:H46" si="3">SUM(D43:G43)</f>
        <v>32</v>
      </c>
      <c r="J43" s="109"/>
      <c r="K43" s="109"/>
      <c r="L43" s="12" t="s">
        <v>80</v>
      </c>
      <c r="M43" s="10">
        <v>7</v>
      </c>
      <c r="N43" s="12">
        <f>3*M43</f>
        <v>21</v>
      </c>
      <c r="O43" s="114">
        <f>N43/$N$46</f>
        <v>5.9322033898305086E-2</v>
      </c>
      <c r="P43" s="114"/>
    </row>
    <row r="44" spans="2:24" ht="15.5" x14ac:dyDescent="0.35">
      <c r="B44" s="109"/>
      <c r="C44" s="12">
        <v>3</v>
      </c>
      <c r="D44" s="33">
        <v>1</v>
      </c>
      <c r="E44" s="33">
        <v>3</v>
      </c>
      <c r="F44" s="33">
        <v>1</v>
      </c>
      <c r="G44" s="48">
        <v>2</v>
      </c>
      <c r="H44" s="49">
        <f t="shared" si="3"/>
        <v>7</v>
      </c>
      <c r="J44" s="109"/>
      <c r="K44" s="109"/>
      <c r="L44" s="12" t="s">
        <v>86</v>
      </c>
      <c r="M44" s="10">
        <v>0</v>
      </c>
      <c r="N44" s="12">
        <f>2*M44</f>
        <v>0</v>
      </c>
      <c r="O44" s="114">
        <f>N44/$N$46</f>
        <v>0</v>
      </c>
      <c r="P44" s="114"/>
    </row>
    <row r="45" spans="2:24" ht="15.5" x14ac:dyDescent="0.35">
      <c r="B45" s="109"/>
      <c r="C45" s="12">
        <v>2</v>
      </c>
      <c r="D45" s="33">
        <v>0</v>
      </c>
      <c r="E45" s="33">
        <v>0</v>
      </c>
      <c r="F45" s="33">
        <v>0</v>
      </c>
      <c r="G45" s="48">
        <v>0</v>
      </c>
      <c r="H45" s="49">
        <f t="shared" si="3"/>
        <v>0</v>
      </c>
      <c r="J45" s="109"/>
      <c r="K45" s="109"/>
      <c r="L45" s="12" t="s">
        <v>92</v>
      </c>
      <c r="M45" s="10">
        <v>0</v>
      </c>
      <c r="N45" s="12">
        <f>1*M45</f>
        <v>0</v>
      </c>
      <c r="O45" s="114">
        <f>N45/$N$46</f>
        <v>0</v>
      </c>
      <c r="P45" s="114"/>
    </row>
    <row r="46" spans="2:24" ht="15.5" x14ac:dyDescent="0.25">
      <c r="B46" s="109"/>
      <c r="C46" s="12">
        <v>1</v>
      </c>
      <c r="D46" s="33">
        <v>0</v>
      </c>
      <c r="E46" s="33">
        <v>0</v>
      </c>
      <c r="F46" s="33">
        <v>0</v>
      </c>
      <c r="G46" s="48">
        <v>0</v>
      </c>
      <c r="H46" s="49">
        <f t="shared" si="3"/>
        <v>0</v>
      </c>
      <c r="J46" s="109" t="s">
        <v>56</v>
      </c>
      <c r="K46" s="109"/>
      <c r="L46" s="109"/>
      <c r="M46" s="12">
        <f>SUM(M41:M45)</f>
        <v>80</v>
      </c>
      <c r="N46" s="12">
        <f>SUM(N41:N45)</f>
        <v>354</v>
      </c>
      <c r="O46" s="114">
        <f>SUM(O41:P45)</f>
        <v>1</v>
      </c>
      <c r="P46" s="115"/>
    </row>
    <row r="47" spans="2:24" ht="15.5" x14ac:dyDescent="0.3">
      <c r="B47" s="45"/>
      <c r="C47" s="45"/>
      <c r="D47" s="45"/>
      <c r="E47" s="45"/>
      <c r="F47" s="45"/>
      <c r="G47" s="45"/>
      <c r="H47" s="45"/>
      <c r="J47" s="109" t="s">
        <v>117</v>
      </c>
      <c r="K47" s="109"/>
      <c r="L47" s="109"/>
      <c r="M47" s="111">
        <f>5*20*K41</f>
        <v>400</v>
      </c>
      <c r="N47" s="112"/>
      <c r="O47" s="112"/>
      <c r="P47" s="113"/>
    </row>
    <row r="48" spans="2:24" ht="12.5" customHeight="1" x14ac:dyDescent="0.25">
      <c r="B48" s="46"/>
      <c r="C48" s="47"/>
      <c r="D48" s="47"/>
      <c r="E48" s="47"/>
      <c r="F48" s="47"/>
      <c r="G48" s="47"/>
      <c r="H48" s="47"/>
      <c r="J48" s="109" t="s">
        <v>118</v>
      </c>
      <c r="K48" s="109"/>
      <c r="L48" s="109"/>
      <c r="M48" s="110">
        <f>N46/M47</f>
        <v>0.88500000000000001</v>
      </c>
      <c r="N48" s="110"/>
      <c r="O48" s="110"/>
      <c r="P48" s="110"/>
    </row>
    <row r="49" spans="2:16" ht="12.5" customHeight="1" x14ac:dyDescent="0.25">
      <c r="B49" s="47"/>
      <c r="C49" s="47"/>
      <c r="D49" s="47"/>
      <c r="E49" s="47"/>
      <c r="F49" s="47"/>
      <c r="G49" s="47"/>
      <c r="H49" s="47"/>
      <c r="J49" s="109" t="s">
        <v>72</v>
      </c>
      <c r="K49" s="109"/>
      <c r="L49" s="109"/>
      <c r="M49" s="111" t="str">
        <f>IF(M48&lt;=21%,"Sangat Tidak Setuju",IF(M48&lt;=41%,"Tidak Setuju",IF(M48&lt;=61%,"Setuju",IF(M48&lt;=81%,"Cukup Setuju",IF(M48&lt;=100%,"Sangat Setuju")))))</f>
        <v>Sangat Setuju</v>
      </c>
      <c r="N49" s="112"/>
      <c r="O49" s="112"/>
      <c r="P49" s="113"/>
    </row>
  </sheetData>
  <mergeCells count="91">
    <mergeCell ref="AJ22:AL22"/>
    <mergeCell ref="AM22:AP22"/>
    <mergeCell ref="AJ19:AL19"/>
    <mergeCell ref="AO19:AP19"/>
    <mergeCell ref="AJ20:AL20"/>
    <mergeCell ref="AM20:AP20"/>
    <mergeCell ref="AJ21:AL21"/>
    <mergeCell ref="AM21:AP21"/>
    <mergeCell ref="AH13:AH14"/>
    <mergeCell ref="AO13:AP13"/>
    <mergeCell ref="AJ14:AJ18"/>
    <mergeCell ref="AK14:AK18"/>
    <mergeCell ref="AO14:AP14"/>
    <mergeCell ref="AO15:AP15"/>
    <mergeCell ref="AO16:AP16"/>
    <mergeCell ref="AO17:AP17"/>
    <mergeCell ref="AO18:AP18"/>
    <mergeCell ref="J49:L49"/>
    <mergeCell ref="M49:P49"/>
    <mergeCell ref="Y13:Z13"/>
    <mergeCell ref="Y14:Z14"/>
    <mergeCell ref="Y15:Y19"/>
    <mergeCell ref="AA14:AG14"/>
    <mergeCell ref="J46:L46"/>
    <mergeCell ref="O46:P46"/>
    <mergeCell ref="J47:L47"/>
    <mergeCell ref="M47:P47"/>
    <mergeCell ref="J48:L48"/>
    <mergeCell ref="M48:P48"/>
    <mergeCell ref="B42:B46"/>
    <mergeCell ref="H40:H41"/>
    <mergeCell ref="O40:P40"/>
    <mergeCell ref="J41:J45"/>
    <mergeCell ref="K41:K45"/>
    <mergeCell ref="O41:P41"/>
    <mergeCell ref="O42:P42"/>
    <mergeCell ref="O43:P43"/>
    <mergeCell ref="O44:P44"/>
    <mergeCell ref="O45:P45"/>
    <mergeCell ref="R34:T34"/>
    <mergeCell ref="U34:X34"/>
    <mergeCell ref="D41:G41"/>
    <mergeCell ref="B40:C40"/>
    <mergeCell ref="B41:C41"/>
    <mergeCell ref="R31:T31"/>
    <mergeCell ref="W31:X31"/>
    <mergeCell ref="R32:T32"/>
    <mergeCell ref="U32:X32"/>
    <mergeCell ref="R33:T33"/>
    <mergeCell ref="U33:X33"/>
    <mergeCell ref="W25:X25"/>
    <mergeCell ref="R26:R30"/>
    <mergeCell ref="S26:S30"/>
    <mergeCell ref="W26:X26"/>
    <mergeCell ref="W27:X27"/>
    <mergeCell ref="W28:X28"/>
    <mergeCell ref="W29:X29"/>
    <mergeCell ref="W30:X30"/>
    <mergeCell ref="AA3:AG3"/>
    <mergeCell ref="B2:C2"/>
    <mergeCell ref="B25:C25"/>
    <mergeCell ref="B26:C26"/>
    <mergeCell ref="B27:B31"/>
    <mergeCell ref="D26:N26"/>
    <mergeCell ref="O25:O26"/>
    <mergeCell ref="B3:C3"/>
    <mergeCell ref="B4:B8"/>
    <mergeCell ref="D3:K3"/>
    <mergeCell ref="L3:V3"/>
    <mergeCell ref="W3:Z3"/>
    <mergeCell ref="B13:C13"/>
    <mergeCell ref="D14:K14"/>
    <mergeCell ref="B15:B19"/>
    <mergeCell ref="L13:L14"/>
    <mergeCell ref="B14:C14"/>
    <mergeCell ref="S13:T13"/>
    <mergeCell ref="N14:N18"/>
    <mergeCell ref="O14:O18"/>
    <mergeCell ref="S14:T14"/>
    <mergeCell ref="S15:T15"/>
    <mergeCell ref="S16:T16"/>
    <mergeCell ref="N21:P21"/>
    <mergeCell ref="Q21:T21"/>
    <mergeCell ref="N22:P22"/>
    <mergeCell ref="Q22:T22"/>
    <mergeCell ref="S17:T17"/>
    <mergeCell ref="S18:T18"/>
    <mergeCell ref="N19:P19"/>
    <mergeCell ref="S19:T19"/>
    <mergeCell ref="N20:P20"/>
    <mergeCell ref="Q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Responden</vt:lpstr>
      <vt:lpstr>RUMUS</vt:lpstr>
      <vt:lpstr>Hasil UT</vt:lpstr>
      <vt:lpstr>HASIL INDIKATOR</vt:lpstr>
      <vt:lpstr>ASPEK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Rino Adi</cp:lastModifiedBy>
  <dcterms:modified xsi:type="dcterms:W3CDTF">2024-05-23T09:14:12Z</dcterms:modified>
</cp:coreProperties>
</file>