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ink/ink1.xml" ContentType="application/inkml+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Fujitsu\Desktop\rinsha v\"/>
    </mc:Choice>
  </mc:AlternateContent>
  <xr:revisionPtr revIDLastSave="0" documentId="13_ncr:1_{8C7E34C6-37E1-4891-965E-BCA669AF5FF0}" xr6:coauthVersionLast="47" xr6:coauthVersionMax="47" xr10:uidLastSave="{00000000-0000-0000-0000-000000000000}"/>
  <bookViews>
    <workbookView xWindow="-120" yWindow="-120" windowWidth="20730" windowHeight="11160" activeTab="3" xr2:uid="{00000000-000D-0000-FFFF-FFFF00000000}"/>
  </bookViews>
  <sheets>
    <sheet name="Analysis" sheetId="11" r:id="rId1"/>
    <sheet name="Data" sheetId="1" r:id="rId2"/>
    <sheet name="Icons" sheetId="9" r:id="rId3"/>
    <sheet name="Dashboard" sheetId="10" r:id="rId4"/>
  </sheets>
  <definedNames>
    <definedName name="_xlcn.WorksheetConnection_SalesAnalyticsDataset.xlsmTable11" hidden="1">Table1[]</definedName>
    <definedName name="_xlcn.WorksheetConnection_SalesAnalyticsDataset.xlsmTable21" hidden="1">Table2</definedName>
    <definedName name="Slicer_Item_Category">#N/A</definedName>
    <definedName name="Slicer_Month">#N/A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Table2" connection="WorksheetConnection_Sales Analytics Dataset.xlsm!Table2"/>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5" i="11" l="1"/>
  <c r="G35" i="1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50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4" i="1"/>
  <c r="O504" i="1"/>
  <c r="P504" i="1"/>
  <c r="Q50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Q4" i="1"/>
  <c r="P4" i="1"/>
  <c r="O4" i="1"/>
  <c r="M4" i="1"/>
  <c r="N4" i="1" s="1"/>
  <c r="E29" i="11"/>
  <c r="E38" i="11"/>
  <c r="E26" i="11"/>
  <c r="E32" i="11"/>
  <c r="E35"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041A78-94FC-4F2B-8FF4-C9DA671933E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58A6B33-7C5B-4D81-B671-54E1B1249BE9}" name="WorksheetConnection_Sales Analytics Dataset.xlsm!Table1" type="102" refreshedVersion="7" minRefreshableVersion="5">
    <extLst>
      <ext xmlns:x15="http://schemas.microsoft.com/office/spreadsheetml/2010/11/main" uri="{DE250136-89BD-433C-8126-D09CA5730AF9}">
        <x15:connection id="Table1">
          <x15:rangePr sourceName="_xlcn.WorksheetConnection_SalesAnalyticsDataset.xlsmTable11"/>
        </x15:connection>
      </ext>
    </extLst>
  </connection>
  <connection id="3" xr16:uid="{4DFFE0C6-3BFF-4900-8CC9-05965CFF63DB}" name="WorksheetConnection_Sales Analytics Dataset.xlsm!Table2" type="102" refreshedVersion="7" minRefreshableVersion="5">
    <extLst>
      <ext xmlns:x15="http://schemas.microsoft.com/office/spreadsheetml/2010/11/main" uri="{DE250136-89BD-433C-8126-D09CA5730AF9}">
        <x15:connection id="Table2">
          <x15:rangePr sourceName="_xlcn.WorksheetConnection_SalesAnalyticsDataset.xlsmTable21"/>
        </x15:connection>
      </ext>
    </extLst>
  </connection>
</connections>
</file>

<file path=xl/sharedStrings.xml><?xml version="1.0" encoding="utf-8"?>
<sst xmlns="http://schemas.openxmlformats.org/spreadsheetml/2006/main" count="3619" uniqueCount="958">
  <si>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</si>
  <si>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</si>
  <si>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</si>
  <si>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</si>
  <si>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</si>
  <si>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</si>
  <si>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</si>
  <si>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</si>
  <si>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</si>
  <si>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</si>
  <si>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</si>
  <si>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</si>
  <si>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</si>
  <si>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</si>
  <si>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</si>
  <si>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</si>
  <si>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</si>
  <si>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</si>
  <si>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</si>
  <si>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</si>
  <si>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</si>
  <si>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</si>
  <si>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</si>
  <si>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</si>
  <si>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</si>
  <si>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</si>
  <si>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</si>
  <si>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</si>
  <si>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</si>
  <si>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</si>
  <si>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</si>
  <si>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</si>
  <si>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</si>
  <si>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</si>
  <si>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</si>
  <si>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</si>
  <si>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</si>
  <si>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</si>
  <si>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</si>
  <si>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</si>
  <si>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</si>
  <si>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</si>
  <si>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</si>
  <si>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</si>
  <si>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</si>
  <si>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</si>
  <si>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</si>
  <si>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</si>
  <si>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</si>
  <si>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</si>
  <si>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</si>
  <si>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</si>
  <si>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</si>
  <si>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</si>
  <si>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</si>
  <si>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</si>
  <si>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</si>
  <si>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</si>
  <si>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</si>
  <si>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</si>
  <si>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</si>
  <si>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</si>
  <si>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</si>
  <si>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</si>
  <si>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</si>
  <si>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</si>
  <si>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</si>
  <si>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</si>
  <si>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</si>
  <si>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</si>
  <si>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</si>
  <si>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</si>
  <si>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</si>
  <si>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</si>
  <si>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</si>
  <si>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</si>
  <si>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</si>
  <si>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</si>
  <si>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</si>
  <si>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</si>
  <si>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</si>
  <si>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</si>
  <si>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</si>
  <si>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</si>
  <si>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</si>
  <si>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</si>
  <si>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</si>
  <si>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</si>
  <si>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</si>
  <si>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</si>
  <si>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</si>
  <si>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</si>
  <si>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</si>
  <si>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</si>
  <si>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</si>
  <si>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</si>
  <si>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</si>
  <si>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</si>
  <si>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</si>
  <si>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</si>
  <si>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</si>
  <si>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</si>
  <si>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</si>
  <si>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</si>
  <si>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</si>
  <si>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</si>
  <si>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</si>
  <si>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</si>
  <si>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</si>
  <si>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</si>
  <si>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</si>
  <si>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</si>
  <si>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</si>
  <si>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</si>
  <si>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</si>
  <si>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</si>
  <si>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</si>
  <si>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</si>
  <si>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</si>
  <si>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</si>
  <si>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</si>
  <si>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</si>
  <si>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</si>
  <si>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</si>
  <si>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</si>
  <si>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</si>
  <si>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</si>
  <si>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</si>
  <si>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</si>
  <si>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</si>
  <si>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</si>
  <si>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</si>
  <si>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</si>
  <si>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</si>
  <si>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</si>
  <si>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</si>
  <si>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</si>
  <si>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</si>
  <si>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</si>
  <si>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</si>
  <si>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</si>
  <si>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</si>
  <si>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</si>
  <si>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</si>
  <si>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</si>
  <si>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</si>
  <si>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</si>
  <si>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</si>
  <si>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</si>
  <si>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</si>
  <si>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</si>
  <si>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</si>
  <si>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</si>
  <si>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</si>
  <si>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</si>
  <si>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</si>
  <si>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</si>
  <si>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</si>
  <si>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</si>
  <si>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</si>
  <si>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</si>
  <si>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</si>
  <si>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</si>
  <si>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</si>
  <si>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</si>
  <si>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</si>
  <si>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</si>
  <si>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</si>
  <si>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</si>
  <si>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</si>
  <si>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</si>
  <si>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</si>
  <si>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</si>
  <si>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</si>
  <si>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</si>
  <si>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</si>
  <si>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</si>
  <si>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</si>
  <si>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</si>
  <si>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</si>
  <si>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</si>
  <si>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</si>
  <si>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</si>
  <si>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</si>
  <si>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</si>
  <si>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</si>
  <si>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</si>
  <si>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</si>
  <si>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</si>
  <si>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</si>
  <si>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</si>
  <si>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</si>
  <si>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</si>
  <si>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</si>
  <si>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</si>
  <si>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</si>
  <si>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</si>
  <si>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</si>
  <si>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</si>
  <si>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</si>
  <si>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</si>
  <si>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</si>
  <si>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</si>
  <si>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</si>
  <si>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</si>
  <si>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</si>
  <si>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</si>
  <si>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</si>
  <si>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</si>
  <si>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</si>
  <si>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</si>
  <si>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</si>
  <si>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</si>
  <si>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</si>
  <si>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</si>
  <si>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</si>
  <si>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</si>
  <si>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</si>
  <si>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</si>
  <si>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</si>
  <si>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</si>
  <si>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</si>
  <si>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</si>
  <si>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</si>
  <si>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</si>
  <si>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</si>
  <si>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</si>
  <si>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</si>
  <si>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</si>
  <si>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</si>
  <si>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</si>
  <si>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</si>
  <si>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</si>
  <si>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</si>
  <si>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</si>
  <si>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</si>
  <si>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</si>
  <si>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</si>
  <si>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</si>
  <si>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</si>
  <si>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</si>
  <si>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</si>
  <si>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</si>
  <si>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</si>
  <si>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</si>
  <si>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</si>
  <si>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</si>
  <si>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</si>
  <si>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</si>
  <si>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</si>
  <si>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</si>
  <si>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</si>
  <si>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</si>
  <si>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</si>
  <si>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</si>
  <si>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</si>
  <si>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</si>
  <si>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</si>
  <si>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</si>
  <si>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</si>
  <si>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</si>
  <si>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</si>
  <si>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</si>
  <si>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</si>
  <si>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</si>
  <si>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</si>
  <si>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</si>
  <si>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</si>
  <si>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</si>
  <si>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</si>
  <si>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</si>
  <si>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</si>
  <si>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</si>
  <si>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</si>
  <si>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</si>
  <si>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</si>
  <si>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</si>
  <si>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</si>
  <si>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</si>
  <si>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</si>
  <si>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</si>
  <si>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</si>
  <si>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</si>
  <si>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</si>
  <si>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</si>
  <si>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</si>
  <si>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</si>
  <si>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</si>
  <si>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</si>
  <si>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</si>
  <si>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</si>
  <si>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</si>
  <si>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</si>
  <si>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</si>
  <si>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</si>
  <si>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</si>
  <si>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</si>
  <si>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</si>
  <si>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</si>
  <si>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</si>
  <si>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</si>
  <si>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</si>
  <si>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</si>
  <si>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</si>
  <si>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</si>
  <si>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</si>
  <si>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</si>
  <si>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</si>
  <si>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</si>
  <si>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</si>
  <si>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</si>
  <si>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</si>
  <si>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</si>
  <si>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</si>
  <si>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</si>
  <si>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</si>
  <si>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</si>
  <si>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</si>
  <si>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</si>
  <si>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</si>
  <si>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</si>
  <si>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</si>
  <si>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</si>
  <si>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</si>
  <si>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</si>
  <si>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</si>
  <si>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</si>
  <si>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</si>
  <si>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</si>
  <si>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</si>
  <si>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</si>
  <si>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</si>
  <si>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</si>
  <si>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</si>
  <si>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</si>
  <si>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</si>
  <si>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</si>
  <si>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</si>
  <si>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</si>
  <si>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</si>
  <si>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</si>
  <si>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</si>
  <si>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</si>
  <si>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</si>
  <si>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</si>
  <si>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</si>
  <si>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</si>
  <si>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</si>
  <si>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</si>
  <si>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</si>
  <si>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</si>
  <si>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</si>
  <si>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</si>
  <si>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</si>
  <si>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</si>
  <si>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</si>
  <si>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</si>
  <si>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</si>
  <si>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</si>
  <si>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</si>
  <si>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</si>
  <si>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</si>
  <si>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</si>
  <si>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</si>
  <si>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</si>
  <si>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</si>
  <si>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</si>
  <si>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</si>
  <si>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</si>
  <si>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</si>
  <si>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</si>
  <si>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</si>
  <si>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</si>
  <si>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</si>
  <si>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</si>
  <si>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</si>
  <si>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</si>
  <si>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</si>
  <si>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</si>
  <si>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</si>
  <si>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</si>
  <si>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</si>
  <si>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</si>
  <si>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</si>
  <si>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</si>
  <si>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</si>
  <si>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</si>
  <si>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</si>
  <si>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</si>
  <si>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</si>
  <si>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</si>
  <si>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</si>
  <si>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</si>
  <si>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</si>
  <si>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</si>
  <si>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</si>
  <si>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</si>
  <si>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</si>
  <si>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</si>
  <si>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</si>
  <si>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</si>
  <si>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</si>
  <si>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</si>
  <si>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</si>
  <si>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</si>
  <si>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</si>
  <si>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</si>
  <si>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</si>
  <si>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</si>
  <si>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</si>
  <si>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</si>
  <si>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</si>
  <si>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</si>
  <si>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</si>
  <si>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</si>
  <si>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</si>
  <si>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</si>
  <si>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</si>
  <si>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</si>
  <si>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</si>
  <si>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</si>
  <si>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</si>
  <si>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</si>
  <si>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</si>
  <si>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</si>
  <si>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</si>
  <si>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</si>
  <si>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</si>
  <si>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</si>
  <si>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</si>
  <si>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</si>
  <si>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</si>
  <si>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</si>
  <si>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</si>
  <si>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</si>
  <si>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</si>
  <si>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</si>
  <si>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</si>
  <si>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</si>
  <si>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</si>
  <si>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</si>
  <si>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</si>
  <si>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</si>
  <si>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</si>
  <si>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</si>
  <si>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</si>
  <si>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</si>
  <si>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</si>
  <si>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</si>
  <si>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</si>
  <si>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</si>
  <si>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</si>
  <si>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</si>
  <si>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</si>
  <si>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</si>
  <si>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</si>
  <si>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</si>
  <si>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</si>
  <si>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</si>
  <si>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</si>
  <si>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</si>
  <si>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</si>
  <si>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</si>
  <si>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</si>
  <si>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</si>
  <si>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</si>
  <si>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</si>
  <si>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</si>
  <si>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</si>
  <si>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</si>
  <si>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</si>
  <si>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</si>
  <si>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</si>
  <si>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</si>
  <si>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</si>
  <si>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</si>
  <si>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</si>
  <si>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</si>
  <si>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</si>
  <si>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</si>
  <si>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</si>
  <si>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</si>
  <si>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</si>
  <si>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</si>
  <si>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</si>
  <si>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</si>
  <si>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</si>
  <si>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</si>
  <si>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</si>
  <si>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</si>
  <si>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</si>
  <si>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</si>
  <si>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</si>
  <si>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</si>
  <si>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</si>
  <si>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</si>
  <si>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</si>
  <si>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</si>
  <si>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</si>
  <si>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</si>
  <si>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</si>
  <si>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</si>
  <si>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</si>
  <si>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</si>
  <si>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</si>
  <si>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</si>
  <si>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</si>
  <si>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</si>
  <si>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</si>
  <si>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</si>
  <si>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</si>
  <si>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</si>
  <si>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</si>
  <si>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</si>
  <si>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</si>
  <si>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</si>
  <si>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</si>
  <si>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</si>
  <si>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</si>
  <si>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</si>
  <si>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</si>
  <si>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</si>
  <si>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</si>
  <si>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</si>
  <si>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</si>
  <si>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</si>
  <si>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</si>
  <si>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</si>
  <si>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</si>
  <si>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</si>
  <si>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</si>
  <si>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</si>
  <si>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</si>
  <si>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</si>
  <si>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</si>
  <si>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</si>
  <si>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</si>
  <si>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</si>
  <si>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</si>
  <si>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</si>
  <si>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</si>
  <si>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</si>
  <si>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</si>
  <si>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</si>
  <si>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</si>
  <si>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</si>
  <si>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</si>
  <si>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</si>
  <si>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</si>
  <si>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</si>
  <si>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</si>
  <si>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</si>
  <si>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</si>
  <si>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</si>
  <si>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</si>
  <si>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</si>
  <si>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</si>
  <si>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</si>
  <si>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</si>
  <si>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</si>
  <si>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</si>
  <si>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</si>
  <si>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</si>
  <si>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</si>
  <si>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</si>
  <si>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</si>
  <si>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</si>
  <si>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</si>
  <si>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</si>
  <si>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</si>
  <si>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</si>
  <si>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</si>
  <si>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</si>
  <si>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</si>
  <si>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</si>
  <si>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</si>
  <si>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</si>
  <si>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</si>
  <si>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</si>
  <si>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</si>
  <si>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</si>
  <si>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</si>
  <si>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</si>
  <si>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</si>
  <si>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</si>
  <si>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</si>
  <si>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</si>
  <si>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</si>
  <si>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</si>
  <si>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</si>
  <si>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</si>
  <si>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</si>
  <si>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</si>
  <si>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</si>
  <si>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</si>
  <si>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</si>
  <si>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</si>
  <si>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</si>
  <si>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</si>
  <si>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</si>
  <si>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</si>
  <si>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</si>
  <si>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</si>
  <si>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</si>
  <si>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</si>
  <si>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</si>
  <si>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</si>
  <si>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</si>
  <si>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</si>
  <si>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</si>
  <si>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</si>
  <si>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</si>
  <si>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</si>
  <si>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</si>
  <si>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</si>
  <si>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</si>
  <si>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</si>
  <si>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</si>
  <si>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</si>
  <si>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</si>
  <si>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</si>
  <si>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</si>
  <si>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</si>
  <si>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</si>
  <si>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</si>
  <si>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</si>
  <si>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</si>
  <si>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</si>
  <si>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</si>
  <si>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</si>
  <si>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</si>
  <si>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</si>
  <si>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</si>
  <si>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</si>
  <si>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</si>
  <si>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</si>
  <si>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</si>
  <si>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</si>
  <si>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</si>
  <si>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</si>
  <si>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</si>
  <si>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</si>
  <si>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</si>
  <si>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</si>
  <si>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</si>
  <si>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</si>
  <si>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</si>
  <si>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</si>
  <si>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</si>
  <si>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</si>
  <si>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</si>
  <si>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</si>
  <si>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</si>
  <si>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</si>
  <si>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</si>
  <si>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</si>
  <si>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</si>
  <si>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</si>
  <si>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</si>
  <si>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</si>
  <si>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</si>
  <si>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</si>
  <si>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</si>
  <si>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</si>
  <si>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</si>
  <si>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</si>
  <si>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</si>
  <si>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</si>
  <si>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</si>
  <si>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</si>
  <si>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</si>
  <si>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</si>
  <si>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</si>
  <si>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</si>
  <si>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</si>
  <si>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</si>
  <si>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</si>
  <si>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</si>
  <si>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</si>
  <si>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</si>
  <si>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</si>
  <si>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</si>
  <si>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</si>
  <si>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</si>
  <si>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</si>
  <si>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</si>
  <si>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</si>
  <si>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</si>
  <si>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</si>
  <si>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</si>
  <si>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</si>
  <si>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</si>
  <si>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</si>
  <si>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</si>
  <si>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</si>
  <si>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</si>
  <si>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</si>
  <si>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</si>
  <si>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</si>
  <si>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</si>
  <si>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</si>
  <si>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</si>
  <si>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</si>
  <si>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</si>
  <si>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</si>
  <si>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</si>
  <si>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</si>
  <si>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</si>
  <si>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</si>
  <si>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</si>
  <si>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</si>
  <si>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</si>
  <si>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</si>
  <si>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</si>
  <si>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</si>
  <si>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</si>
  <si>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</si>
  <si>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</si>
  <si>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</si>
  <si>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</si>
  <si>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</si>
  <si>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</si>
  <si>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</si>
  <si>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</si>
  <si>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</si>
  <si>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</si>
  <si>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</si>
  <si>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</si>
  <si>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</si>
  <si>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</si>
  <si>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</si>
  <si>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</si>
  <si>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</si>
  <si>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</si>
  <si>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</si>
  <si>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</si>
  <si>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</si>
  <si>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</si>
  <si>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</si>
  <si>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</si>
  <si>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</si>
  <si>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</si>
  <si>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</si>
  <si>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</si>
  <si>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</si>
  <si>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</si>
  <si>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</si>
  <si>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</si>
  <si>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</si>
  <si>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</si>
  <si>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</si>
  <si>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</si>
  <si>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</si>
  <si>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</si>
  <si>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</si>
  <si>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</si>
  <si>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</si>
  <si>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</si>
  <si>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</si>
  <si>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</si>
  <si>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</si>
  <si>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</si>
  <si>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</si>
  <si>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</si>
  <si>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</si>
  <si>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</si>
  <si>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</si>
  <si>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</si>
  <si>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</si>
  <si>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</si>
  <si>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</si>
  <si>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</si>
  <si>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</si>
  <si>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</si>
  <si>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</si>
  <si>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</si>
  <si>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</si>
  <si>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</si>
  <si>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</si>
  <si>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</si>
  <si>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</si>
  <si>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</si>
  <si>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</si>
  <si>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</si>
  <si>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</si>
  <si>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</si>
  <si>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</si>
  <si>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</si>
  <si>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</si>
  <si>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</si>
  <si>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</si>
  <si>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</si>
  <si>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</si>
  <si>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</si>
  <si>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</si>
  <si>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</si>
  <si>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</si>
  <si>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</si>
  <si>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</si>
  <si>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</si>
  <si>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</si>
  <si>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</si>
  <si>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</si>
  <si>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</si>
  <si>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</si>
  <si>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</si>
  <si>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</si>
  <si>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</si>
  <si>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</si>
  <si>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</si>
  <si>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</si>
  <si>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</si>
  <si>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</si>
  <si>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</si>
  <si>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</si>
  <si>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</si>
  <si>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</si>
  <si>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</si>
  <si>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</si>
  <si>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</si>
  <si>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</si>
  <si>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</si>
  <si>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</si>
  <si>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</si>
  <si>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</si>
  <si>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</si>
  <si>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</si>
  <si>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</si>
  <si>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</si>
  <si>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</si>
  <si>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</si>
  <si>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</si>
  <si>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</si>
  <si>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</si>
  <si>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</si>
  <si>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</si>
  <si>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</si>
  <si>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</si>
  <si>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</si>
  <si>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</si>
  <si>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</si>
  <si>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</si>
  <si>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</si>
  <si>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</si>
  <si>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</si>
  <si>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</si>
  <si>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</si>
  <si>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</si>
  <si>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</si>
  <si>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</si>
  <si>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</si>
  <si>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</si>
  <si>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</si>
  <si>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</si>
  <si>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</si>
  <si>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</si>
  <si>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</si>
  <si>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</si>
  <si>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</si>
  <si>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</si>
  <si>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</si>
  <si>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</si>
  <si>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</si>
  <si>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</si>
  <si>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</si>
  <si>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</si>
  <si>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</si>
  <si>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</si>
  <si>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</si>
  <si>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</si>
  <si>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</si>
  <si>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</si>
  <si>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</si>
  <si>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</si>
  <si>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</si>
  <si>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</si>
  <si>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</si>
  <si>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</si>
  <si>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</si>
  <si>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</si>
  <si>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</si>
  <si>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</si>
  <si>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</si>
  <si>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</si>
  <si>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</si>
  <si>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</si>
  <si>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</si>
  <si>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</si>
  <si>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</si>
  <si>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</si>
  <si>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</si>
  <si>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</si>
  <si>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</si>
  <si>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</si>
  <si>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</si>
  <si>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</si>
  <si>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</si>
  <si>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</si>
  <si>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</si>
  <si>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</si>
  <si>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</si>
  <si>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</si>
  <si>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</si>
  <si>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</si>
  <si>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</si>
  <si>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</si>
  <si>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</si>
  <si>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</si>
  <si>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</si>
  <si>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</si>
  <si>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</si>
  <si>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</si>
  <si>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</si>
  <si>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</si>
  <si>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</si>
  <si>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</si>
  <si>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</si>
  <si>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</si>
  <si>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</si>
  <si>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</si>
  <si>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</si>
  <si>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</si>
  <si>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</si>
  <si>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</si>
  <si>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</si>
  <si>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</si>
  <si>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</si>
  <si>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</si>
  <si>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</si>
  <si>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</si>
  <si>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</si>
  <si>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</si>
  <si>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</si>
  <si>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</si>
  <si>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</si>
  <si>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Jan</t>
  </si>
  <si>
    <t>Feb</t>
  </si>
  <si>
    <t>Mar</t>
  </si>
  <si>
    <t>Apr</t>
  </si>
  <si>
    <t>May</t>
  </si>
  <si>
    <t>Jun</t>
  </si>
  <si>
    <t>Jul</t>
  </si>
  <si>
    <t>Aug</t>
  </si>
  <si>
    <t>Sep</t>
  </si>
  <si>
    <t>Oct</t>
  </si>
  <si>
    <t>Nov</t>
  </si>
  <si>
    <t>Dec</t>
  </si>
  <si>
    <t>(blank)</t>
  </si>
  <si>
    <t>Grand Total</t>
  </si>
  <si>
    <t>Sum of Sales Amount</t>
  </si>
  <si>
    <t>Sum of Profit</t>
  </si>
  <si>
    <t>Sales</t>
  </si>
  <si>
    <t>Cost</t>
  </si>
  <si>
    <t>Sum of Quantity Sold</t>
  </si>
  <si>
    <t>Count of Order ID</t>
  </si>
  <si>
    <t>Average of Sales Amount</t>
  </si>
  <si>
    <t>Count of Customer ID</t>
  </si>
  <si>
    <t>total 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</si>
</sst>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409]* #,##0.00_ ;_-[$$-409]* \-#,##0.00\ ;_-[$$-409]* &quot;-&quot;??_ ;_-@_ "/>
    <numFmt numFmtId="165" formatCode="[$$-C09]#,&quot;k&quot;"/>
    <numFmt numFmtId="166" formatCode="&quot;₹&quot;\ #,##0"/>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5"/>
      </left>
      <right/>
      <top style="thin">
        <color indexed="65"/>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14" fontId="0" fillId="0" borderId="0" xfId="0" applyNumberFormat="1"/>
    <xf numFmtId="0" fontId="0" fillId="33" borderId="0" xfId="0" applyFill="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4" fontId="0" fillId="0" borderId="0" xfId="0" applyNumberFormat="1"/>
    <xf numFmtId="3" fontId="0" fillId="0" borderId="0" xfId="0" applyNumberFormat="1"/>
    <xf numFmtId="165" fontId="0" fillId="0" borderId="10" xfId="0" applyNumberFormat="1" applyBorder="1"/>
    <xf numFmtId="0" fontId="0" fillId="0" borderId="11" xfId="0" applyBorder="1"/>
    <xf numFmtId="0" fontId="0" fillId="0" borderId="12" xfId="0" applyBorder="1"/>
    <xf numFmtId="0" fontId="0" fillId="0" borderId="13" xfId="0" applyBorder="1"/>
    <xf numFmtId="165" fontId="0" fillId="0" borderId="14" xfId="0" applyNumberFormat="1" applyBorder="1"/>
    <xf numFmtId="165" fontId="0" fillId="0" borderId="15" xfId="0" applyNumberFormat="1" applyBorder="1"/>
    <xf numFmtId="165" fontId="0" fillId="0" borderId="16" xfId="0" applyNumberFormat="1" applyBorder="1"/>
    <xf numFmtId="165" fontId="0" fillId="0" borderId="17" xfId="0" applyNumberFormat="1" applyBorder="1"/>
    <xf numFmtId="165" fontId="0" fillId="0" borderId="18"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0" formatCode="General"/>
    </dxf>
    <dxf>
      <numFmt numFmtId="0" formatCode="General"/>
    </dxf>
    <dxf>
      <numFmt numFmtId="0" formatCode="General"/>
    </dxf>
    <dxf>
      <numFmt numFmtId="0" formatCode="General"/>
    </dxf>
    <dxf>
      <numFmt numFmtId="0" formatCode="General"/>
    </dxf>
    <dxf>
      <numFmt numFmtId="167" formatCode="m/d/yyyy"/>
    </dxf>
    <dxf>
      <numFmt numFmtId="165" formatCode="[$$-C09]#,&quot;k&quot;"/>
    </dxf>
    <dxf>
      <numFmt numFmtId="165" formatCode="[$$-C09]#,&quot;k&quot;"/>
    </dxf>
    <dxf>
      <numFmt numFmtId="165" formatCode="[$$-C09]#,&quot;k&quot;"/>
    </dxf>
    <dxf>
      <numFmt numFmtId="165" formatCode="[$$-C09]#,&quot;k&quot;"/>
    </dxf>
    <dxf>
      <numFmt numFmtId="165" formatCode="[$$-C09]#,&quot;k&quot;"/>
    </dxf>
    <dxf>
      <numFmt numFmtId="165" formatCode="[$$-C09]#,&quot;k&quot;"/>
    </dxf>
    <dxf>
      <numFmt numFmtId="165" formatCode="[$$-C09]#,&quot;k&quot;"/>
    </dxf>
    <dxf>
      <numFmt numFmtId="0" formatCode="General"/>
    </dxf>
    <dxf>
      <numFmt numFmtId="3" formatCode="#,##0"/>
    </dxf>
    <dxf>
      <numFmt numFmtId="4" formatCode="#,##0.00"/>
    </dxf>
    <dxf>
      <numFmt numFmtId="3" formatCode="#,##0"/>
    </dxf>
    <dxf>
      <numFmt numFmtId="0" formatCode="General"/>
    </dxf>
    <dxf>
      <numFmt numFmtId="3" formatCode="#,##0"/>
    </dxf>
    <dxf>
      <numFmt numFmtId="166" formatCode="&quot;₹&quot;\ #,##0"/>
    </dxf>
    <dxf>
      <numFmt numFmtId="165" formatCode="[$$-C09]#,&quot;k&quot;"/>
    </dxf>
    <dxf>
      <numFmt numFmtId="3" formatCode="#,##0"/>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font>
        <color rgb="FF07939B"/>
      </font>
      <fill>
        <patternFill patternType="none">
          <bgColor auto="1"/>
        </patternFill>
      </fill>
    </dxf>
    <dxf>
      <font>
        <color rgb="FF07939B"/>
      </font>
      <fill>
        <patternFill patternType="none">
          <bgColor auto="1"/>
        </patternFill>
      </fill>
    </dxf>
    <dxf>
      <border>
        <left style="thin">
          <color auto="1"/>
        </left>
        <right style="thin">
          <color auto="1"/>
        </right>
        <top style="thin">
          <color auto="1"/>
        </top>
        <bottom style="thin">
          <color auto="1"/>
        </bottom>
      </border>
    </dxf>
    <dxf>
      <font>
        <b val="0"/>
        <i val="0"/>
        <color rgb="FF7030A0"/>
        <name val="Aptos Display"/>
        <scheme val="major"/>
      </font>
      <fill>
        <patternFill patternType="none">
          <bgColor auto="1"/>
        </patternFill>
      </fill>
    </dxf>
  </dxfs>
  <tableStyles count="6" defaultTableStyle="TableStyleMedium2" defaultPivotStyle="PivotStyleLight16">
    <tableStyle name="Slicer Style 1" pivot="0" table="0" count="2" xr9:uid="{0E27478C-F4EB-40FA-80A8-F01A54902FDB}">
      <tableStyleElement type="headerRow" dxfId="31"/>
    </tableStyle>
    <tableStyle name="Slicer Style 1 2" pivot="0" table="0" count="3" xr9:uid="{9DAF9FD8-BDB1-4F66-9A37-47A6A65B6793}">
      <tableStyleElement type="wholeTable" dxfId="30"/>
      <tableStyleElement type="headerRow" dxfId="29"/>
    </tableStyle>
    <tableStyle name="Slicer Style 1 3" pivot="0" table="0" count="2" xr9:uid="{1093AC2A-5F9D-4D5C-8052-3CA13397BFD3}">
      <tableStyleElement type="headerRow" dxfId="28"/>
    </tableStyle>
    <tableStyle name="SlicerStyleDark6 2" pivot="0" table="0" count="10" xr9:uid="{00000000-0011-0000-FFFF-FFFF00000000}">
      <tableStyleElement type="wholeTable" dxfId="27"/>
      <tableStyleElement type="headerRow" dxfId="26"/>
    </tableStyle>
    <tableStyle name="TimeSlicerStyleLight1 2" pivot="0" table="0" count="9" xr9:uid="{00000000-0011-0000-FFFF-FFFF01000000}">
      <tableStyleElement type="wholeTable" dxfId="25"/>
      <tableStyleElement type="headerRow" dxfId="24"/>
    </tableStyle>
    <tableStyle name="TimeSlicerStyleLight1 2 2" pivot="0" table="0" count="9" xr9:uid="{00000000-0011-0000-FFFF-FFFF02000000}">
      <tableStyleElement type="wholeTable" dxfId="23"/>
      <tableStyleElement type="headerRow" dxfId="22"/>
    </tableStyle>
  </tableStyles>
  <colors>
    <mruColors>
      <color rgb="FF07939B"/>
      <color rgb="FF1595A0"/>
      <color rgb="FF3EB56F"/>
      <color rgb="FFF26B21"/>
      <color rgb="FF7650C5"/>
      <color rgb="FF027081"/>
      <color rgb="FFFF33CC"/>
      <color rgb="FFCC0099"/>
      <color rgb="FFE8F6FB"/>
      <color rgb="FF66FFCC"/>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rgb="FF07939B"/>
            </patternFill>
          </fill>
        </dxf>
        <dxf>
          <fill>
            <patternFill>
              <bgColor rgb="FF07939B"/>
            </patternFill>
          </fill>
        </dxf>
        <dxf>
          <fill>
            <patternFill>
              <bgColor rgb="FF07939B"/>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0"/>
          </x14:slicerStyleElements>
        </x14:slicerStyle>
        <x14:slicerStyle name="Slicer Style 1 2">
          <x14:slicerStyleElements>
            <x14:slicerStyleElement type="selectedItemWithData" dxfId="9"/>
          </x14:slicerStyleElements>
        </x14:slicerStyle>
        <x14:slicerStyle name="Slicer Style 1 3">
          <x14:slicerStyleElements>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34" Type="http://schemas.openxmlformats.org/officeDocument/2006/relationships/customXml" Target="../customXml/item20.xml"/><Relationship Id="rId7" Type="http://schemas.microsoft.com/office/2007/relationships/slicerCache" Target="slicerCaches/slicerCache2.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35" Type="http://schemas.microsoft.com/office/2006/relationships/vbaProject" Target="vbaProject.bin"/><Relationship Id="rId48" Type="http://schemas.microsoft.com/office/2022/10/relationships/richValueRel" Target="richData/richValueRel.xml"/><Relationship Id="rId8" Type="http://schemas.microsoft.com/office/2007/relationships/slicerCache" Target="slicerCaches/slicerCache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c:name>
    <c:fmtId val="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MANTHLY SALES TREND</a:t>
            </a:r>
          </a:p>
        </c:rich>
      </c:tx>
      <c:layout>
        <c:manualLayout>
          <c:xMode val="edge"/>
          <c:yMode val="edge"/>
          <c:x val="2.0154580535789939E-2"/>
          <c:y val="3.8056036233442211E-2"/>
        </c:manualLayout>
      </c:layout>
      <c:overlay val="0"/>
      <c:spPr>
        <a:noFill/>
        <a:ln>
          <a:noFill/>
        </a:ln>
        <a:effectLst/>
      </c:spPr>
    </c:title>
    <c:autoTitleDeleted val="0"/>
    <c:pivotFmts>
      <c:pivotFmt>
        <c:idx val="0"/>
        <c:spPr>
          <a:solidFill>
            <a:schemeClr val="accent1"/>
          </a:solidFill>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
        <c:idx val="3"/>
        <c:spPr>
          <a:solidFill>
            <a:schemeClr val="accent1"/>
          </a:solidFill>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
        <c:idx val="4"/>
        <c:spPr>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ln w="31750" cap="rnd">
            <a:solidFill>
              <a:srgbClr val="087F88"/>
            </a:solidFill>
            <a:round/>
          </a:ln>
          <a:effectLst/>
        </c:spPr>
        <c:marker>
          <c:symbol val="circle"/>
          <c:size val="6"/>
          <c:spPr>
            <a:solidFill>
              <a:schemeClr val="bg1"/>
            </a:solidFill>
            <a:ln w="25400">
              <a:solidFill>
                <a:srgbClr val="087F88"/>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10578241429335941"/>
          <c:y val="0.2501733728238098"/>
          <c:w val="0.87798932337910807"/>
          <c:h val="0.57141395169640485"/>
        </c:manualLayout>
      </c:layout>
      <c:lineChart>
        <c:grouping val="standard"/>
        <c:varyColors val="0"/>
        <c:ser>
          <c:idx val="0"/>
          <c:order val="0"/>
          <c:tx>
            <c:strRef>
              <c:f>Analysis!$B$3</c:f>
              <c:strCache>
                <c:ptCount val="1"/>
                <c:pt idx="0">
                  <c:v>Total</c:v>
                </c:pt>
              </c:strCache>
            </c:strRef>
          </c:tx>
          <c:spPr>
            <a:ln w="31750" cap="rnd">
              <a:solidFill>
                <a:srgbClr val="087F88"/>
              </a:solidFill>
              <a:round/>
            </a:ln>
            <a:effectLst/>
          </c:spPr>
          <c:marker>
            <c:symbol val="circle"/>
            <c:size val="6"/>
            <c:spPr>
              <a:solidFill>
                <a:schemeClr val="bg1"/>
              </a:solidFill>
              <a:ln w="25400">
                <a:solidFill>
                  <a:srgbClr val="087F88"/>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Analysis!$B$4:$B$16</c:f>
              <c:numCache>
                <c:formatCode>[$$-C09]#,"k"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2-3C87-4C1B-A915-BABC13892A7C}"/>
            </c:ext>
          </c:extLst>
        </c:ser>
        <c:dLbls>
          <c:showLegendKey val="0"/>
          <c:showVal val="0"/>
          <c:showCatName val="0"/>
          <c:showSerName val="0"/>
          <c:showPercent val="0"/>
          <c:showBubbleSize val="0"/>
        </c:dLbls>
        <c:marker val="1"/>
        <c:smooth val="0"/>
        <c:axId val="1236594928"/>
        <c:axId val="1236593680"/>
      </c:lineChart>
      <c:catAx>
        <c:axId val="1236594928"/>
        <c:scaling>
          <c:orientation val="minMax"/>
        </c:scaling>
        <c:delete val="0"/>
        <c:axPos val="b"/>
        <c:numFmt formatCode="General" sourceLinked="1"/>
        <c:majorTickMark val="out"/>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1236593680"/>
        <c:crosses val="autoZero"/>
        <c:auto val="1"/>
        <c:lblAlgn val="ctr"/>
        <c:lblOffset val="100"/>
        <c:noMultiLvlLbl val="0"/>
      </c:catAx>
      <c:valAx>
        <c:axId val="1236593680"/>
        <c:scaling>
          <c:orientation val="minMax"/>
        </c:scaling>
        <c:delete val="0"/>
        <c:axPos val="l"/>
        <c:numFmt formatCode="[$$-C09]#,&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36594928"/>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Dataset.xlsm]Analysis!PivotTable3</c:name>
    <c:fmtId val="7"/>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solidFill>
                  <a:sysClr val="windowText" lastClr="000000"/>
                </a:solidFill>
              </a:rPr>
              <a:t>SALES BY REGION</a:t>
            </a:r>
          </a:p>
        </c:rich>
      </c:tx>
      <c:layout>
        <c:manualLayout>
          <c:xMode val="edge"/>
          <c:yMode val="edge"/>
          <c:x val="9.656233595800523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07939B"/>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7939B"/>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7939B"/>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60841375377087"/>
          <c:y val="0.20431928849592226"/>
          <c:w val="0.73731701889828627"/>
          <c:h val="0.66832810942532961"/>
        </c:manualLayout>
      </c:layout>
      <c:barChart>
        <c:barDir val="bar"/>
        <c:grouping val="clustered"/>
        <c:varyColors val="0"/>
        <c:ser>
          <c:idx val="0"/>
          <c:order val="0"/>
          <c:tx>
            <c:strRef>
              <c:f>Analysis!$E$3</c:f>
              <c:strCache>
                <c:ptCount val="1"/>
                <c:pt idx="0">
                  <c:v>Total</c:v>
                </c:pt>
              </c:strCache>
            </c:strRef>
          </c:tx>
          <c:spPr>
            <a:solidFill>
              <a:srgbClr val="07939B"/>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Analysis!$D$4:$D$9</c:f>
              <c:strCache>
                <c:ptCount val="5"/>
                <c:pt idx="0">
                  <c:v>East</c:v>
                </c:pt>
                <c:pt idx="1">
                  <c:v>North</c:v>
                </c:pt>
                <c:pt idx="2">
                  <c:v>South</c:v>
                </c:pt>
                <c:pt idx="3">
                  <c:v>West</c:v>
                </c:pt>
                <c:pt idx="4">
                  <c:v>(blank)</c:v>
                </c:pt>
              </c:strCache>
            </c:strRef>
          </c:cat>
          <c:val>
            <c:numRef>
              <c:f>Analysis!$E$4:$E$9</c:f>
              <c:numCache>
                <c:formatCode>[$$-C09]#,"k"</c:formatCode>
                <c:ptCount val="5"/>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BE11-4D52-828A-0C857DD44FD3}"/>
            </c:ext>
          </c:extLst>
        </c:ser>
        <c:dLbls>
          <c:showLegendKey val="0"/>
          <c:showVal val="0"/>
          <c:showCatName val="0"/>
          <c:showSerName val="0"/>
          <c:showPercent val="0"/>
          <c:showBubbleSize val="0"/>
        </c:dLbls>
        <c:gapWidth val="100"/>
        <c:axId val="42428736"/>
        <c:axId val="42425824"/>
      </c:barChart>
      <c:catAx>
        <c:axId val="42428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2425824"/>
        <c:crosses val="autoZero"/>
        <c:auto val="1"/>
        <c:lblAlgn val="ctr"/>
        <c:lblOffset val="100"/>
        <c:noMultiLvlLbl val="0"/>
      </c:catAx>
      <c:valAx>
        <c:axId val="42425824"/>
        <c:scaling>
          <c:orientation val="minMax"/>
        </c:scaling>
        <c:delete val="0"/>
        <c:axPos val="b"/>
        <c:numFmt formatCode="[$$-C09]#,&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4242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Dataset.xlsm]Analysis!PivotTable5</c:name>
    <c:fmtId val="15"/>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PROFIT</a:t>
            </a:r>
            <a:r>
              <a:rPr lang="en-US" b="1" baseline="0">
                <a:solidFill>
                  <a:sysClr val="windowText" lastClr="000000"/>
                </a:solidFill>
              </a:rPr>
              <a:t> BY REGION</a:t>
            </a:r>
            <a:endParaRPr lang="en-US" b="1">
              <a:solidFill>
                <a:sysClr val="windowText" lastClr="000000"/>
              </a:solidFill>
            </a:endParaRPr>
          </a:p>
        </c:rich>
      </c:tx>
      <c:layout>
        <c:manualLayout>
          <c:xMode val="edge"/>
          <c:yMode val="edge"/>
          <c:x val="0.24273276324330428"/>
          <c:y val="4.629629629629629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1595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6B21"/>
          </a:solidFill>
          <a:ln w="19050">
            <a:solidFill>
              <a:schemeClr val="lt1"/>
            </a:solidFill>
          </a:ln>
          <a:effectLst/>
        </c:spPr>
      </c:pivotFmt>
      <c:pivotFmt>
        <c:idx val="2"/>
        <c:spPr>
          <a:solidFill>
            <a:srgbClr val="3EB56F"/>
          </a:solidFill>
          <a:ln w="19050">
            <a:solidFill>
              <a:schemeClr val="lt1"/>
            </a:solidFill>
          </a:ln>
          <a:effectLst/>
        </c:spPr>
      </c:pivotFmt>
      <c:pivotFmt>
        <c:idx val="3"/>
        <c:spPr>
          <a:solidFill>
            <a:srgbClr val="7650C5"/>
          </a:solidFill>
          <a:ln w="19050">
            <a:solidFill>
              <a:schemeClr val="lt1"/>
            </a:solidFill>
          </a:ln>
          <a:effectLst/>
        </c:spPr>
      </c:pivotFmt>
      <c:pivotFmt>
        <c:idx val="4"/>
        <c:spPr>
          <a:solidFill>
            <a:srgbClr val="1595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595A0"/>
          </a:solidFill>
          <a:ln w="19050">
            <a:solidFill>
              <a:schemeClr val="lt1"/>
            </a:solidFill>
          </a:ln>
          <a:effectLst/>
        </c:spPr>
      </c:pivotFmt>
      <c:pivotFmt>
        <c:idx val="6"/>
        <c:spPr>
          <a:solidFill>
            <a:srgbClr val="F26B21"/>
          </a:solidFill>
          <a:ln w="19050">
            <a:solidFill>
              <a:schemeClr val="lt1"/>
            </a:solidFill>
          </a:ln>
          <a:effectLst/>
        </c:spPr>
      </c:pivotFmt>
      <c:pivotFmt>
        <c:idx val="7"/>
        <c:spPr>
          <a:solidFill>
            <a:srgbClr val="3EB56F"/>
          </a:solidFill>
          <a:ln w="19050">
            <a:solidFill>
              <a:schemeClr val="lt1"/>
            </a:solidFill>
          </a:ln>
          <a:effectLst/>
        </c:spPr>
      </c:pivotFmt>
      <c:pivotFmt>
        <c:idx val="8"/>
        <c:spPr>
          <a:solidFill>
            <a:srgbClr val="7650C5"/>
          </a:solidFill>
          <a:ln w="19050">
            <a:solidFill>
              <a:schemeClr val="lt1"/>
            </a:solidFill>
          </a:ln>
          <a:effectLst/>
        </c:spPr>
      </c:pivotFmt>
      <c:pivotFmt>
        <c:idx val="9"/>
        <c:spPr>
          <a:solidFill>
            <a:srgbClr val="1595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595A0"/>
          </a:solidFill>
          <a:ln w="19050">
            <a:solidFill>
              <a:schemeClr val="lt1"/>
            </a:solidFill>
          </a:ln>
          <a:effectLst/>
        </c:spPr>
      </c:pivotFmt>
      <c:pivotFmt>
        <c:idx val="11"/>
        <c:spPr>
          <a:solidFill>
            <a:srgbClr val="F26B21"/>
          </a:solidFill>
          <a:ln w="19050">
            <a:solidFill>
              <a:schemeClr val="lt1"/>
            </a:solidFill>
          </a:ln>
          <a:effectLst/>
        </c:spPr>
      </c:pivotFmt>
      <c:pivotFmt>
        <c:idx val="12"/>
        <c:spPr>
          <a:solidFill>
            <a:srgbClr val="3EB56F"/>
          </a:solidFill>
          <a:ln w="19050">
            <a:solidFill>
              <a:schemeClr val="lt1"/>
            </a:solidFill>
          </a:ln>
          <a:effectLst/>
        </c:spPr>
      </c:pivotFmt>
      <c:pivotFmt>
        <c:idx val="13"/>
        <c:spPr>
          <a:solidFill>
            <a:srgbClr val="7650C5"/>
          </a:solidFill>
          <a:ln w="19050">
            <a:solidFill>
              <a:schemeClr val="lt1"/>
            </a:solidFill>
          </a:ln>
          <a:effectLst/>
        </c:spPr>
      </c:pivotFmt>
      <c:pivotFmt>
        <c:idx val="14"/>
        <c:spPr>
          <a:solidFill>
            <a:srgbClr val="1595A0"/>
          </a:solidFill>
          <a:ln w="19050">
            <a:solidFill>
              <a:schemeClr val="lt1"/>
            </a:solidFill>
          </a:ln>
          <a:effectLst/>
        </c:spPr>
      </c:pivotFmt>
    </c:pivotFmts>
    <c:plotArea>
      <c:layout>
        <c:manualLayout>
          <c:layoutTarget val="inner"/>
          <c:xMode val="edge"/>
          <c:yMode val="edge"/>
          <c:x val="0.13877653558820965"/>
          <c:y val="0.29475566206649112"/>
          <c:w val="0.44416996992964952"/>
          <c:h val="0.62978400093378928"/>
        </c:manualLayout>
      </c:layout>
      <c:doughnutChart>
        <c:varyColors val="1"/>
        <c:ser>
          <c:idx val="0"/>
          <c:order val="0"/>
          <c:tx>
            <c:strRef>
              <c:f>Analysis!$E$11</c:f>
              <c:strCache>
                <c:ptCount val="1"/>
                <c:pt idx="0">
                  <c:v>Total</c:v>
                </c:pt>
              </c:strCache>
            </c:strRef>
          </c:tx>
          <c:spPr>
            <a:solidFill>
              <a:srgbClr val="1595A0"/>
            </a:solidFill>
          </c:spPr>
          <c:dPt>
            <c:idx val="0"/>
            <c:bubble3D val="0"/>
            <c:spPr>
              <a:solidFill>
                <a:srgbClr val="1595A0"/>
              </a:solidFill>
              <a:ln w="19050">
                <a:solidFill>
                  <a:schemeClr val="lt1"/>
                </a:solidFill>
              </a:ln>
              <a:effectLst/>
            </c:spPr>
            <c:extLst>
              <c:ext xmlns:c16="http://schemas.microsoft.com/office/drawing/2014/chart" uri="{C3380CC4-5D6E-409C-BE32-E72D297353CC}">
                <c16:uniqueId val="{00000001-7627-4E73-8C2D-B95AFD06459D}"/>
              </c:ext>
            </c:extLst>
          </c:dPt>
          <c:dPt>
            <c:idx val="1"/>
            <c:bubble3D val="0"/>
            <c:spPr>
              <a:solidFill>
                <a:srgbClr val="F26B21"/>
              </a:solidFill>
              <a:ln w="19050">
                <a:solidFill>
                  <a:schemeClr val="lt1"/>
                </a:solidFill>
              </a:ln>
              <a:effectLst/>
            </c:spPr>
            <c:extLst>
              <c:ext xmlns:c16="http://schemas.microsoft.com/office/drawing/2014/chart" uri="{C3380CC4-5D6E-409C-BE32-E72D297353CC}">
                <c16:uniqueId val="{00000003-7627-4E73-8C2D-B95AFD06459D}"/>
              </c:ext>
            </c:extLst>
          </c:dPt>
          <c:dPt>
            <c:idx val="2"/>
            <c:bubble3D val="0"/>
            <c:spPr>
              <a:solidFill>
                <a:srgbClr val="3EB56F"/>
              </a:solidFill>
              <a:ln w="19050">
                <a:solidFill>
                  <a:schemeClr val="lt1"/>
                </a:solidFill>
              </a:ln>
              <a:effectLst/>
            </c:spPr>
            <c:extLst>
              <c:ext xmlns:c16="http://schemas.microsoft.com/office/drawing/2014/chart" uri="{C3380CC4-5D6E-409C-BE32-E72D297353CC}">
                <c16:uniqueId val="{00000005-7627-4E73-8C2D-B95AFD06459D}"/>
              </c:ext>
            </c:extLst>
          </c:dPt>
          <c:dPt>
            <c:idx val="3"/>
            <c:bubble3D val="0"/>
            <c:spPr>
              <a:solidFill>
                <a:srgbClr val="7650C5"/>
              </a:solidFill>
              <a:ln w="19050">
                <a:solidFill>
                  <a:schemeClr val="lt1"/>
                </a:solidFill>
              </a:ln>
              <a:effectLst/>
            </c:spPr>
            <c:extLst>
              <c:ext xmlns:c16="http://schemas.microsoft.com/office/drawing/2014/chart" uri="{C3380CC4-5D6E-409C-BE32-E72D297353CC}">
                <c16:uniqueId val="{00000007-7627-4E73-8C2D-B95AFD06459D}"/>
              </c:ext>
            </c:extLst>
          </c:dPt>
          <c:dPt>
            <c:idx val="4"/>
            <c:bubble3D val="0"/>
            <c:spPr>
              <a:solidFill>
                <a:srgbClr val="1595A0"/>
              </a:solidFill>
              <a:ln w="19050">
                <a:solidFill>
                  <a:schemeClr val="lt1"/>
                </a:solidFill>
              </a:ln>
              <a:effectLst/>
            </c:spPr>
            <c:extLst>
              <c:ext xmlns:c16="http://schemas.microsoft.com/office/drawing/2014/chart" uri="{C3380CC4-5D6E-409C-BE32-E72D297353CC}">
                <c16:uniqueId val="{00000009-9DA6-451D-A7F6-BD61E0084C14}"/>
              </c:ext>
            </c:extLst>
          </c:dPt>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Analysis!$D$12:$D$17</c:f>
              <c:strCache>
                <c:ptCount val="5"/>
                <c:pt idx="0">
                  <c:v>East</c:v>
                </c:pt>
                <c:pt idx="1">
                  <c:v>North</c:v>
                </c:pt>
                <c:pt idx="2">
                  <c:v>South</c:v>
                </c:pt>
                <c:pt idx="3">
                  <c:v>West</c:v>
                </c:pt>
                <c:pt idx="4">
                  <c:v>(blank)</c:v>
                </c:pt>
              </c:strCache>
            </c:strRef>
          </c:cat>
          <c:val>
            <c:numRef>
              <c:f>Analysis!$E$12:$E$17</c:f>
              <c:numCache>
                <c:formatCode>[$$-C09]#,"k"</c:formatCode>
                <c:ptCount val="5"/>
                <c:pt idx="0">
                  <c:v>135447.96000000002</c:v>
                </c:pt>
                <c:pt idx="1">
                  <c:v>104478.31000000001</c:v>
                </c:pt>
                <c:pt idx="2">
                  <c:v>113438.89999999998</c:v>
                </c:pt>
                <c:pt idx="3">
                  <c:v>122527.45999999995</c:v>
                </c:pt>
                <c:pt idx="4">
                  <c:v>0</c:v>
                </c:pt>
              </c:numCache>
            </c:numRef>
          </c:val>
          <c:extLst>
            <c:ext xmlns:c16="http://schemas.microsoft.com/office/drawing/2014/chart" uri="{C3380CC4-5D6E-409C-BE32-E72D297353CC}">
              <c16:uniqueId val="{00000008-7627-4E73-8C2D-B95AFD06459D}"/>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63809897303935936"/>
          <c:y val="0.41844397458266991"/>
          <c:w val="0.19287746520116825"/>
          <c:h val="0.30758402763390491"/>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Dataset.xlsm]Analysis!PivotTable7</c:name>
    <c:fmtId val="18"/>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i="0">
                <a:solidFill>
                  <a:sysClr val="windowText" lastClr="000000"/>
                </a:solidFill>
              </a:rPr>
              <a:t>TOP 5 CUSTOMERS</a:t>
            </a:r>
            <a:r>
              <a:rPr lang="en-US" b="1" i="0" baseline="0">
                <a:solidFill>
                  <a:sysClr val="windowText" lastClr="000000"/>
                </a:solidFill>
              </a:rPr>
              <a:t> BY REVENUE</a:t>
            </a:r>
            <a:endParaRPr lang="en-US" b="1" i="0">
              <a:solidFill>
                <a:sysClr val="windowText" lastClr="000000"/>
              </a:solidFill>
            </a:endParaRPr>
          </a:p>
        </c:rich>
      </c:tx>
      <c:layout>
        <c:manualLayout>
          <c:xMode val="edge"/>
          <c:yMode val="edge"/>
          <c:x val="8.6687556900309631E-2"/>
          <c:y val="2.377351406985132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650C5"/>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0C5"/>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650C5"/>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79734090615726"/>
          <c:y val="0.23687866476984829"/>
          <c:w val="0.70964631470246542"/>
          <c:h val="0.65609220350346964"/>
        </c:manualLayout>
      </c:layout>
      <c:barChart>
        <c:barDir val="bar"/>
        <c:grouping val="clustered"/>
        <c:varyColors val="0"/>
        <c:ser>
          <c:idx val="0"/>
          <c:order val="0"/>
          <c:tx>
            <c:strRef>
              <c:f>Analysis!$H$3</c:f>
              <c:strCache>
                <c:ptCount val="1"/>
                <c:pt idx="0">
                  <c:v>Total</c:v>
                </c:pt>
              </c:strCache>
            </c:strRef>
          </c:tx>
          <c:spPr>
            <a:solidFill>
              <a:srgbClr val="7650C5"/>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Analysis!$G$4:$G$9</c:f>
              <c:strCache>
                <c:ptCount val="5"/>
                <c:pt idx="0">
                  <c:v>Jonathan</c:v>
                </c:pt>
                <c:pt idx="1">
                  <c:v>Maria</c:v>
                </c:pt>
                <c:pt idx="2">
                  <c:v>Harold</c:v>
                </c:pt>
                <c:pt idx="3">
                  <c:v>Alaia</c:v>
                </c:pt>
                <c:pt idx="4">
                  <c:v>Vivian</c:v>
                </c:pt>
              </c:strCache>
            </c:strRef>
          </c:cat>
          <c:val>
            <c:numRef>
              <c:f>Analysis!$H$4:$H$9</c:f>
              <c:numCache>
                <c:formatCode>[$$-C09]#,"k"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502A-4D5C-8055-0431884C28BD}"/>
            </c:ext>
          </c:extLst>
        </c:ser>
        <c:dLbls>
          <c:showLegendKey val="0"/>
          <c:showVal val="0"/>
          <c:showCatName val="0"/>
          <c:showSerName val="0"/>
          <c:showPercent val="0"/>
          <c:showBubbleSize val="0"/>
        </c:dLbls>
        <c:gapWidth val="100"/>
        <c:axId val="1595340640"/>
        <c:axId val="1595338560"/>
      </c:barChart>
      <c:catAx>
        <c:axId val="1595340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595338560"/>
        <c:crosses val="autoZero"/>
        <c:auto val="1"/>
        <c:lblAlgn val="ctr"/>
        <c:lblOffset val="100"/>
        <c:noMultiLvlLbl val="0"/>
      </c:catAx>
      <c:valAx>
        <c:axId val="1595338560"/>
        <c:scaling>
          <c:orientation val="minMax"/>
        </c:scaling>
        <c:delete val="0"/>
        <c:axPos val="b"/>
        <c:numFmt formatCode="[$$-C09]#,&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159534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Dataset.xlsm]Analysis!PivotTable10</c:name>
    <c:fmtId val="23"/>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SALES</a:t>
            </a:r>
            <a:r>
              <a:rPr lang="en-US" b="1" baseline="0">
                <a:solidFill>
                  <a:sysClr val="windowText" lastClr="000000"/>
                </a:solidFill>
              </a:rPr>
              <a:t> VS COST BY PRODUCT</a:t>
            </a:r>
            <a:endParaRPr lang="en-US" b="1">
              <a:solidFill>
                <a:sysClr val="windowText" lastClr="000000"/>
              </a:solidFill>
            </a:endParaRPr>
          </a:p>
        </c:rich>
      </c:tx>
      <c:layout>
        <c:manualLayout>
          <c:xMode val="edge"/>
          <c:yMode val="edge"/>
          <c:x val="6.3208223972003499E-2"/>
          <c:y val="6.018518518518518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7939B"/>
          </a:solidFill>
          <a:ln>
            <a:noFill/>
          </a:ln>
          <a:effectLst/>
        </c:spPr>
      </c:pivotFmt>
      <c:pivotFmt>
        <c:idx val="3"/>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7939B"/>
          </a:solidFill>
          <a:ln>
            <a:noFill/>
          </a:ln>
          <a:effectLst/>
        </c:spPr>
      </c:pivotFmt>
      <c:pivotFmt>
        <c:idx val="5"/>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7939B"/>
          </a:solidFill>
          <a:ln>
            <a:noFill/>
          </a:ln>
          <a:effectLst/>
        </c:spPr>
      </c:pivotFmt>
      <c:pivotFmt>
        <c:idx val="8"/>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70458380202474"/>
          <c:y val="0.24248021754771912"/>
          <c:w val="0.79642365016872896"/>
          <c:h val="0.53053248813575105"/>
        </c:manualLayout>
      </c:layout>
      <c:barChart>
        <c:barDir val="col"/>
        <c:grouping val="clustered"/>
        <c:varyColors val="0"/>
        <c:ser>
          <c:idx val="0"/>
          <c:order val="0"/>
          <c:tx>
            <c:strRef>
              <c:f>Analysis!$H$11</c:f>
              <c:strCache>
                <c:ptCount val="1"/>
                <c:pt idx="0">
                  <c:v>Sales</c:v>
                </c:pt>
              </c:strCache>
            </c:strRef>
          </c:tx>
          <c:spPr>
            <a:solidFill>
              <a:srgbClr val="1595A0"/>
            </a:solidFill>
            <a:ln>
              <a:noFill/>
            </a:ln>
            <a:effectLst/>
          </c:spPr>
          <c:invertIfNegative val="0"/>
          <c:dPt>
            <c:idx val="0"/>
            <c:invertIfNegative val="0"/>
            <c:bubble3D val="0"/>
            <c:spPr>
              <a:solidFill>
                <a:srgbClr val="07939B"/>
              </a:solidFill>
              <a:ln>
                <a:noFill/>
              </a:ln>
              <a:effectLst/>
            </c:spPr>
            <c:extLst>
              <c:ext xmlns:c16="http://schemas.microsoft.com/office/drawing/2014/chart" uri="{C3380CC4-5D6E-409C-BE32-E72D297353CC}">
                <c16:uniqueId val="{00000001-E28E-4524-AE0A-73825914AE46}"/>
              </c:ext>
            </c:extLst>
          </c:dPt>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Analysis!$G$12:$G$20</c:f>
              <c:strCache>
                <c:ptCount val="8"/>
                <c:pt idx="0">
                  <c:v>Backpack</c:v>
                </c:pt>
                <c:pt idx="1">
                  <c:v>Chair</c:v>
                </c:pt>
                <c:pt idx="2">
                  <c:v>Charger</c:v>
                </c:pt>
                <c:pt idx="3">
                  <c:v>Desk Lamp</c:v>
                </c:pt>
                <c:pt idx="4">
                  <c:v>Notebook</c:v>
                </c:pt>
                <c:pt idx="5">
                  <c:v>Pen Set</c:v>
                </c:pt>
                <c:pt idx="6">
                  <c:v>USB Drive</c:v>
                </c:pt>
                <c:pt idx="7">
                  <c:v>(blank)</c:v>
                </c:pt>
              </c:strCache>
            </c:strRef>
          </c:cat>
          <c:val>
            <c:numRef>
              <c:f>Analysis!$H$12:$H$20</c:f>
              <c:numCache>
                <c:formatCode>[$$-C09]#,"k"</c:formatCode>
                <c:ptCount val="8"/>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2-E28E-4524-AE0A-73825914AE46}"/>
            </c:ext>
          </c:extLst>
        </c:ser>
        <c:ser>
          <c:idx val="1"/>
          <c:order val="1"/>
          <c:tx>
            <c:strRef>
              <c:f>Analysis!$I$11</c:f>
              <c:strCache>
                <c:ptCount val="1"/>
                <c:pt idx="0">
                  <c:v>Cost</c:v>
                </c:pt>
              </c:strCache>
            </c:strRef>
          </c:tx>
          <c:spPr>
            <a:solidFill>
              <a:srgbClr val="FF33C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Analysis!$G$12:$G$20</c:f>
              <c:strCache>
                <c:ptCount val="8"/>
                <c:pt idx="0">
                  <c:v>Backpack</c:v>
                </c:pt>
                <c:pt idx="1">
                  <c:v>Chair</c:v>
                </c:pt>
                <c:pt idx="2">
                  <c:v>Charger</c:v>
                </c:pt>
                <c:pt idx="3">
                  <c:v>Desk Lamp</c:v>
                </c:pt>
                <c:pt idx="4">
                  <c:v>Notebook</c:v>
                </c:pt>
                <c:pt idx="5">
                  <c:v>Pen Set</c:v>
                </c:pt>
                <c:pt idx="6">
                  <c:v>USB Drive</c:v>
                </c:pt>
                <c:pt idx="7">
                  <c:v>(blank)</c:v>
                </c:pt>
              </c:strCache>
            </c:strRef>
          </c:cat>
          <c:val>
            <c:numRef>
              <c:f>Analysis!$I$12:$I$20</c:f>
              <c:numCache>
                <c:formatCode>[$$-C09]#,"k"</c:formatCode>
                <c:ptCount val="8"/>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3-E28E-4524-AE0A-73825914AE46}"/>
            </c:ext>
          </c:extLst>
        </c:ser>
        <c:dLbls>
          <c:showLegendKey val="0"/>
          <c:showVal val="0"/>
          <c:showCatName val="0"/>
          <c:showSerName val="0"/>
          <c:showPercent val="0"/>
          <c:showBubbleSize val="0"/>
        </c:dLbls>
        <c:gapWidth val="219"/>
        <c:overlap val="-27"/>
        <c:axId val="1265712720"/>
        <c:axId val="1265711472"/>
      </c:barChart>
      <c:catAx>
        <c:axId val="126571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1265711472"/>
        <c:crosses val="autoZero"/>
        <c:auto val="1"/>
        <c:lblAlgn val="ctr"/>
        <c:lblOffset val="100"/>
        <c:noMultiLvlLbl val="0"/>
      </c:catAx>
      <c:valAx>
        <c:axId val="1265711472"/>
        <c:scaling>
          <c:orientation val="minMax"/>
        </c:scaling>
        <c:delete val="0"/>
        <c:axPos val="l"/>
        <c:numFmt formatCode="[$$-C09]#,&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65712720"/>
        <c:crosses val="autoZero"/>
        <c:crossBetween val="between"/>
      </c:valAx>
      <c:spPr>
        <a:noFill/>
        <a:ln>
          <a:noFill/>
        </a:ln>
        <a:effectLst/>
      </c:spPr>
    </c:plotArea>
    <c:legend>
      <c:legendPos val="r"/>
      <c:layout>
        <c:manualLayout>
          <c:xMode val="edge"/>
          <c:yMode val="edge"/>
          <c:x val="0.64310651793525819"/>
          <c:y val="3.782334499854182E-2"/>
          <c:w val="0.27911570428696414"/>
          <c:h val="0.12384368620589092"/>
        </c:manualLayout>
      </c:layout>
      <c:overlay val="0"/>
      <c:spPr>
        <a:noFill/>
        <a:ln>
          <a:noFill/>
        </a:ln>
        <a:effectLst/>
      </c:spPr>
      <c:txPr>
        <a:bodyPr rot="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Dataset.xlsm]Analysis!PivotTable12</c:name>
    <c:fmtId val="25"/>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SALES BY ITEM CATEGORY</a:t>
            </a:r>
          </a:p>
        </c:rich>
      </c:tx>
      <c:layout>
        <c:manualLayout>
          <c:xMode val="edge"/>
          <c:yMode val="edge"/>
          <c:x val="0.11321576036835553"/>
          <c:y val="4.166650478307727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595A0"/>
          </a:solidFill>
          <a:ln w="19050">
            <a:solidFill>
              <a:schemeClr val="lt1"/>
            </a:solidFill>
          </a:ln>
          <a:effectLst/>
        </c:spPr>
      </c:pivotFmt>
      <c:pivotFmt>
        <c:idx val="2"/>
        <c:spPr>
          <a:solidFill>
            <a:srgbClr val="FF33CC"/>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26B2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595A0"/>
          </a:solidFill>
          <a:ln w="19050">
            <a:solidFill>
              <a:schemeClr val="lt1"/>
            </a:solidFill>
          </a:ln>
          <a:effectLst/>
        </c:spPr>
      </c:pivotFmt>
      <c:pivotFmt>
        <c:idx val="7"/>
        <c:spPr>
          <a:solidFill>
            <a:srgbClr val="FF33CC"/>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rgbClr val="F26B2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1595A0"/>
          </a:solidFill>
          <a:ln w="19050">
            <a:solidFill>
              <a:schemeClr val="lt1"/>
            </a:solidFill>
          </a:ln>
          <a:effectLst/>
        </c:spPr>
      </c:pivotFmt>
      <c:pivotFmt>
        <c:idx val="15"/>
        <c:spPr>
          <a:solidFill>
            <a:srgbClr val="FF33CC"/>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rgbClr val="F26B2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s>
    <c:plotArea>
      <c:layout>
        <c:manualLayout>
          <c:layoutTarget val="inner"/>
          <c:xMode val="edge"/>
          <c:yMode val="edge"/>
          <c:x val="8.9156127637918789E-2"/>
          <c:y val="0.22727753982795332"/>
          <c:w val="0.52700289515307153"/>
          <c:h val="0.68514412134009528"/>
        </c:manualLayout>
      </c:layout>
      <c:doughnutChart>
        <c:varyColors val="1"/>
        <c:ser>
          <c:idx val="0"/>
          <c:order val="0"/>
          <c:tx>
            <c:strRef>
              <c:f>Analysis!$L$3</c:f>
              <c:strCache>
                <c:ptCount val="1"/>
                <c:pt idx="0">
                  <c:v>Total</c:v>
                </c:pt>
              </c:strCache>
            </c:strRef>
          </c:tx>
          <c:dPt>
            <c:idx val="0"/>
            <c:bubble3D val="0"/>
            <c:spPr>
              <a:solidFill>
                <a:srgbClr val="1595A0"/>
              </a:solidFill>
              <a:ln w="19050">
                <a:solidFill>
                  <a:schemeClr val="lt1"/>
                </a:solidFill>
              </a:ln>
              <a:effectLst/>
            </c:spPr>
            <c:extLst>
              <c:ext xmlns:c16="http://schemas.microsoft.com/office/drawing/2014/chart" uri="{C3380CC4-5D6E-409C-BE32-E72D297353CC}">
                <c16:uniqueId val="{00000001-782C-46CF-BDBB-5CB3794C6259}"/>
              </c:ext>
            </c:extLst>
          </c:dPt>
          <c:dPt>
            <c:idx val="1"/>
            <c:bubble3D val="0"/>
            <c:spPr>
              <a:solidFill>
                <a:srgbClr val="FF33CC"/>
              </a:solidFill>
              <a:ln w="19050">
                <a:solidFill>
                  <a:schemeClr val="lt1"/>
                </a:solidFill>
              </a:ln>
              <a:effectLst/>
            </c:spPr>
            <c:extLst>
              <c:ext xmlns:c16="http://schemas.microsoft.com/office/drawing/2014/chart" uri="{C3380CC4-5D6E-409C-BE32-E72D297353CC}">
                <c16:uniqueId val="{00000003-782C-46CF-BDBB-5CB3794C6259}"/>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782C-46CF-BDBB-5CB3794C625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82C-46CF-BDBB-5CB3794C6259}"/>
              </c:ext>
            </c:extLst>
          </c:dPt>
          <c:dPt>
            <c:idx val="4"/>
            <c:bubble3D val="0"/>
            <c:spPr>
              <a:solidFill>
                <a:srgbClr val="F26B21"/>
              </a:solidFill>
              <a:ln w="19050">
                <a:solidFill>
                  <a:schemeClr val="lt1"/>
                </a:solidFill>
              </a:ln>
              <a:effectLst/>
            </c:spPr>
            <c:extLst>
              <c:ext xmlns:c16="http://schemas.microsoft.com/office/drawing/2014/chart" uri="{C3380CC4-5D6E-409C-BE32-E72D297353CC}">
                <c16:uniqueId val="{00000009-782C-46CF-BDBB-5CB3794C625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82C-46CF-BDBB-5CB3794C625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82C-46CF-BDBB-5CB3794C625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91F-4B1A-94CD-A49F850BC00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Analysis!$K$4:$K$12</c:f>
              <c:strCache>
                <c:ptCount val="8"/>
                <c:pt idx="0">
                  <c:v>Backpack</c:v>
                </c:pt>
                <c:pt idx="1">
                  <c:v>Chair</c:v>
                </c:pt>
                <c:pt idx="2">
                  <c:v>Charger</c:v>
                </c:pt>
                <c:pt idx="3">
                  <c:v>Desk Lamp</c:v>
                </c:pt>
                <c:pt idx="4">
                  <c:v>Notebook</c:v>
                </c:pt>
                <c:pt idx="5">
                  <c:v>Pen Set</c:v>
                </c:pt>
                <c:pt idx="6">
                  <c:v>USB Drive</c:v>
                </c:pt>
                <c:pt idx="7">
                  <c:v>(blank)</c:v>
                </c:pt>
              </c:strCache>
            </c:strRef>
          </c:cat>
          <c:val>
            <c:numRef>
              <c:f>Analysis!$L$4:$L$12</c:f>
              <c:numCache>
                <c:formatCode>[$$-C09]#,"k"</c:formatCode>
                <c:ptCount val="8"/>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782C-46CF-BDBB-5CB3794C625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777174803149606"/>
          <c:y val="0.2727157926013965"/>
          <c:w val="0.26200472440944883"/>
          <c:h val="0.54687882764654416"/>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Dataset.xlsm]Analysis!PivotTable13</c:name>
    <c:fmtId val="28"/>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QUANTITY</a:t>
            </a:r>
            <a:r>
              <a:rPr lang="en-US" b="1" baseline="0">
                <a:solidFill>
                  <a:sysClr val="windowText" lastClr="000000"/>
                </a:solidFill>
              </a:rPr>
              <a:t> SOLD BY PRODUCT</a:t>
            </a:r>
            <a:endParaRPr lang="en-US" b="1">
              <a:solidFill>
                <a:sysClr val="windowText" lastClr="000000"/>
              </a:solidFill>
            </a:endParaRPr>
          </a:p>
        </c:rich>
      </c:tx>
      <c:layout>
        <c:manualLayout>
          <c:xMode val="edge"/>
          <c:yMode val="edge"/>
          <c:x val="0.12059011373578303"/>
          <c:y val="3.703703703703703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59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Analysis!$L$13</c:f>
              <c:strCache>
                <c:ptCount val="1"/>
                <c:pt idx="0">
                  <c:v>Total</c:v>
                </c:pt>
              </c:strCache>
            </c:strRef>
          </c:tx>
          <c:spPr>
            <a:solidFill>
              <a:srgbClr val="1595A0"/>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Analysis!$K$14:$K$22</c:f>
              <c:strCache>
                <c:ptCount val="8"/>
                <c:pt idx="0">
                  <c:v>Chair</c:v>
                </c:pt>
                <c:pt idx="1">
                  <c:v>USB Drive</c:v>
                </c:pt>
                <c:pt idx="2">
                  <c:v>Notebook</c:v>
                </c:pt>
                <c:pt idx="3">
                  <c:v>Backpack</c:v>
                </c:pt>
                <c:pt idx="4">
                  <c:v>Charger</c:v>
                </c:pt>
                <c:pt idx="5">
                  <c:v>Pen Set</c:v>
                </c:pt>
                <c:pt idx="6">
                  <c:v>Desk Lamp</c:v>
                </c:pt>
                <c:pt idx="7">
                  <c:v>(blank)</c:v>
                </c:pt>
              </c:strCache>
            </c:strRef>
          </c:cat>
          <c:val>
            <c:numRef>
              <c:f>Analysis!$L$14:$L$22</c:f>
              <c:numCache>
                <c:formatCode>General</c:formatCode>
                <c:ptCount val="8"/>
                <c:pt idx="0">
                  <c:v>1326</c:v>
                </c:pt>
                <c:pt idx="1">
                  <c:v>1016</c:v>
                </c:pt>
                <c:pt idx="2">
                  <c:v>931</c:v>
                </c:pt>
                <c:pt idx="3">
                  <c:v>789</c:v>
                </c:pt>
                <c:pt idx="4">
                  <c:v>510</c:v>
                </c:pt>
                <c:pt idx="5">
                  <c:v>418</c:v>
                </c:pt>
                <c:pt idx="6">
                  <c:v>324</c:v>
                </c:pt>
              </c:numCache>
            </c:numRef>
          </c:val>
          <c:extLst>
            <c:ext xmlns:c16="http://schemas.microsoft.com/office/drawing/2014/chart" uri="{C3380CC4-5D6E-409C-BE32-E72D297353CC}">
              <c16:uniqueId val="{00000000-42F4-41E6-B332-8F7AAEDEFF02}"/>
            </c:ext>
          </c:extLst>
        </c:ser>
        <c:dLbls>
          <c:showLegendKey val="0"/>
          <c:showVal val="0"/>
          <c:showCatName val="0"/>
          <c:showSerName val="0"/>
          <c:showPercent val="0"/>
          <c:showBubbleSize val="0"/>
        </c:dLbls>
        <c:gapWidth val="100"/>
        <c:axId val="42432480"/>
        <c:axId val="42416256"/>
      </c:barChart>
      <c:catAx>
        <c:axId val="42432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2416256"/>
        <c:crosses val="autoZero"/>
        <c:auto val="1"/>
        <c:lblAlgn val="ctr"/>
        <c:lblOffset val="100"/>
        <c:noMultiLvlLbl val="0"/>
      </c:catAx>
      <c:valAx>
        <c:axId val="424162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42432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Dataset.xlsm]Analysis!PivotTable15</c:name>
    <c:fmtId val="3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ORDERS OVER TIME</a:t>
            </a:r>
          </a:p>
        </c:rich>
      </c:tx>
      <c:layout>
        <c:manualLayout>
          <c:xMode val="edge"/>
          <c:yMode val="edge"/>
          <c:x val="0.22836789151356082"/>
          <c:y val="5.555555555555555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31750" cap="rnd">
            <a:solidFill>
              <a:srgbClr val="7650C5"/>
            </a:solidFill>
            <a:round/>
          </a:ln>
          <a:effectLst/>
        </c:spPr>
        <c:marker>
          <c:symbol val="circle"/>
          <c:size val="6"/>
          <c:spPr>
            <a:solidFill>
              <a:srgbClr val="E8F6FB"/>
            </a:solidFill>
            <a:ln w="9525">
              <a:solidFill>
                <a:srgbClr val="7650C5">
                  <a:alpha val="96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31750" cap="rnd">
            <a:solidFill>
              <a:srgbClr val="7650C5"/>
            </a:solidFill>
            <a:round/>
          </a:ln>
          <a:effectLst/>
        </c:spPr>
        <c:marker>
          <c:symbol val="circle"/>
          <c:size val="6"/>
          <c:spPr>
            <a:solidFill>
              <a:srgbClr val="E8F6FB"/>
            </a:solidFill>
            <a:ln w="9525">
              <a:solidFill>
                <a:srgbClr val="7650C5">
                  <a:alpha val="96000"/>
                </a:srgbClr>
              </a:solidFill>
            </a:ln>
            <a:effectLst/>
          </c:spPr>
        </c:marker>
      </c:pivotFmt>
      <c:pivotFmt>
        <c:idx val="2"/>
        <c:spPr>
          <a:solidFill>
            <a:schemeClr val="accent1"/>
          </a:solidFill>
          <a:ln w="31750" cap="rnd">
            <a:solidFill>
              <a:srgbClr val="7650C5"/>
            </a:solidFill>
            <a:round/>
          </a:ln>
          <a:effectLst/>
        </c:spPr>
        <c:marker>
          <c:symbol val="circle"/>
          <c:size val="6"/>
          <c:spPr>
            <a:solidFill>
              <a:srgbClr val="E8F6FB"/>
            </a:solidFill>
            <a:ln w="9525">
              <a:solidFill>
                <a:srgbClr val="7650C5">
                  <a:alpha val="96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rgbClr val="7650C5"/>
            </a:solidFill>
            <a:round/>
          </a:ln>
          <a:effectLst/>
        </c:spPr>
        <c:marker>
          <c:symbol val="circle"/>
          <c:size val="6"/>
          <c:spPr>
            <a:solidFill>
              <a:srgbClr val="E8F6FB"/>
            </a:solidFill>
            <a:ln w="9525">
              <a:solidFill>
                <a:srgbClr val="7650C5">
                  <a:alpha val="96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025371828521445E-2"/>
          <c:y val="0.26893518518518517"/>
          <c:w val="0.85019685039370074"/>
          <c:h val="0.5562226596675417"/>
        </c:manualLayout>
      </c:layout>
      <c:lineChart>
        <c:grouping val="standard"/>
        <c:varyColors val="0"/>
        <c:ser>
          <c:idx val="0"/>
          <c:order val="0"/>
          <c:tx>
            <c:strRef>
              <c:f>Analysis!$O$3</c:f>
              <c:strCache>
                <c:ptCount val="1"/>
                <c:pt idx="0">
                  <c:v>Total</c:v>
                </c:pt>
              </c:strCache>
            </c:strRef>
          </c:tx>
          <c:spPr>
            <a:ln w="31750" cap="rnd">
              <a:solidFill>
                <a:srgbClr val="7650C5"/>
              </a:solidFill>
              <a:round/>
            </a:ln>
            <a:effectLst/>
          </c:spPr>
          <c:marker>
            <c:symbol val="circle"/>
            <c:size val="6"/>
            <c:spPr>
              <a:solidFill>
                <a:srgbClr val="E8F6FB"/>
              </a:solidFill>
              <a:ln w="9525">
                <a:solidFill>
                  <a:srgbClr val="7650C5">
                    <a:alpha val="96000"/>
                  </a:srgb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Analysis!$O$4:$O$16</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6FD2-4586-AAD6-953525461DD0}"/>
            </c:ext>
          </c:extLst>
        </c:ser>
        <c:dLbls>
          <c:showLegendKey val="0"/>
          <c:showVal val="0"/>
          <c:showCatName val="0"/>
          <c:showSerName val="0"/>
          <c:showPercent val="0"/>
          <c:showBubbleSize val="0"/>
        </c:dLbls>
        <c:marker val="1"/>
        <c:smooth val="0"/>
        <c:axId val="42427904"/>
        <c:axId val="42434560"/>
      </c:lineChart>
      <c:catAx>
        <c:axId val="4242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ysClr val="windowText" lastClr="000000"/>
                </a:solidFill>
                <a:latin typeface="+mn-lt"/>
                <a:ea typeface="+mn-ea"/>
                <a:cs typeface="+mn-cs"/>
              </a:defRPr>
            </a:pPr>
            <a:endParaRPr lang="en-US"/>
          </a:p>
        </c:txPr>
        <c:crossAx val="42434560"/>
        <c:crosses val="autoZero"/>
        <c:auto val="1"/>
        <c:lblAlgn val="ctr"/>
        <c:lblOffset val="100"/>
        <c:noMultiLvlLbl val="0"/>
      </c:catAx>
      <c:valAx>
        <c:axId val="42434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242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0.png"/><Relationship Id="rId26" Type="http://schemas.openxmlformats.org/officeDocument/2006/relationships/chart" Target="../charts/chart6.xml"/><Relationship Id="rId39" Type="http://schemas.openxmlformats.org/officeDocument/2006/relationships/image" Target="../media/image30.svg"/><Relationship Id="rId21" Type="http://schemas.openxmlformats.org/officeDocument/2006/relationships/chart" Target="../charts/chart2.xml"/><Relationship Id="rId7" Type="http://schemas.microsoft.com/office/2007/relationships/hdphoto" Target="../media/hdphoto2.wdp"/><Relationship Id="rId12" Type="http://schemas.openxmlformats.org/officeDocument/2006/relationships/image" Target="../media/image15.png"/><Relationship Id="rId17" Type="http://schemas.openxmlformats.org/officeDocument/2006/relationships/image" Target="../media/image5.png"/><Relationship Id="rId25" Type="http://schemas.openxmlformats.org/officeDocument/2006/relationships/image" Target="../media/image22.png"/><Relationship Id="rId33" Type="http://schemas.openxmlformats.org/officeDocument/2006/relationships/customXml" Target="../ink/ink1.xml"/><Relationship Id="rId38" Type="http://schemas.openxmlformats.org/officeDocument/2006/relationships/image" Target="../media/image29.png"/><Relationship Id="rId2" Type="http://schemas.microsoft.com/office/2007/relationships/hdphoto" Target="../media/hdphoto1.wdp"/><Relationship Id="rId16" Type="http://schemas.openxmlformats.org/officeDocument/2006/relationships/image" Target="../media/image19.svg"/><Relationship Id="rId20" Type="http://schemas.openxmlformats.org/officeDocument/2006/relationships/chart" Target="../charts/chart1.xml"/><Relationship Id="rId29" Type="http://schemas.openxmlformats.org/officeDocument/2006/relationships/image" Target="../media/image23.png"/><Relationship Id="rId41" Type="http://schemas.openxmlformats.org/officeDocument/2006/relationships/image" Target="../media/image32.png"/><Relationship Id="rId1" Type="http://schemas.openxmlformats.org/officeDocument/2006/relationships/image" Target="../media/image9.png"/><Relationship Id="rId6" Type="http://schemas.openxmlformats.org/officeDocument/2006/relationships/image" Target="../media/image10.png"/><Relationship Id="rId11" Type="http://schemas.openxmlformats.org/officeDocument/2006/relationships/image" Target="../media/image14.svg"/><Relationship Id="rId24" Type="http://schemas.openxmlformats.org/officeDocument/2006/relationships/chart" Target="../charts/chart5.xml"/><Relationship Id="rId32" Type="http://schemas.openxmlformats.org/officeDocument/2006/relationships/image" Target="../media/image26.svg"/><Relationship Id="rId37" Type="http://schemas.openxmlformats.org/officeDocument/2006/relationships/image" Target="../media/image28.svg"/><Relationship Id="rId40" Type="http://schemas.openxmlformats.org/officeDocument/2006/relationships/image" Target="../media/image31.png"/><Relationship Id="rId5" Type="http://schemas.openxmlformats.org/officeDocument/2006/relationships/hyperlink" Target="#Data!A1"/><Relationship Id="rId15" Type="http://schemas.openxmlformats.org/officeDocument/2006/relationships/image" Target="../media/image18.png"/><Relationship Id="rId23" Type="http://schemas.openxmlformats.org/officeDocument/2006/relationships/chart" Target="../charts/chart4.xml"/><Relationship Id="rId28" Type="http://schemas.openxmlformats.org/officeDocument/2006/relationships/chart" Target="../charts/chart8.xml"/><Relationship Id="rId36" Type="http://schemas.openxmlformats.org/officeDocument/2006/relationships/image" Target="../media/image27.png"/><Relationship Id="rId10" Type="http://schemas.openxmlformats.org/officeDocument/2006/relationships/image" Target="../media/image13.png"/><Relationship Id="rId19" Type="http://schemas.openxmlformats.org/officeDocument/2006/relationships/image" Target="../media/image21.svg"/><Relationship Id="rId31" Type="http://schemas.openxmlformats.org/officeDocument/2006/relationships/image" Target="../media/image25.png"/><Relationship Id="rId4" Type="http://schemas.openxmlformats.org/officeDocument/2006/relationships/hyperlink" Target="#Analysis!A1"/><Relationship Id="rId9" Type="http://schemas.openxmlformats.org/officeDocument/2006/relationships/image" Target="../media/image12.svg"/><Relationship Id="rId14" Type="http://schemas.openxmlformats.org/officeDocument/2006/relationships/image" Target="../media/image17.svg"/><Relationship Id="rId22" Type="http://schemas.openxmlformats.org/officeDocument/2006/relationships/chart" Target="../charts/chart3.xml"/><Relationship Id="rId27" Type="http://schemas.openxmlformats.org/officeDocument/2006/relationships/chart" Target="../charts/chart7.xml"/><Relationship Id="rId30" Type="http://schemas.openxmlformats.org/officeDocument/2006/relationships/image" Target="../media/image24.jpeg"/><Relationship Id="rId35" Type="http://schemas.openxmlformats.org/officeDocument/2006/relationships/image" Target="../media/image260.png"/><Relationship Id="rId8" Type="http://schemas.openxmlformats.org/officeDocument/2006/relationships/image" Target="../media/image11.png"/><Relationship Id="rId3"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11</xdr:col>
      <xdr:colOff>343988</xdr:colOff>
      <xdr:row>25</xdr:row>
      <xdr:rowOff>100146</xdr:rowOff>
    </xdr:from>
    <xdr:to>
      <xdr:col>12</xdr:col>
      <xdr:colOff>272041</xdr:colOff>
      <xdr:row>28</xdr:row>
      <xdr:rowOff>173588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7049588" y="4672146"/>
          <a:ext cx="537653" cy="622082"/>
        </a:xfrm>
        <a:prstGeom prst="rect">
          <a:avLst/>
        </a:prstGeom>
      </xdr:spPr>
    </xdr:pic>
    <xdr:clientData fLocksWithSheet="0"/>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23812</xdr:rowOff>
    </xdr:from>
    <xdr:to>
      <xdr:col>23</xdr:col>
      <xdr:colOff>127000</xdr:colOff>
      <xdr:row>48</xdr:row>
      <xdr:rowOff>140353</xdr:rowOff>
    </xdr:to>
    <xdr:sp macro="" textlink="">
      <xdr:nvSpPr>
        <xdr:cNvPr id="8" name="Rectangle 7">
          <a:extLst>
            <a:ext uri="{FF2B5EF4-FFF2-40B4-BE49-F238E27FC236}">
              <a16:creationId xmlns:a16="http://schemas.microsoft.com/office/drawing/2014/main" id="{C117983F-8D49-4A9C-8F25-6E9064DECB06}"/>
            </a:ext>
          </a:extLst>
        </xdr:cNvPr>
        <xdr:cNvSpPr/>
      </xdr:nvSpPr>
      <xdr:spPr>
        <a:xfrm>
          <a:off x="0" y="23812"/>
          <a:ext cx="15827375" cy="8498541"/>
        </a:xfrm>
        <a:prstGeom prst="rect">
          <a:avLst/>
        </a:prstGeom>
        <a:solidFill>
          <a:srgbClr val="E8F6F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b="1"/>
        </a:p>
      </xdr:txBody>
    </xdr:sp>
    <xdr:clientData/>
  </xdr:twoCellAnchor>
  <xdr:twoCellAnchor>
    <xdr:from>
      <xdr:col>0</xdr:col>
      <xdr:colOff>201507</xdr:colOff>
      <xdr:row>0</xdr:row>
      <xdr:rowOff>83820</xdr:rowOff>
    </xdr:from>
    <xdr:to>
      <xdr:col>23</xdr:col>
      <xdr:colOff>392007</xdr:colOff>
      <xdr:row>33</xdr:row>
      <xdr:rowOff>137160</xdr:rowOff>
    </xdr:to>
    <xdr:sp macro="" textlink="">
      <xdr:nvSpPr>
        <xdr:cNvPr id="2" name="Rectangle 1">
          <a:extLst>
            <a:ext uri="{FF2B5EF4-FFF2-40B4-BE49-F238E27FC236}">
              <a16:creationId xmlns:a16="http://schemas.microsoft.com/office/drawing/2014/main" id="{B110A48D-0176-4256-B36C-9486BFDECB8B}"/>
            </a:ext>
          </a:extLst>
        </xdr:cNvPr>
        <xdr:cNvSpPr/>
      </xdr:nvSpPr>
      <xdr:spPr>
        <a:xfrm>
          <a:off x="201507" y="83820"/>
          <a:ext cx="14211300" cy="6200140"/>
        </a:xfrm>
        <a:prstGeom prst="rect">
          <a:avLst/>
        </a:prstGeom>
        <a:noFill/>
        <a:ln>
          <a:noFill/>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IN" sz="1100"/>
        </a:p>
      </xdr:txBody>
    </xdr:sp>
    <xdr:clientData/>
  </xdr:twoCellAnchor>
  <xdr:twoCellAnchor>
    <xdr:from>
      <xdr:col>0</xdr:col>
      <xdr:colOff>40639</xdr:colOff>
      <xdr:row>0</xdr:row>
      <xdr:rowOff>52493</xdr:rowOff>
    </xdr:from>
    <xdr:to>
      <xdr:col>2</xdr:col>
      <xdr:colOff>488156</xdr:colOff>
      <xdr:row>45</xdr:row>
      <xdr:rowOff>170330</xdr:rowOff>
    </xdr:to>
    <xdr:sp macro="" textlink="">
      <xdr:nvSpPr>
        <xdr:cNvPr id="4" name="Rectangle: Rounded Corners 3">
          <a:extLst>
            <a:ext uri="{FF2B5EF4-FFF2-40B4-BE49-F238E27FC236}">
              <a16:creationId xmlns:a16="http://schemas.microsoft.com/office/drawing/2014/main" id="{FB3C5C08-F875-45CB-B340-07D9F62553C2}"/>
            </a:ext>
          </a:extLst>
        </xdr:cNvPr>
        <xdr:cNvSpPr/>
      </xdr:nvSpPr>
      <xdr:spPr>
        <a:xfrm>
          <a:off x="40639" y="52493"/>
          <a:ext cx="1828642" cy="8154556"/>
        </a:xfrm>
        <a:prstGeom prst="roundRect">
          <a:avLst/>
        </a:prstGeom>
        <a:solidFill>
          <a:srgbClr val="012F4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121708</xdr:colOff>
      <xdr:row>21</xdr:row>
      <xdr:rowOff>77757</xdr:rowOff>
    </xdr:from>
    <xdr:to>
      <xdr:col>3</xdr:col>
      <xdr:colOff>336860</xdr:colOff>
      <xdr:row>31</xdr:row>
      <xdr:rowOff>108485</xdr:rowOff>
    </xdr:to>
    <xdr:sp macro="" textlink="">
      <xdr:nvSpPr>
        <xdr:cNvPr id="5" name="Oval 4">
          <a:extLst>
            <a:ext uri="{FF2B5EF4-FFF2-40B4-BE49-F238E27FC236}">
              <a16:creationId xmlns:a16="http://schemas.microsoft.com/office/drawing/2014/main" id="{5C767163-AD9D-40E6-928D-7AB66D072DBA}"/>
            </a:ext>
          </a:extLst>
        </xdr:cNvPr>
        <xdr:cNvSpPr/>
      </xdr:nvSpPr>
      <xdr:spPr>
        <a:xfrm>
          <a:off x="121708" y="3744882"/>
          <a:ext cx="2263027" cy="1776978"/>
        </a:xfrm>
        <a:prstGeom prst="ellipse">
          <a:avLst/>
        </a:prstGeom>
        <a:solidFill>
          <a:srgbClr val="E6EEF5">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449792</xdr:colOff>
      <xdr:row>26</xdr:row>
      <xdr:rowOff>36731</xdr:rowOff>
    </xdr:from>
    <xdr:to>
      <xdr:col>3</xdr:col>
      <xdr:colOff>150495</xdr:colOff>
      <xdr:row>34</xdr:row>
      <xdr:rowOff>23930</xdr:rowOff>
    </xdr:to>
    <xdr:sp macro="" textlink="">
      <xdr:nvSpPr>
        <xdr:cNvPr id="7" name="Oval 6">
          <a:extLst>
            <a:ext uri="{FF2B5EF4-FFF2-40B4-BE49-F238E27FC236}">
              <a16:creationId xmlns:a16="http://schemas.microsoft.com/office/drawing/2014/main" id="{17FFCBE7-9DCE-4FE7-8CF5-864443420912}"/>
            </a:ext>
          </a:extLst>
        </xdr:cNvPr>
        <xdr:cNvSpPr/>
      </xdr:nvSpPr>
      <xdr:spPr>
        <a:xfrm>
          <a:off x="449792" y="4576981"/>
          <a:ext cx="1748578" cy="1384199"/>
        </a:xfrm>
        <a:prstGeom prst="ellipse">
          <a:avLst/>
        </a:prstGeom>
        <a:solidFill>
          <a:srgbClr val="EEEAFB">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406399</xdr:colOff>
      <xdr:row>2</xdr:row>
      <xdr:rowOff>16934</xdr:rowOff>
    </xdr:from>
    <xdr:to>
      <xdr:col>2</xdr:col>
      <xdr:colOff>194733</xdr:colOff>
      <xdr:row>7</xdr:row>
      <xdr:rowOff>42333</xdr:rowOff>
    </xdr:to>
    <xdr:sp macro="" textlink="">
      <xdr:nvSpPr>
        <xdr:cNvPr id="15" name="Oval 14">
          <a:extLst>
            <a:ext uri="{FF2B5EF4-FFF2-40B4-BE49-F238E27FC236}">
              <a16:creationId xmlns:a16="http://schemas.microsoft.com/office/drawing/2014/main" id="{8BD64119-2EFD-4044-B685-677E9D558554}"/>
            </a:ext>
          </a:extLst>
        </xdr:cNvPr>
        <xdr:cNvSpPr/>
      </xdr:nvSpPr>
      <xdr:spPr>
        <a:xfrm>
          <a:off x="406399" y="389467"/>
          <a:ext cx="1007534" cy="95673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algn="l"/>
          <a:endParaRPr lang="en-IN" sz="1100"/>
        </a:p>
      </xdr:txBody>
    </xdr:sp>
    <xdr:clientData/>
  </xdr:twoCellAnchor>
  <xdr:twoCellAnchor>
    <xdr:from>
      <xdr:col>0</xdr:col>
      <xdr:colOff>440268</xdr:colOff>
      <xdr:row>2</xdr:row>
      <xdr:rowOff>42334</xdr:rowOff>
    </xdr:from>
    <xdr:to>
      <xdr:col>2</xdr:col>
      <xdr:colOff>169334</xdr:colOff>
      <xdr:row>7</xdr:row>
      <xdr:rowOff>42333</xdr:rowOff>
    </xdr:to>
    <xdr:sp macro="" textlink="">
      <xdr:nvSpPr>
        <xdr:cNvPr id="16" name="Oval 15">
          <a:extLst>
            <a:ext uri="{FF2B5EF4-FFF2-40B4-BE49-F238E27FC236}">
              <a16:creationId xmlns:a16="http://schemas.microsoft.com/office/drawing/2014/main" id="{F0E8597D-75B0-4035-A3B2-51866FE98F91}"/>
            </a:ext>
          </a:extLst>
        </xdr:cNvPr>
        <xdr:cNvSpPr/>
      </xdr:nvSpPr>
      <xdr:spPr>
        <a:xfrm>
          <a:off x="440268" y="414867"/>
          <a:ext cx="948266" cy="931333"/>
        </a:xfrm>
        <a:prstGeom prst="ellipse">
          <a:avLst/>
        </a:prstGeom>
        <a:solidFill>
          <a:srgbClr val="00304E"/>
        </a:solidFill>
        <a:ln>
          <a:noFill/>
        </a:ln>
        <a:effectLst>
          <a:outerShdw blurRad="50800" dist="38100" dir="5400000" algn="t" rotWithShape="0">
            <a:srgbClr val="00CCFF">
              <a:alpha val="4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8466</xdr:colOff>
      <xdr:row>2</xdr:row>
      <xdr:rowOff>118533</xdr:rowOff>
    </xdr:from>
    <xdr:to>
      <xdr:col>1</xdr:col>
      <xdr:colOff>569003</xdr:colOff>
      <xdr:row>5</xdr:row>
      <xdr:rowOff>118534</xdr:rowOff>
    </xdr:to>
    <xdr:pic>
      <xdr:nvPicPr>
        <xdr:cNvPr id="17" name="Picture 16">
          <a:extLst>
            <a:ext uri="{FF2B5EF4-FFF2-40B4-BE49-F238E27FC236}">
              <a16:creationId xmlns:a16="http://schemas.microsoft.com/office/drawing/2014/main" id="{BDAB8008-6574-4E35-AE11-8DBE4C63E651}"/>
            </a:ext>
          </a:extLst>
        </xdr:cNvPr>
        <xdr:cNvPicPr>
          <a:picLocks noChangeAspect="1"/>
        </xdr:cNvPicPr>
      </xdr:nvPicPr>
      <xdr:blipFill rotWithShape="1">
        <a:blip xmlns:r="http://schemas.openxmlformats.org/officeDocument/2006/relationships" r:embed="rId1" cstate="print">
          <a:biLevel thresh="25000"/>
          <a:extLst>
            <a:ext uri="{BEBA8EAE-BF5A-486C-A8C5-ECC9F3942E4B}">
              <a14:imgProps xmlns:a14="http://schemas.microsoft.com/office/drawing/2010/main">
                <a14:imgLayer r:embed="rId2">
                  <a14:imgEffect>
                    <a14:colorTemperature colorTemp="1500"/>
                  </a14:imgEffect>
                  <a14:imgEffect>
                    <a14:saturation sat="0"/>
                  </a14:imgEffect>
                </a14:imgLayer>
              </a14:imgProps>
            </a:ext>
            <a:ext uri="{28A0092B-C50C-407E-A947-70E740481C1C}">
              <a14:useLocalDpi xmlns:a14="http://schemas.microsoft.com/office/drawing/2010/main" val="0"/>
            </a:ext>
          </a:extLst>
        </a:blip>
        <a:srcRect l="2356" t="34764" r="83586" b="45403"/>
        <a:stretch>
          <a:fillRect/>
        </a:stretch>
      </xdr:blipFill>
      <xdr:spPr>
        <a:xfrm>
          <a:off x="618066" y="491066"/>
          <a:ext cx="560537" cy="558801"/>
        </a:xfrm>
        <a:prstGeom prst="rect">
          <a:avLst/>
        </a:prstGeom>
        <a:noFill/>
        <a:effectLst/>
      </xdr:spPr>
    </xdr:pic>
    <xdr:clientData/>
  </xdr:twoCellAnchor>
  <xdr:twoCellAnchor>
    <xdr:from>
      <xdr:col>0</xdr:col>
      <xdr:colOff>550334</xdr:colOff>
      <xdr:row>5</xdr:row>
      <xdr:rowOff>135467</xdr:rowOff>
    </xdr:from>
    <xdr:to>
      <xdr:col>2</xdr:col>
      <xdr:colOff>76200</xdr:colOff>
      <xdr:row>6</xdr:row>
      <xdr:rowOff>16933</xdr:rowOff>
    </xdr:to>
    <xdr:sp macro="" textlink="">
      <xdr:nvSpPr>
        <xdr:cNvPr id="18" name="Rectangle: Rounded Corners 17">
          <a:extLst>
            <a:ext uri="{FF2B5EF4-FFF2-40B4-BE49-F238E27FC236}">
              <a16:creationId xmlns:a16="http://schemas.microsoft.com/office/drawing/2014/main" id="{76449191-114B-4AD5-876F-295E310E10B1}"/>
            </a:ext>
          </a:extLst>
        </xdr:cNvPr>
        <xdr:cNvSpPr/>
      </xdr:nvSpPr>
      <xdr:spPr>
        <a:xfrm>
          <a:off x="550334" y="1066800"/>
          <a:ext cx="745066" cy="6773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algn="l"/>
          <a:endParaRPr lang="en-IN" sz="1100"/>
        </a:p>
      </xdr:txBody>
    </xdr:sp>
    <xdr:clientData/>
  </xdr:twoCellAnchor>
  <xdr:twoCellAnchor>
    <xdr:from>
      <xdr:col>1</xdr:col>
      <xdr:colOff>211667</xdr:colOff>
      <xdr:row>6</xdr:row>
      <xdr:rowOff>8466</xdr:rowOff>
    </xdr:from>
    <xdr:to>
      <xdr:col>1</xdr:col>
      <xdr:colOff>406400</xdr:colOff>
      <xdr:row>6</xdr:row>
      <xdr:rowOff>152400</xdr:rowOff>
    </xdr:to>
    <xdr:sp macro="" textlink="">
      <xdr:nvSpPr>
        <xdr:cNvPr id="19" name="Flowchart: Manual Operation 18">
          <a:extLst>
            <a:ext uri="{FF2B5EF4-FFF2-40B4-BE49-F238E27FC236}">
              <a16:creationId xmlns:a16="http://schemas.microsoft.com/office/drawing/2014/main" id="{3B7430F2-F3A6-4E03-BD4A-15204747FA38}"/>
            </a:ext>
          </a:extLst>
        </xdr:cNvPr>
        <xdr:cNvSpPr/>
      </xdr:nvSpPr>
      <xdr:spPr>
        <a:xfrm rot="10800000">
          <a:off x="821267" y="1126066"/>
          <a:ext cx="194733" cy="143934"/>
        </a:xfrm>
        <a:prstGeom prst="flowChartManualOperation">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algn="l"/>
          <a:endParaRPr lang="en-IN" sz="1100"/>
        </a:p>
      </xdr:txBody>
    </xdr:sp>
    <xdr:clientData/>
  </xdr:twoCellAnchor>
  <xdr:twoCellAnchor>
    <xdr:from>
      <xdr:col>1</xdr:col>
      <xdr:colOff>84667</xdr:colOff>
      <xdr:row>6</xdr:row>
      <xdr:rowOff>127000</xdr:rowOff>
    </xdr:from>
    <xdr:to>
      <xdr:col>1</xdr:col>
      <xdr:colOff>516467</xdr:colOff>
      <xdr:row>7</xdr:row>
      <xdr:rowOff>8466</xdr:rowOff>
    </xdr:to>
    <xdr:sp macro="" textlink="">
      <xdr:nvSpPr>
        <xdr:cNvPr id="20" name="Rectangle: Rounded Corners 19">
          <a:extLst>
            <a:ext uri="{FF2B5EF4-FFF2-40B4-BE49-F238E27FC236}">
              <a16:creationId xmlns:a16="http://schemas.microsoft.com/office/drawing/2014/main" id="{32E44F14-C785-4CE2-B46E-6A9EA23B4C86}"/>
            </a:ext>
          </a:extLst>
        </xdr:cNvPr>
        <xdr:cNvSpPr/>
      </xdr:nvSpPr>
      <xdr:spPr>
        <a:xfrm>
          <a:off x="694267" y="1244600"/>
          <a:ext cx="431800" cy="67733"/>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algn="l"/>
          <a:endParaRPr lang="en-IN" sz="1100"/>
        </a:p>
      </xdr:txBody>
    </xdr:sp>
    <xdr:clientData/>
  </xdr:twoCellAnchor>
  <xdr:twoCellAnchor>
    <xdr:from>
      <xdr:col>1</xdr:col>
      <xdr:colOff>265850</xdr:colOff>
      <xdr:row>5</xdr:row>
      <xdr:rowOff>160866</xdr:rowOff>
    </xdr:from>
    <xdr:to>
      <xdr:col>1</xdr:col>
      <xdr:colOff>347132</xdr:colOff>
      <xdr:row>6</xdr:row>
      <xdr:rowOff>42332</xdr:rowOff>
    </xdr:to>
    <xdr:sp macro="" textlink="">
      <xdr:nvSpPr>
        <xdr:cNvPr id="24" name="Oval 23">
          <a:extLst>
            <a:ext uri="{FF2B5EF4-FFF2-40B4-BE49-F238E27FC236}">
              <a16:creationId xmlns:a16="http://schemas.microsoft.com/office/drawing/2014/main" id="{FDADF27C-CE1D-43D7-B4C2-EE20E17EEA4C}"/>
            </a:ext>
          </a:extLst>
        </xdr:cNvPr>
        <xdr:cNvSpPr/>
      </xdr:nvSpPr>
      <xdr:spPr>
        <a:xfrm flipV="1">
          <a:off x="875450" y="1092199"/>
          <a:ext cx="81282" cy="67733"/>
        </a:xfrm>
        <a:prstGeom prst="ellipse">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algn="l"/>
          <a:endParaRPr lang="en-IN" sz="1100"/>
        </a:p>
      </xdr:txBody>
    </xdr:sp>
    <xdr:clientData/>
  </xdr:twoCellAnchor>
  <xdr:twoCellAnchor>
    <xdr:from>
      <xdr:col>2</xdr:col>
      <xdr:colOff>678656</xdr:colOff>
      <xdr:row>0</xdr:row>
      <xdr:rowOff>101600</xdr:rowOff>
    </xdr:from>
    <xdr:to>
      <xdr:col>15</xdr:col>
      <xdr:colOff>482600</xdr:colOff>
      <xdr:row>5</xdr:row>
      <xdr:rowOff>42333</xdr:rowOff>
    </xdr:to>
    <xdr:sp macro="" textlink="">
      <xdr:nvSpPr>
        <xdr:cNvPr id="9" name="TextBox 8">
          <a:extLst>
            <a:ext uri="{FF2B5EF4-FFF2-40B4-BE49-F238E27FC236}">
              <a16:creationId xmlns:a16="http://schemas.microsoft.com/office/drawing/2014/main" id="{F8FDB22E-5CA7-47F3-BD2A-FFE9861930B7}"/>
            </a:ext>
          </a:extLst>
        </xdr:cNvPr>
        <xdr:cNvSpPr txBox="1"/>
      </xdr:nvSpPr>
      <xdr:spPr>
        <a:xfrm>
          <a:off x="2059781" y="101600"/>
          <a:ext cx="8781257" cy="83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t>SALES ANALYTICS </a:t>
          </a:r>
          <a:r>
            <a:rPr lang="en-IN" sz="4000" b="1">
              <a:solidFill>
                <a:srgbClr val="027081"/>
              </a:solidFill>
            </a:rPr>
            <a:t>DASHBOARD</a:t>
          </a:r>
        </a:p>
      </xdr:txBody>
    </xdr:sp>
    <xdr:clientData/>
  </xdr:twoCellAnchor>
  <xdr:twoCellAnchor>
    <xdr:from>
      <xdr:col>0</xdr:col>
      <xdr:colOff>381002</xdr:colOff>
      <xdr:row>8</xdr:row>
      <xdr:rowOff>169334</xdr:rowOff>
    </xdr:from>
    <xdr:to>
      <xdr:col>2</xdr:col>
      <xdr:colOff>488157</xdr:colOff>
      <xdr:row>11</xdr:row>
      <xdr:rowOff>110067</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7E8C0E31-01DD-4020-A13D-94F88D9BCAE0}"/>
            </a:ext>
          </a:extLst>
        </xdr:cNvPr>
        <xdr:cNvSpPr/>
      </xdr:nvSpPr>
      <xdr:spPr>
        <a:xfrm>
          <a:off x="381002" y="1598084"/>
          <a:ext cx="1488280" cy="476514"/>
        </a:xfrm>
        <a:prstGeom prst="roundRect">
          <a:avLst/>
        </a:prstGeom>
        <a:solidFill>
          <a:srgbClr val="12B8B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en-IN" sz="1200"/>
            <a:t>                </a:t>
          </a:r>
          <a:r>
            <a:rPr lang="en-IN" sz="1200" b="1"/>
            <a:t>Dashboard</a:t>
          </a:r>
        </a:p>
      </xdr:txBody>
    </xdr:sp>
    <xdr:clientData/>
  </xdr:twoCellAnchor>
  <xdr:twoCellAnchor>
    <xdr:from>
      <xdr:col>0</xdr:col>
      <xdr:colOff>381002</xdr:colOff>
      <xdr:row>11</xdr:row>
      <xdr:rowOff>177802</xdr:rowOff>
    </xdr:from>
    <xdr:to>
      <xdr:col>2</xdr:col>
      <xdr:colOff>488157</xdr:colOff>
      <xdr:row>14</xdr:row>
      <xdr:rowOff>84668</xdr:rowOff>
    </xdr:to>
    <xdr:sp macro="" textlink="">
      <xdr:nvSpPr>
        <xdr:cNvPr id="21" name="Rectangle: Rounded Corners 20">
          <a:hlinkClick xmlns:r="http://schemas.openxmlformats.org/officeDocument/2006/relationships" r:id="rId4"/>
          <a:extLst>
            <a:ext uri="{FF2B5EF4-FFF2-40B4-BE49-F238E27FC236}">
              <a16:creationId xmlns:a16="http://schemas.microsoft.com/office/drawing/2014/main" id="{8B3E00E3-5B99-44A1-9818-AAF4DD0D11D0}"/>
            </a:ext>
          </a:extLst>
        </xdr:cNvPr>
        <xdr:cNvSpPr/>
      </xdr:nvSpPr>
      <xdr:spPr>
        <a:xfrm>
          <a:off x="381002" y="2142333"/>
          <a:ext cx="1488280" cy="442648"/>
        </a:xfrm>
        <a:prstGeom prst="roundRect">
          <a:avLst/>
        </a:prstGeom>
        <a:solidFill>
          <a:srgbClr val="012F4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en-IN" sz="1200" b="1" baseline="0"/>
            <a:t>                Analytics</a:t>
          </a:r>
          <a:endParaRPr lang="en-IN" sz="1200" b="1"/>
        </a:p>
      </xdr:txBody>
    </xdr:sp>
    <xdr:clientData/>
  </xdr:twoCellAnchor>
  <xdr:twoCellAnchor>
    <xdr:from>
      <xdr:col>0</xdr:col>
      <xdr:colOff>381002</xdr:colOff>
      <xdr:row>14</xdr:row>
      <xdr:rowOff>160869</xdr:rowOff>
    </xdr:from>
    <xdr:to>
      <xdr:col>2</xdr:col>
      <xdr:colOff>500063</xdr:colOff>
      <xdr:row>17</xdr:row>
      <xdr:rowOff>50800</xdr:rowOff>
    </xdr:to>
    <xdr:sp macro="" textlink="">
      <xdr:nvSpPr>
        <xdr:cNvPr id="22" name="Rectangle: Rounded Corners 21">
          <a:hlinkClick xmlns:r="http://schemas.openxmlformats.org/officeDocument/2006/relationships" r:id="rId5"/>
          <a:extLst>
            <a:ext uri="{FF2B5EF4-FFF2-40B4-BE49-F238E27FC236}">
              <a16:creationId xmlns:a16="http://schemas.microsoft.com/office/drawing/2014/main" id="{98B70C1B-0EF8-4A48-AC5F-69D0308DCDB0}"/>
            </a:ext>
          </a:extLst>
        </xdr:cNvPr>
        <xdr:cNvSpPr/>
      </xdr:nvSpPr>
      <xdr:spPr>
        <a:xfrm>
          <a:off x="381002" y="2661182"/>
          <a:ext cx="1500186" cy="425712"/>
        </a:xfrm>
        <a:prstGeom prst="roundRect">
          <a:avLst/>
        </a:prstGeom>
        <a:solidFill>
          <a:srgbClr val="012F4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l"/>
          <a:r>
            <a:rPr lang="en-IN" sz="1200" b="1" baseline="0">
              <a:solidFill>
                <a:schemeClr val="lt1"/>
              </a:solidFill>
              <a:latin typeface="+mn-lt"/>
              <a:ea typeface="+mn-ea"/>
              <a:cs typeface="+mn-cs"/>
            </a:rPr>
            <a:t>                 Data</a:t>
          </a:r>
        </a:p>
      </xdr:txBody>
    </xdr:sp>
    <xdr:clientData/>
  </xdr:twoCellAnchor>
  <xdr:twoCellAnchor>
    <xdr:from>
      <xdr:col>0</xdr:col>
      <xdr:colOff>448732</xdr:colOff>
      <xdr:row>12</xdr:row>
      <xdr:rowOff>34916</xdr:rowOff>
    </xdr:from>
    <xdr:to>
      <xdr:col>1</xdr:col>
      <xdr:colOff>177800</xdr:colOff>
      <xdr:row>14</xdr:row>
      <xdr:rowOff>2</xdr:rowOff>
    </xdr:to>
    <xdr:pic>
      <xdr:nvPicPr>
        <xdr:cNvPr id="23" name="Picture 22">
          <a:extLst>
            <a:ext uri="{FF2B5EF4-FFF2-40B4-BE49-F238E27FC236}">
              <a16:creationId xmlns:a16="http://schemas.microsoft.com/office/drawing/2014/main" id="{0B27B9A6-2E61-499A-A928-EFFDC21938FF}"/>
            </a:ext>
          </a:extLst>
        </xdr:cNvPr>
        <xdr:cNvPicPr>
          <a:picLocks noChangeAspect="1"/>
        </xdr:cNvPicPr>
      </xdr:nvPicPr>
      <xdr:blipFill rotWithShape="1">
        <a:blip xmlns:r="http://schemas.openxmlformats.org/officeDocument/2006/relationships" r:embed="rId6" cstate="print">
          <a:biLevel thresh="25000"/>
          <a:extLst>
            <a:ext uri="{BEBA8EAE-BF5A-486C-A8C5-ECC9F3942E4B}">
              <a14:imgProps xmlns:a14="http://schemas.microsoft.com/office/drawing/2010/main">
                <a14:imgLayer r:embed="rId7">
                  <a14:imgEffect>
                    <a14:colorTemperature colorTemp="1500"/>
                  </a14:imgEffect>
                  <a14:imgEffect>
                    <a14:saturation sat="0"/>
                  </a14:imgEffect>
                </a14:imgLayer>
              </a14:imgProps>
            </a:ext>
            <a:ext uri="{28A0092B-C50C-407E-A947-70E740481C1C}">
              <a14:useLocalDpi xmlns:a14="http://schemas.microsoft.com/office/drawing/2010/main" val="0"/>
            </a:ext>
          </a:extLst>
        </a:blip>
        <a:srcRect l="2356" t="34764" r="83586" b="45403"/>
        <a:stretch>
          <a:fillRect/>
        </a:stretch>
      </xdr:blipFill>
      <xdr:spPr>
        <a:xfrm>
          <a:off x="448732" y="2270116"/>
          <a:ext cx="338668" cy="337619"/>
        </a:xfrm>
        <a:prstGeom prst="rect">
          <a:avLst/>
        </a:prstGeom>
        <a:noFill/>
        <a:effectLst/>
      </xdr:spPr>
    </xdr:pic>
    <xdr:clientData/>
  </xdr:twoCellAnchor>
  <xdr:twoCellAnchor editAs="oneCell">
    <xdr:from>
      <xdr:col>0</xdr:col>
      <xdr:colOff>440267</xdr:colOff>
      <xdr:row>9</xdr:row>
      <xdr:rowOff>8467</xdr:rowOff>
    </xdr:from>
    <xdr:to>
      <xdr:col>1</xdr:col>
      <xdr:colOff>220132</xdr:colOff>
      <xdr:row>11</xdr:row>
      <xdr:rowOff>25399</xdr:rowOff>
    </xdr:to>
    <xdr:pic>
      <xdr:nvPicPr>
        <xdr:cNvPr id="25" name="Graphic 24" descr="House with solid fill">
          <a:extLst>
            <a:ext uri="{FF2B5EF4-FFF2-40B4-BE49-F238E27FC236}">
              <a16:creationId xmlns:a16="http://schemas.microsoft.com/office/drawing/2014/main" id="{B6C489F6-B452-4DE0-A8AB-05D36AE3E86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0267" y="1684867"/>
          <a:ext cx="389465" cy="389465"/>
        </a:xfrm>
        <a:prstGeom prst="rect">
          <a:avLst/>
        </a:prstGeom>
      </xdr:spPr>
    </xdr:pic>
    <xdr:clientData/>
  </xdr:twoCellAnchor>
  <xdr:twoCellAnchor editAs="oneCell">
    <xdr:from>
      <xdr:col>0</xdr:col>
      <xdr:colOff>474133</xdr:colOff>
      <xdr:row>14</xdr:row>
      <xdr:rowOff>186266</xdr:rowOff>
    </xdr:from>
    <xdr:to>
      <xdr:col>1</xdr:col>
      <xdr:colOff>211666</xdr:colOff>
      <xdr:row>16</xdr:row>
      <xdr:rowOff>160865</xdr:rowOff>
    </xdr:to>
    <xdr:pic>
      <xdr:nvPicPr>
        <xdr:cNvPr id="27" name="Graphic 26" descr="Coins with solid fill">
          <a:extLst>
            <a:ext uri="{FF2B5EF4-FFF2-40B4-BE49-F238E27FC236}">
              <a16:creationId xmlns:a16="http://schemas.microsoft.com/office/drawing/2014/main" id="{2D8737ED-A0A0-41DB-AFA8-7F9F68AEAE7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4133" y="2793999"/>
          <a:ext cx="347133" cy="347133"/>
        </a:xfrm>
        <a:prstGeom prst="rect">
          <a:avLst/>
        </a:prstGeom>
      </xdr:spPr>
    </xdr:pic>
    <xdr:clientData/>
  </xdr:twoCellAnchor>
  <xdr:twoCellAnchor>
    <xdr:from>
      <xdr:col>3</xdr:col>
      <xdr:colOff>1059</xdr:colOff>
      <xdr:row>3</xdr:row>
      <xdr:rowOff>150813</xdr:rowOff>
    </xdr:from>
    <xdr:to>
      <xdr:col>10</xdr:col>
      <xdr:colOff>623888</xdr:colOff>
      <xdr:row>5</xdr:row>
      <xdr:rowOff>66147</xdr:rowOff>
    </xdr:to>
    <xdr:sp macro="" textlink="">
      <xdr:nvSpPr>
        <xdr:cNvPr id="28" name="TextBox 27">
          <a:extLst>
            <a:ext uri="{FF2B5EF4-FFF2-40B4-BE49-F238E27FC236}">
              <a16:creationId xmlns:a16="http://schemas.microsoft.com/office/drawing/2014/main" id="{3433DB4E-BF9A-4938-A469-1B4BD7684C01}"/>
            </a:ext>
          </a:extLst>
        </xdr:cNvPr>
        <xdr:cNvSpPr txBox="1"/>
      </xdr:nvSpPr>
      <xdr:spPr>
        <a:xfrm>
          <a:off x="2072747" y="686594"/>
          <a:ext cx="5456766" cy="27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Track</a:t>
          </a:r>
          <a:r>
            <a:rPr lang="en-IN" sz="1400" b="1" baseline="0"/>
            <a:t> Perfomance. Analyze Trends. Drive Growth.</a:t>
          </a:r>
          <a:endParaRPr lang="en-IN" sz="1400" b="1"/>
        </a:p>
      </xdr:txBody>
    </xdr:sp>
    <xdr:clientData/>
  </xdr:twoCellAnchor>
  <xdr:twoCellAnchor>
    <xdr:from>
      <xdr:col>3</xdr:col>
      <xdr:colOff>11907</xdr:colOff>
      <xdr:row>5</xdr:row>
      <xdr:rowOff>152400</xdr:rowOff>
    </xdr:from>
    <xdr:to>
      <xdr:col>9</xdr:col>
      <xdr:colOff>238124</xdr:colOff>
      <xdr:row>13</xdr:row>
      <xdr:rowOff>118533</xdr:rowOff>
    </xdr:to>
    <xdr:sp macro="" textlink="">
      <xdr:nvSpPr>
        <xdr:cNvPr id="11" name="Rectangle: Rounded Corners 10">
          <a:extLst>
            <a:ext uri="{FF2B5EF4-FFF2-40B4-BE49-F238E27FC236}">
              <a16:creationId xmlns:a16="http://schemas.microsoft.com/office/drawing/2014/main" id="{C14781EA-1897-4E01-A096-24BAA3F1F9A4}"/>
            </a:ext>
          </a:extLst>
        </xdr:cNvPr>
        <xdr:cNvSpPr/>
      </xdr:nvSpPr>
      <xdr:spPr>
        <a:xfrm>
          <a:off x="2083595" y="1045369"/>
          <a:ext cx="4369592" cy="1394883"/>
        </a:xfrm>
        <a:prstGeom prst="roundRect">
          <a:avLst>
            <a:gd name="adj" fmla="val 10465"/>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editAs="oneCell">
    <xdr:from>
      <xdr:col>3</xdr:col>
      <xdr:colOff>59531</xdr:colOff>
      <xdr:row>6</xdr:row>
      <xdr:rowOff>131798</xdr:rowOff>
    </xdr:from>
    <xdr:to>
      <xdr:col>8</xdr:col>
      <xdr:colOff>571500</xdr:colOff>
      <xdr:row>12</xdr:row>
      <xdr:rowOff>135467</xdr:rowOff>
    </xdr:to>
    <mc:AlternateContent xmlns:mc="http://schemas.openxmlformats.org/markup-compatibility/2006" xmlns:a14="http://schemas.microsoft.com/office/drawing/2010/main">
      <mc:Choice Requires="a14">
        <xdr:graphicFrame macro="">
          <xdr:nvGraphicFramePr>
            <xdr:cNvPr id="48" name="Month">
              <a:extLst>
                <a:ext uri="{FF2B5EF4-FFF2-40B4-BE49-F238E27FC236}">
                  <a16:creationId xmlns:a16="http://schemas.microsoft.com/office/drawing/2014/main" id="{B2C203C7-8674-4F9C-A878-D011668203B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060533" y="1249398"/>
              <a:ext cx="5889668" cy="11212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309562</xdr:colOff>
      <xdr:row>5</xdr:row>
      <xdr:rowOff>143933</xdr:rowOff>
    </xdr:from>
    <xdr:to>
      <xdr:col>18</xdr:col>
      <xdr:colOff>309562</xdr:colOff>
      <xdr:row>13</xdr:row>
      <xdr:rowOff>110066</xdr:rowOff>
    </xdr:to>
    <xdr:sp macro="" textlink="">
      <xdr:nvSpPr>
        <xdr:cNvPr id="52" name="Rectangle: Rounded Corners 51">
          <a:extLst>
            <a:ext uri="{FF2B5EF4-FFF2-40B4-BE49-F238E27FC236}">
              <a16:creationId xmlns:a16="http://schemas.microsoft.com/office/drawing/2014/main" id="{1820B018-45CA-4181-9738-6FF7916D2B27}"/>
            </a:ext>
          </a:extLst>
        </xdr:cNvPr>
        <xdr:cNvSpPr/>
      </xdr:nvSpPr>
      <xdr:spPr>
        <a:xfrm>
          <a:off x="8596312" y="1036902"/>
          <a:ext cx="4143375" cy="1394883"/>
        </a:xfrm>
        <a:prstGeom prst="roundRect">
          <a:avLst>
            <a:gd name="adj" fmla="val 10465"/>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editAs="oneCell">
    <xdr:from>
      <xdr:col>12</xdr:col>
      <xdr:colOff>345282</xdr:colOff>
      <xdr:row>6</xdr:row>
      <xdr:rowOff>95250</xdr:rowOff>
    </xdr:from>
    <xdr:to>
      <xdr:col>18</xdr:col>
      <xdr:colOff>178594</xdr:colOff>
      <xdr:row>12</xdr:row>
      <xdr:rowOff>154518</xdr:rowOff>
    </xdr:to>
    <mc:AlternateContent xmlns:mc="http://schemas.openxmlformats.org/markup-compatibility/2006" xmlns:a14="http://schemas.microsoft.com/office/drawing/2010/main">
      <mc:Choice Requires="a14">
        <xdr:graphicFrame macro="">
          <xdr:nvGraphicFramePr>
            <xdr:cNvPr id="49" name="Item Category">
              <a:extLst>
                <a:ext uri="{FF2B5EF4-FFF2-40B4-BE49-F238E27FC236}">
                  <a16:creationId xmlns:a16="http://schemas.microsoft.com/office/drawing/2014/main" id="{FB485C8A-B308-4B1E-B78F-39A9DBC6E7C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9458326" y="1181100"/>
              <a:ext cx="4038600" cy="11451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345281</xdr:colOff>
      <xdr:row>5</xdr:row>
      <xdr:rowOff>141818</xdr:rowOff>
    </xdr:from>
    <xdr:to>
      <xdr:col>12</xdr:col>
      <xdr:colOff>166687</xdr:colOff>
      <xdr:row>13</xdr:row>
      <xdr:rowOff>107951</xdr:rowOff>
    </xdr:to>
    <xdr:sp macro="" textlink="">
      <xdr:nvSpPr>
        <xdr:cNvPr id="51" name="Rectangle: Rounded Corners 50">
          <a:extLst>
            <a:ext uri="{FF2B5EF4-FFF2-40B4-BE49-F238E27FC236}">
              <a16:creationId xmlns:a16="http://schemas.microsoft.com/office/drawing/2014/main" id="{D84DAD87-AF65-4039-8467-AF02C47E1E6B}"/>
            </a:ext>
          </a:extLst>
        </xdr:cNvPr>
        <xdr:cNvSpPr/>
      </xdr:nvSpPr>
      <xdr:spPr>
        <a:xfrm>
          <a:off x="6560344" y="1034787"/>
          <a:ext cx="1893093" cy="1394883"/>
        </a:xfrm>
        <a:prstGeom prst="roundRect">
          <a:avLst>
            <a:gd name="adj" fmla="val 10465"/>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editAs="oneCell">
    <xdr:from>
      <xdr:col>9</xdr:col>
      <xdr:colOff>392906</xdr:colOff>
      <xdr:row>6</xdr:row>
      <xdr:rowOff>80434</xdr:rowOff>
    </xdr:from>
    <xdr:to>
      <xdr:col>12</xdr:col>
      <xdr:colOff>142874</xdr:colOff>
      <xdr:row>12</xdr:row>
      <xdr:rowOff>151341</xdr:rowOff>
    </xdr:to>
    <mc:AlternateContent xmlns:mc="http://schemas.openxmlformats.org/markup-compatibility/2006" xmlns:a14="http://schemas.microsoft.com/office/drawing/2010/main">
      <mc:Choice Requires="a14">
        <xdr:graphicFrame macro="">
          <xdr:nvGraphicFramePr>
            <xdr:cNvPr id="50" name="Region">
              <a:extLst>
                <a:ext uri="{FF2B5EF4-FFF2-40B4-BE49-F238E27FC236}">
                  <a16:creationId xmlns:a16="http://schemas.microsoft.com/office/drawing/2014/main" id="{D8198982-7BBD-4711-AC3A-7D3581F26FF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00900" y="1166284"/>
              <a:ext cx="1981199" cy="11567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450548</xdr:colOff>
      <xdr:row>6</xdr:row>
      <xdr:rowOff>9629</xdr:rowOff>
    </xdr:from>
    <xdr:to>
      <xdr:col>13</xdr:col>
      <xdr:colOff>22452</xdr:colOff>
      <xdr:row>7</xdr:row>
      <xdr:rowOff>108327</xdr:rowOff>
    </xdr:to>
    <xdr:pic>
      <xdr:nvPicPr>
        <xdr:cNvPr id="53" name="Picture 52">
          <a:extLst>
            <a:ext uri="{FF2B5EF4-FFF2-40B4-BE49-F238E27FC236}">
              <a16:creationId xmlns:a16="http://schemas.microsoft.com/office/drawing/2014/main" id="{E755C894-9678-4809-BF5F-54472CEA0765}"/>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65067" t="35057" r="22094" b="44001"/>
        <a:stretch>
          <a:fillRect/>
        </a:stretch>
      </xdr:blipFill>
      <xdr:spPr>
        <a:xfrm>
          <a:off x="8737298" y="1081192"/>
          <a:ext cx="262467" cy="277291"/>
        </a:xfrm>
        <a:prstGeom prst="rect">
          <a:avLst/>
        </a:prstGeom>
      </xdr:spPr>
    </xdr:pic>
    <xdr:clientData fLocksWithSheet="0"/>
  </xdr:twoCellAnchor>
  <xdr:twoCellAnchor editAs="oneCell">
    <xdr:from>
      <xdr:col>3</xdr:col>
      <xdr:colOff>113846</xdr:colOff>
      <xdr:row>6</xdr:row>
      <xdr:rowOff>28986</xdr:rowOff>
    </xdr:from>
    <xdr:to>
      <xdr:col>3</xdr:col>
      <xdr:colOff>565604</xdr:colOff>
      <xdr:row>8</xdr:row>
      <xdr:rowOff>68488</xdr:rowOff>
    </xdr:to>
    <xdr:pic>
      <xdr:nvPicPr>
        <xdr:cNvPr id="54" name="Graphic 53" descr="Daily calendar with solid fill">
          <a:extLst>
            <a:ext uri="{FF2B5EF4-FFF2-40B4-BE49-F238E27FC236}">
              <a16:creationId xmlns:a16="http://schemas.microsoft.com/office/drawing/2014/main" id="{F962C61A-81BA-40E3-B22F-6930A58AF0F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161721" y="1076736"/>
          <a:ext cx="451758" cy="388752"/>
        </a:xfrm>
        <a:prstGeom prst="rect">
          <a:avLst/>
        </a:prstGeom>
      </xdr:spPr>
    </xdr:pic>
    <xdr:clientData/>
  </xdr:twoCellAnchor>
  <xdr:twoCellAnchor editAs="oneCell">
    <xdr:from>
      <xdr:col>9</xdr:col>
      <xdr:colOff>318822</xdr:colOff>
      <xdr:row>5</xdr:row>
      <xdr:rowOff>147337</xdr:rowOff>
    </xdr:from>
    <xdr:to>
      <xdr:col>10</xdr:col>
      <xdr:colOff>122350</xdr:colOff>
      <xdr:row>8</xdr:row>
      <xdr:rowOff>11870</xdr:rowOff>
    </xdr:to>
    <xdr:pic>
      <xdr:nvPicPr>
        <xdr:cNvPr id="29" name="Graphic 28" descr="Marker with solid fill">
          <a:extLst>
            <a:ext uri="{FF2B5EF4-FFF2-40B4-BE49-F238E27FC236}">
              <a16:creationId xmlns:a16="http://schemas.microsoft.com/office/drawing/2014/main" id="{C228CF8A-9CE1-462F-B12C-C863F2F1F76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533885" y="1040306"/>
          <a:ext cx="494090" cy="400314"/>
        </a:xfrm>
        <a:prstGeom prst="rect">
          <a:avLst/>
        </a:prstGeom>
      </xdr:spPr>
    </xdr:pic>
    <xdr:clientData/>
  </xdr:twoCellAnchor>
  <xdr:twoCellAnchor>
    <xdr:from>
      <xdr:col>3</xdr:col>
      <xdr:colOff>-1</xdr:colOff>
      <xdr:row>14</xdr:row>
      <xdr:rowOff>84667</xdr:rowOff>
    </xdr:from>
    <xdr:to>
      <xdr:col>6</xdr:col>
      <xdr:colOff>583406</xdr:colOff>
      <xdr:row>18</xdr:row>
      <xdr:rowOff>177800</xdr:rowOff>
    </xdr:to>
    <xdr:sp macro="" textlink="">
      <xdr:nvSpPr>
        <xdr:cNvPr id="30" name="Rectangle: Rounded Corners 29">
          <a:extLst>
            <a:ext uri="{FF2B5EF4-FFF2-40B4-BE49-F238E27FC236}">
              <a16:creationId xmlns:a16="http://schemas.microsoft.com/office/drawing/2014/main" id="{042B0548-97FF-4952-9F7E-30C3D8787035}"/>
            </a:ext>
          </a:extLst>
        </xdr:cNvPr>
        <xdr:cNvSpPr/>
      </xdr:nvSpPr>
      <xdr:spPr>
        <a:xfrm>
          <a:off x="2071687" y="2584980"/>
          <a:ext cx="2655094" cy="807508"/>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6</xdr:col>
      <xdr:colOff>654845</xdr:colOff>
      <xdr:row>14</xdr:row>
      <xdr:rowOff>93133</xdr:rowOff>
    </xdr:from>
    <xdr:to>
      <xdr:col>10</xdr:col>
      <xdr:colOff>549395</xdr:colOff>
      <xdr:row>19</xdr:row>
      <xdr:rowOff>5291</xdr:rowOff>
    </xdr:to>
    <xdr:sp macro="" textlink="">
      <xdr:nvSpPr>
        <xdr:cNvPr id="63" name="Rectangle: Rounded Corners 62">
          <a:extLst>
            <a:ext uri="{FF2B5EF4-FFF2-40B4-BE49-F238E27FC236}">
              <a16:creationId xmlns:a16="http://schemas.microsoft.com/office/drawing/2014/main" id="{FC2536CA-A256-4F27-AC3A-C2504BB7CA86}"/>
            </a:ext>
          </a:extLst>
        </xdr:cNvPr>
        <xdr:cNvSpPr/>
      </xdr:nvSpPr>
      <xdr:spPr>
        <a:xfrm>
          <a:off x="4798220" y="2593446"/>
          <a:ext cx="2656800" cy="805126"/>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en-IN" sz="2000" b="1"/>
            <a:t>v</a:t>
          </a:r>
        </a:p>
      </xdr:txBody>
    </xdr:sp>
    <xdr:clientData/>
  </xdr:twoCellAnchor>
  <xdr:twoCellAnchor>
    <xdr:from>
      <xdr:col>10</xdr:col>
      <xdr:colOff>631030</xdr:colOff>
      <xdr:row>14</xdr:row>
      <xdr:rowOff>97895</xdr:rowOff>
    </xdr:from>
    <xdr:to>
      <xdr:col>14</xdr:col>
      <xdr:colOff>525580</xdr:colOff>
      <xdr:row>19</xdr:row>
      <xdr:rowOff>12435</xdr:rowOff>
    </xdr:to>
    <xdr:sp macro="" textlink="">
      <xdr:nvSpPr>
        <xdr:cNvPr id="64" name="Rectangle: Rounded Corners 63">
          <a:extLst>
            <a:ext uri="{FF2B5EF4-FFF2-40B4-BE49-F238E27FC236}">
              <a16:creationId xmlns:a16="http://schemas.microsoft.com/office/drawing/2014/main" id="{5EFA2F36-05BB-4016-A2FB-359FBEAE051A}"/>
            </a:ext>
          </a:extLst>
        </xdr:cNvPr>
        <xdr:cNvSpPr/>
      </xdr:nvSpPr>
      <xdr:spPr>
        <a:xfrm>
          <a:off x="7536655" y="2598208"/>
          <a:ext cx="2656800" cy="807508"/>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l"/>
          <a:endParaRPr lang="en-IN" sz="1100">
            <a:solidFill>
              <a:schemeClr val="lt1"/>
            </a:solidFill>
            <a:latin typeface="+mn-lt"/>
            <a:ea typeface="+mn-ea"/>
            <a:cs typeface="+mn-cs"/>
          </a:endParaRPr>
        </a:p>
      </xdr:txBody>
    </xdr:sp>
    <xdr:clientData/>
  </xdr:twoCellAnchor>
  <xdr:twoCellAnchor>
    <xdr:from>
      <xdr:col>14</xdr:col>
      <xdr:colOff>583407</xdr:colOff>
      <xdr:row>14</xdr:row>
      <xdr:rowOff>110860</xdr:rowOff>
    </xdr:from>
    <xdr:to>
      <xdr:col>18</xdr:col>
      <xdr:colOff>477957</xdr:colOff>
      <xdr:row>19</xdr:row>
      <xdr:rowOff>25400</xdr:rowOff>
    </xdr:to>
    <xdr:sp macro="" textlink="">
      <xdr:nvSpPr>
        <xdr:cNvPr id="65" name="Rectangle: Rounded Corners 64">
          <a:extLst>
            <a:ext uri="{FF2B5EF4-FFF2-40B4-BE49-F238E27FC236}">
              <a16:creationId xmlns:a16="http://schemas.microsoft.com/office/drawing/2014/main" id="{0CDCE8D3-9606-402E-8815-0640D6F47137}"/>
            </a:ext>
          </a:extLst>
        </xdr:cNvPr>
        <xdr:cNvSpPr/>
      </xdr:nvSpPr>
      <xdr:spPr>
        <a:xfrm>
          <a:off x="10251282" y="2611173"/>
          <a:ext cx="2656800" cy="807508"/>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l"/>
          <a:endParaRPr lang="en-IN" sz="1100">
            <a:solidFill>
              <a:schemeClr val="lt1"/>
            </a:solidFill>
            <a:latin typeface="+mn-lt"/>
            <a:ea typeface="+mn-ea"/>
            <a:cs typeface="+mn-cs"/>
          </a:endParaRPr>
        </a:p>
      </xdr:txBody>
    </xdr:sp>
    <xdr:clientData/>
  </xdr:twoCellAnchor>
  <xdr:twoCellAnchor>
    <xdr:from>
      <xdr:col>2</xdr:col>
      <xdr:colOff>616887</xdr:colOff>
      <xdr:row>19</xdr:row>
      <xdr:rowOff>107577</xdr:rowOff>
    </xdr:from>
    <xdr:to>
      <xdr:col>9</xdr:col>
      <xdr:colOff>-1</xdr:colOff>
      <xdr:row>32</xdr:row>
      <xdr:rowOff>98612</xdr:rowOff>
    </xdr:to>
    <xdr:sp macro="" textlink="">
      <xdr:nvSpPr>
        <xdr:cNvPr id="26" name="Rectangle: Rounded Corners 25">
          <a:extLst>
            <a:ext uri="{FF2B5EF4-FFF2-40B4-BE49-F238E27FC236}">
              <a16:creationId xmlns:a16="http://schemas.microsoft.com/office/drawing/2014/main" id="{1D409198-F2E0-40D0-82BD-3BE23D4D0550}"/>
            </a:ext>
          </a:extLst>
        </xdr:cNvPr>
        <xdr:cNvSpPr/>
      </xdr:nvSpPr>
      <xdr:spPr>
        <a:xfrm>
          <a:off x="1998012" y="3500858"/>
          <a:ext cx="4217050" cy="2312754"/>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18</xdr:col>
      <xdr:colOff>547689</xdr:colOff>
      <xdr:row>14</xdr:row>
      <xdr:rowOff>121444</xdr:rowOff>
    </xdr:from>
    <xdr:to>
      <xdr:col>22</xdr:col>
      <xdr:colOff>442239</xdr:colOff>
      <xdr:row>19</xdr:row>
      <xdr:rowOff>35984</xdr:rowOff>
    </xdr:to>
    <xdr:sp macro="" textlink="">
      <xdr:nvSpPr>
        <xdr:cNvPr id="66" name="Rectangle: Rounded Corners 65">
          <a:extLst>
            <a:ext uri="{FF2B5EF4-FFF2-40B4-BE49-F238E27FC236}">
              <a16:creationId xmlns:a16="http://schemas.microsoft.com/office/drawing/2014/main" id="{76E85A4A-BD4B-4445-97BD-ED49189A17A7}"/>
            </a:ext>
          </a:extLst>
        </xdr:cNvPr>
        <xdr:cNvSpPr/>
      </xdr:nvSpPr>
      <xdr:spPr>
        <a:xfrm>
          <a:off x="12977814" y="2621757"/>
          <a:ext cx="2656800" cy="807508"/>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3</xdr:col>
      <xdr:colOff>60060</xdr:colOff>
      <xdr:row>14</xdr:row>
      <xdr:rowOff>143934</xdr:rowOff>
    </xdr:from>
    <xdr:to>
      <xdr:col>4</xdr:col>
      <xdr:colOff>102394</xdr:colOff>
      <xdr:row>18</xdr:row>
      <xdr:rowOff>110067</xdr:rowOff>
    </xdr:to>
    <xdr:sp macro="" textlink="">
      <xdr:nvSpPr>
        <xdr:cNvPr id="31" name="Rectangle: Rounded Corners 30">
          <a:extLst>
            <a:ext uri="{FF2B5EF4-FFF2-40B4-BE49-F238E27FC236}">
              <a16:creationId xmlns:a16="http://schemas.microsoft.com/office/drawing/2014/main" id="{04709CDF-5583-46F6-838B-3815DCD2B907}"/>
            </a:ext>
          </a:extLst>
        </xdr:cNvPr>
        <xdr:cNvSpPr/>
      </xdr:nvSpPr>
      <xdr:spPr>
        <a:xfrm>
          <a:off x="2131748" y="2644247"/>
          <a:ext cx="732896" cy="680508"/>
        </a:xfrm>
        <a:prstGeom prst="roundRect">
          <a:avLst/>
        </a:prstGeom>
        <a:solidFill>
          <a:srgbClr val="07939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11</xdr:col>
      <xdr:colOff>27250</xdr:colOff>
      <xdr:row>14</xdr:row>
      <xdr:rowOff>143932</xdr:rowOff>
    </xdr:from>
    <xdr:to>
      <xdr:col>12</xdr:col>
      <xdr:colOff>78051</xdr:colOff>
      <xdr:row>18</xdr:row>
      <xdr:rowOff>135467</xdr:rowOff>
    </xdr:to>
    <xdr:sp macro="" textlink="">
      <xdr:nvSpPr>
        <xdr:cNvPr id="68" name="Rectangle: Rounded Corners 67">
          <a:extLst>
            <a:ext uri="{FF2B5EF4-FFF2-40B4-BE49-F238E27FC236}">
              <a16:creationId xmlns:a16="http://schemas.microsoft.com/office/drawing/2014/main" id="{98613C67-8F4A-4798-AB76-23DBF1BA1DEB}"/>
            </a:ext>
          </a:extLst>
        </xdr:cNvPr>
        <xdr:cNvSpPr/>
      </xdr:nvSpPr>
      <xdr:spPr>
        <a:xfrm>
          <a:off x="7623438" y="2644245"/>
          <a:ext cx="741363" cy="705910"/>
        </a:xfrm>
        <a:prstGeom prst="roundRect">
          <a:avLst/>
        </a:prstGeom>
        <a:solidFill>
          <a:schemeClr val="tx2">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18</xdr:col>
      <xdr:colOff>601928</xdr:colOff>
      <xdr:row>14</xdr:row>
      <xdr:rowOff>155574</xdr:rowOff>
    </xdr:from>
    <xdr:to>
      <xdr:col>19</xdr:col>
      <xdr:colOff>652729</xdr:colOff>
      <xdr:row>18</xdr:row>
      <xdr:rowOff>147109</xdr:rowOff>
    </xdr:to>
    <xdr:sp macro="" textlink="">
      <xdr:nvSpPr>
        <xdr:cNvPr id="71" name="Rectangle: Rounded Corners 70">
          <a:extLst>
            <a:ext uri="{FF2B5EF4-FFF2-40B4-BE49-F238E27FC236}">
              <a16:creationId xmlns:a16="http://schemas.microsoft.com/office/drawing/2014/main" id="{DCB708BC-33BA-495E-87BA-E0C392264911}"/>
            </a:ext>
          </a:extLst>
        </xdr:cNvPr>
        <xdr:cNvSpPr/>
      </xdr:nvSpPr>
      <xdr:spPr>
        <a:xfrm>
          <a:off x="13032053" y="2655887"/>
          <a:ext cx="741364" cy="705910"/>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3</xdr:col>
      <xdr:colOff>56621</xdr:colOff>
      <xdr:row>15</xdr:row>
      <xdr:rowOff>49212</xdr:rowOff>
    </xdr:from>
    <xdr:to>
      <xdr:col>4</xdr:col>
      <xdr:colOff>7558</xdr:colOff>
      <xdr:row>18</xdr:row>
      <xdr:rowOff>49213</xdr:rowOff>
    </xdr:to>
    <xdr:pic>
      <xdr:nvPicPr>
        <xdr:cNvPr id="59" name="Picture 58">
          <a:extLst>
            <a:ext uri="{FF2B5EF4-FFF2-40B4-BE49-F238E27FC236}">
              <a16:creationId xmlns:a16="http://schemas.microsoft.com/office/drawing/2014/main" id="{4187148F-9534-44F3-99DE-7BB788E9D26D}"/>
            </a:ext>
          </a:extLst>
        </xdr:cNvPr>
        <xdr:cNvPicPr>
          <a:picLocks noChangeAspect="1"/>
        </xdr:cNvPicPr>
      </xdr:nvPicPr>
      <xdr:blipFill rotWithShape="1">
        <a:blip xmlns:r="http://schemas.openxmlformats.org/officeDocument/2006/relationships" r:embed="rId1" cstate="print">
          <a:biLevel thresh="25000"/>
          <a:extLst>
            <a:ext uri="{BEBA8EAE-BF5A-486C-A8C5-ECC9F3942E4B}">
              <a14:imgProps xmlns:a14="http://schemas.microsoft.com/office/drawing/2010/main">
                <a14:imgLayer r:embed="rId2">
                  <a14:imgEffect>
                    <a14:colorTemperature colorTemp="1500"/>
                  </a14:imgEffect>
                  <a14:imgEffect>
                    <a14:saturation sat="0"/>
                  </a14:imgEffect>
                </a14:imgLayer>
              </a14:imgProps>
            </a:ext>
            <a:ext uri="{28A0092B-C50C-407E-A947-70E740481C1C}">
              <a14:useLocalDpi xmlns:a14="http://schemas.microsoft.com/office/drawing/2010/main" val="0"/>
            </a:ext>
          </a:extLst>
        </a:blip>
        <a:srcRect l="2356" t="34764" r="83586" b="45403"/>
        <a:stretch>
          <a:fillRect/>
        </a:stretch>
      </xdr:blipFill>
      <xdr:spPr>
        <a:xfrm>
          <a:off x="2128309" y="2728118"/>
          <a:ext cx="641499" cy="535783"/>
        </a:xfrm>
        <a:prstGeom prst="rect">
          <a:avLst/>
        </a:prstGeom>
        <a:noFill/>
        <a:effectLst/>
      </xdr:spPr>
    </xdr:pic>
    <xdr:clientData/>
  </xdr:twoCellAnchor>
  <xdr:twoCellAnchor>
    <xdr:from>
      <xdr:col>10</xdr:col>
      <xdr:colOff>655900</xdr:colOff>
      <xdr:row>14</xdr:row>
      <xdr:rowOff>129644</xdr:rowOff>
    </xdr:from>
    <xdr:to>
      <xdr:col>12</xdr:col>
      <xdr:colOff>153365</xdr:colOff>
      <xdr:row>18</xdr:row>
      <xdr:rowOff>95779</xdr:rowOff>
    </xdr:to>
    <xdr:pic>
      <xdr:nvPicPr>
        <xdr:cNvPr id="61" name="Picture 60">
          <a:extLst>
            <a:ext uri="{FF2B5EF4-FFF2-40B4-BE49-F238E27FC236}">
              <a16:creationId xmlns:a16="http://schemas.microsoft.com/office/drawing/2014/main" id="{70B967D7-B190-4C4E-BB96-D80A2AA3FC4D}"/>
            </a:ext>
          </a:extLst>
        </xdr:cNvPr>
        <xdr:cNvPicPr>
          <a:picLocks noChangeAspect="1"/>
        </xdr:cNvPicPr>
      </xdr:nvPicPr>
      <xdr:blipFill rotWithShape="1">
        <a:blip xmlns:r="http://schemas.openxmlformats.org/officeDocument/2006/relationships" r:embed="rId17" cstate="print">
          <a:biLevel thresh="25000"/>
          <a:extLst>
            <a:ext uri="{28A0092B-C50C-407E-A947-70E740481C1C}">
              <a14:useLocalDpi xmlns:a14="http://schemas.microsoft.com/office/drawing/2010/main" val="0"/>
            </a:ext>
          </a:extLst>
        </a:blip>
        <a:srcRect l="46125" t="33283" r="38298" b="44035"/>
        <a:stretch>
          <a:fillRect/>
        </a:stretch>
      </xdr:blipFill>
      <xdr:spPr>
        <a:xfrm>
          <a:off x="7561525" y="2629957"/>
          <a:ext cx="878590" cy="680510"/>
        </a:xfrm>
        <a:prstGeom prst="rect">
          <a:avLst/>
        </a:prstGeom>
      </xdr:spPr>
    </xdr:pic>
    <xdr:clientData/>
  </xdr:twoCellAnchor>
  <xdr:twoCellAnchor editAs="oneCell">
    <xdr:from>
      <xdr:col>18</xdr:col>
      <xdr:colOff>654844</xdr:colOff>
      <xdr:row>15</xdr:row>
      <xdr:rowOff>25135</xdr:rowOff>
    </xdr:from>
    <xdr:to>
      <xdr:col>19</xdr:col>
      <xdr:colOff>530489</xdr:colOff>
      <xdr:row>18</xdr:row>
      <xdr:rowOff>59001</xdr:rowOff>
    </xdr:to>
    <xdr:pic>
      <xdr:nvPicPr>
        <xdr:cNvPr id="81" name="Graphic 80" descr="Users with solid fill">
          <a:extLst>
            <a:ext uri="{FF2B5EF4-FFF2-40B4-BE49-F238E27FC236}">
              <a16:creationId xmlns:a16="http://schemas.microsoft.com/office/drawing/2014/main" id="{AE3782CA-8B91-4FE9-BFB8-B49DDB9DE48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084969" y="2704041"/>
          <a:ext cx="566208" cy="569648"/>
        </a:xfrm>
        <a:prstGeom prst="rect">
          <a:avLst/>
        </a:prstGeom>
      </xdr:spPr>
    </xdr:pic>
    <xdr:clientData/>
  </xdr:twoCellAnchor>
  <xdr:twoCellAnchor>
    <xdr:from>
      <xdr:col>4</xdr:col>
      <xdr:colOff>407724</xdr:colOff>
      <xdr:row>14</xdr:row>
      <xdr:rowOff>169598</xdr:rowOff>
    </xdr:from>
    <xdr:to>
      <xdr:col>6</xdr:col>
      <xdr:colOff>441590</xdr:colOff>
      <xdr:row>16</xdr:row>
      <xdr:rowOff>92604</xdr:rowOff>
    </xdr:to>
    <xdr:sp macro="" textlink="">
      <xdr:nvSpPr>
        <xdr:cNvPr id="82" name="TextBox 81">
          <a:extLst>
            <a:ext uri="{FF2B5EF4-FFF2-40B4-BE49-F238E27FC236}">
              <a16:creationId xmlns:a16="http://schemas.microsoft.com/office/drawing/2014/main" id="{A498C24D-E886-4CDE-912D-057A31AA211C}"/>
            </a:ext>
          </a:extLst>
        </xdr:cNvPr>
        <xdr:cNvSpPr txBox="1"/>
      </xdr:nvSpPr>
      <xdr:spPr>
        <a:xfrm>
          <a:off x="3169974" y="2669911"/>
          <a:ext cx="1414991" cy="280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 REVENUE</a:t>
          </a:r>
        </a:p>
      </xdr:txBody>
    </xdr:sp>
    <xdr:clientData/>
  </xdr:twoCellAnchor>
  <xdr:twoCellAnchor>
    <xdr:from>
      <xdr:col>8</xdr:col>
      <xdr:colOff>255589</xdr:colOff>
      <xdr:row>14</xdr:row>
      <xdr:rowOff>136260</xdr:rowOff>
    </xdr:from>
    <xdr:to>
      <xdr:col>11</xdr:col>
      <xdr:colOff>103188</xdr:colOff>
      <xdr:row>16</xdr:row>
      <xdr:rowOff>53974</xdr:rowOff>
    </xdr:to>
    <xdr:sp macro="" textlink="">
      <xdr:nvSpPr>
        <xdr:cNvPr id="87" name="TextBox 86">
          <a:extLst>
            <a:ext uri="{FF2B5EF4-FFF2-40B4-BE49-F238E27FC236}">
              <a16:creationId xmlns:a16="http://schemas.microsoft.com/office/drawing/2014/main" id="{DA843E3E-BCA6-4F39-96BE-3BC23BB58468}"/>
            </a:ext>
          </a:extLst>
        </xdr:cNvPr>
        <xdr:cNvSpPr txBox="1"/>
      </xdr:nvSpPr>
      <xdr:spPr>
        <a:xfrm>
          <a:off x="5780089" y="2636573"/>
          <a:ext cx="1919287" cy="274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a:t>
          </a:r>
          <a:r>
            <a:rPr lang="en-IN" sz="1100" b="1" baseline="0">
              <a:solidFill>
                <a:sysClr val="windowText" lastClr="000000"/>
              </a:solidFill>
            </a:rPr>
            <a:t> QUANTITY SOLD</a:t>
          </a:r>
          <a:endParaRPr lang="en-IN" sz="1100" b="1">
            <a:solidFill>
              <a:sysClr val="windowText" lastClr="000000"/>
            </a:solidFill>
          </a:endParaRPr>
        </a:p>
      </xdr:txBody>
    </xdr:sp>
    <xdr:clientData/>
  </xdr:twoCellAnchor>
  <xdr:twoCellAnchor>
    <xdr:from>
      <xdr:col>12</xdr:col>
      <xdr:colOff>368829</xdr:colOff>
      <xdr:row>14</xdr:row>
      <xdr:rowOff>147899</xdr:rowOff>
    </xdr:from>
    <xdr:to>
      <xdr:col>14</xdr:col>
      <xdr:colOff>402695</xdr:colOff>
      <xdr:row>16</xdr:row>
      <xdr:rowOff>70905</xdr:rowOff>
    </xdr:to>
    <xdr:sp macro="" textlink="">
      <xdr:nvSpPr>
        <xdr:cNvPr id="88" name="TextBox 87">
          <a:extLst>
            <a:ext uri="{FF2B5EF4-FFF2-40B4-BE49-F238E27FC236}">
              <a16:creationId xmlns:a16="http://schemas.microsoft.com/office/drawing/2014/main" id="{EFD7C92B-F99F-4D2D-8701-6FEAE2AD1449}"/>
            </a:ext>
          </a:extLst>
        </xdr:cNvPr>
        <xdr:cNvSpPr txBox="1"/>
      </xdr:nvSpPr>
      <xdr:spPr>
        <a:xfrm>
          <a:off x="8655579" y="2648212"/>
          <a:ext cx="1414991" cy="280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 ORDERS</a:t>
          </a:r>
        </a:p>
      </xdr:txBody>
    </xdr:sp>
    <xdr:clientData/>
  </xdr:twoCellAnchor>
  <xdr:twoCellAnchor>
    <xdr:from>
      <xdr:col>16</xdr:col>
      <xdr:colOff>217221</xdr:colOff>
      <xdr:row>14</xdr:row>
      <xdr:rowOff>143402</xdr:rowOff>
    </xdr:from>
    <xdr:to>
      <xdr:col>19</xdr:col>
      <xdr:colOff>47889</xdr:colOff>
      <xdr:row>16</xdr:row>
      <xdr:rowOff>58734</xdr:rowOff>
    </xdr:to>
    <xdr:sp macro="" textlink="">
      <xdr:nvSpPr>
        <xdr:cNvPr id="89" name="TextBox 88">
          <a:extLst>
            <a:ext uri="{FF2B5EF4-FFF2-40B4-BE49-F238E27FC236}">
              <a16:creationId xmlns:a16="http://schemas.microsoft.com/office/drawing/2014/main" id="{CC3415B6-2EA1-4C9E-ABF0-9C3A22A36DD1}"/>
            </a:ext>
          </a:extLst>
        </xdr:cNvPr>
        <xdr:cNvSpPr txBox="1"/>
      </xdr:nvSpPr>
      <xdr:spPr>
        <a:xfrm>
          <a:off x="11266221" y="2643715"/>
          <a:ext cx="1902356" cy="27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AVG</a:t>
          </a:r>
          <a:r>
            <a:rPr lang="en-IN" sz="1100" b="1" baseline="0">
              <a:solidFill>
                <a:sysClr val="windowText" lastClr="000000"/>
              </a:solidFill>
            </a:rPr>
            <a:t> ORDER VALUE</a:t>
          </a:r>
          <a:endParaRPr lang="en-IN" sz="1100" b="1">
            <a:solidFill>
              <a:sysClr val="windowText" lastClr="000000"/>
            </a:solidFill>
          </a:endParaRPr>
        </a:p>
      </xdr:txBody>
    </xdr:sp>
    <xdr:clientData/>
  </xdr:twoCellAnchor>
  <xdr:twoCellAnchor>
    <xdr:from>
      <xdr:col>20</xdr:col>
      <xdr:colOff>61650</xdr:colOff>
      <xdr:row>15</xdr:row>
      <xdr:rowOff>12171</xdr:rowOff>
    </xdr:from>
    <xdr:to>
      <xdr:col>22</xdr:col>
      <xdr:colOff>408782</xdr:colOff>
      <xdr:row>16</xdr:row>
      <xdr:rowOff>108477</xdr:rowOff>
    </xdr:to>
    <xdr:sp macro="" textlink="">
      <xdr:nvSpPr>
        <xdr:cNvPr id="90" name="TextBox 89">
          <a:extLst>
            <a:ext uri="{FF2B5EF4-FFF2-40B4-BE49-F238E27FC236}">
              <a16:creationId xmlns:a16="http://schemas.microsoft.com/office/drawing/2014/main" id="{F7B434E0-C1B2-476C-80F7-CB008E8D9B10}"/>
            </a:ext>
          </a:extLst>
        </xdr:cNvPr>
        <xdr:cNvSpPr txBox="1"/>
      </xdr:nvSpPr>
      <xdr:spPr>
        <a:xfrm>
          <a:off x="13872900" y="2691077"/>
          <a:ext cx="1728257" cy="274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 CUSTOMERS</a:t>
          </a:r>
        </a:p>
      </xdr:txBody>
    </xdr:sp>
    <xdr:clientData/>
  </xdr:twoCellAnchor>
  <xdr:twoCellAnchor>
    <xdr:from>
      <xdr:col>4</xdr:col>
      <xdr:colOff>433838</xdr:colOff>
      <xdr:row>16</xdr:row>
      <xdr:rowOff>20233</xdr:rowOff>
    </xdr:from>
    <xdr:to>
      <xdr:col>7</xdr:col>
      <xdr:colOff>69772</xdr:colOff>
      <xdr:row>18</xdr:row>
      <xdr:rowOff>79002</xdr:rowOff>
    </xdr:to>
    <xdr:sp macro="" textlink="Analysis!E26">
      <xdr:nvSpPr>
        <xdr:cNvPr id="91" name="TextBox 90">
          <a:extLst>
            <a:ext uri="{FF2B5EF4-FFF2-40B4-BE49-F238E27FC236}">
              <a16:creationId xmlns:a16="http://schemas.microsoft.com/office/drawing/2014/main" id="{ED777BCC-D95B-4AD6-89B7-B27B0DB213FC}"/>
            </a:ext>
          </a:extLst>
        </xdr:cNvPr>
        <xdr:cNvSpPr txBox="1"/>
      </xdr:nvSpPr>
      <xdr:spPr>
        <a:xfrm>
          <a:off x="3196088" y="2877733"/>
          <a:ext cx="1707622" cy="415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F98942-ED1F-4046-9DF3-AE3C8C842173}" type="TxLink">
            <a:rPr lang="en-US" sz="1800" b="1" i="0" u="none" strike="noStrike">
              <a:solidFill>
                <a:srgbClr val="07939B"/>
              </a:solidFill>
              <a:latin typeface="Aptos Narrow"/>
            </a:rPr>
            <a:pPr/>
            <a:t>₹ 14,43,358</a:t>
          </a:fld>
          <a:endParaRPr lang="en-IN" sz="1800" b="1">
            <a:solidFill>
              <a:srgbClr val="07939B"/>
            </a:solidFill>
          </a:endParaRPr>
        </a:p>
      </xdr:txBody>
    </xdr:sp>
    <xdr:clientData/>
  </xdr:twoCellAnchor>
  <xdr:twoCellAnchor>
    <xdr:from>
      <xdr:col>8</xdr:col>
      <xdr:colOff>333375</xdr:colOff>
      <xdr:row>16</xdr:row>
      <xdr:rowOff>52479</xdr:rowOff>
    </xdr:from>
    <xdr:to>
      <xdr:col>10</xdr:col>
      <xdr:colOff>23812</xdr:colOff>
      <xdr:row>18</xdr:row>
      <xdr:rowOff>75079</xdr:rowOff>
    </xdr:to>
    <xdr:sp macro="" textlink="Analysis!E29">
      <xdr:nvSpPr>
        <xdr:cNvPr id="93" name="TextBox 92">
          <a:extLst>
            <a:ext uri="{FF2B5EF4-FFF2-40B4-BE49-F238E27FC236}">
              <a16:creationId xmlns:a16="http://schemas.microsoft.com/office/drawing/2014/main" id="{50DBA6DE-6036-4701-8117-632103520060}"/>
            </a:ext>
          </a:extLst>
        </xdr:cNvPr>
        <xdr:cNvSpPr txBox="1"/>
      </xdr:nvSpPr>
      <xdr:spPr>
        <a:xfrm>
          <a:off x="5857875" y="2909979"/>
          <a:ext cx="1071562" cy="379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95C1DD-4FE7-4762-847D-C292F726842B}" type="TxLink">
            <a:rPr lang="en-US" sz="2000" b="1" i="0" u="none" strike="noStrike">
              <a:solidFill>
                <a:srgbClr val="7650C5"/>
              </a:solidFill>
              <a:latin typeface="Aptos Narrow"/>
            </a:rPr>
            <a:pPr/>
            <a:t>5,314</a:t>
          </a:fld>
          <a:endParaRPr lang="en-IN" sz="2000" b="1" i="0" u="none" strike="noStrike">
            <a:solidFill>
              <a:srgbClr val="7650C5"/>
            </a:solidFill>
            <a:latin typeface="Aptos Narrow"/>
          </a:endParaRPr>
        </a:p>
      </xdr:txBody>
    </xdr:sp>
    <xdr:clientData/>
  </xdr:twoCellAnchor>
  <xdr:twoCellAnchor>
    <xdr:from>
      <xdr:col>9</xdr:col>
      <xdr:colOff>59532</xdr:colOff>
      <xdr:row>19</xdr:row>
      <xdr:rowOff>98613</xdr:rowOff>
    </xdr:from>
    <xdr:to>
      <xdr:col>14</xdr:col>
      <xdr:colOff>130969</xdr:colOff>
      <xdr:row>32</xdr:row>
      <xdr:rowOff>89648</xdr:rowOff>
    </xdr:to>
    <xdr:sp macro="" textlink="">
      <xdr:nvSpPr>
        <xdr:cNvPr id="78" name="Rectangle: Rounded Corners 77">
          <a:extLst>
            <a:ext uri="{FF2B5EF4-FFF2-40B4-BE49-F238E27FC236}">
              <a16:creationId xmlns:a16="http://schemas.microsoft.com/office/drawing/2014/main" id="{AFB7E468-FE98-4D76-B49E-2AB7734F57FD}"/>
            </a:ext>
          </a:extLst>
        </xdr:cNvPr>
        <xdr:cNvSpPr/>
      </xdr:nvSpPr>
      <xdr:spPr>
        <a:xfrm>
          <a:off x="6274595" y="3491894"/>
          <a:ext cx="3524249" cy="2312754"/>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12</xdr:col>
      <xdr:colOff>385762</xdr:colOff>
      <xdr:row>16</xdr:row>
      <xdr:rowOff>8199</xdr:rowOff>
    </xdr:from>
    <xdr:to>
      <xdr:col>14</xdr:col>
      <xdr:colOff>419628</xdr:colOff>
      <xdr:row>18</xdr:row>
      <xdr:rowOff>12185</xdr:rowOff>
    </xdr:to>
    <xdr:sp macro="" textlink="Analysis!E32">
      <xdr:nvSpPr>
        <xdr:cNvPr id="94" name="TextBox 93">
          <a:extLst>
            <a:ext uri="{FF2B5EF4-FFF2-40B4-BE49-F238E27FC236}">
              <a16:creationId xmlns:a16="http://schemas.microsoft.com/office/drawing/2014/main" id="{4241EE34-AF2B-47B3-ACCE-06F9EBCF650E}"/>
            </a:ext>
          </a:extLst>
        </xdr:cNvPr>
        <xdr:cNvSpPr txBox="1"/>
      </xdr:nvSpPr>
      <xdr:spPr>
        <a:xfrm>
          <a:off x="8672512" y="2865699"/>
          <a:ext cx="1414991" cy="36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D5A975-EE92-4CBF-846D-8CD544264FBA}" type="TxLink">
            <a:rPr lang="en-US" sz="2000" b="1" i="0" u="none" strike="noStrike">
              <a:solidFill>
                <a:srgbClr val="0070C0"/>
              </a:solidFill>
              <a:latin typeface="Aptos Narrow"/>
            </a:rPr>
            <a:pPr/>
            <a:t>500</a:t>
          </a:fld>
          <a:endParaRPr lang="en-US" sz="2000" b="1" i="0" u="none" strike="noStrike">
            <a:solidFill>
              <a:srgbClr val="0070C0"/>
            </a:solidFill>
            <a:latin typeface="Aptos Narrow"/>
          </a:endParaRPr>
        </a:p>
      </xdr:txBody>
    </xdr:sp>
    <xdr:clientData/>
  </xdr:twoCellAnchor>
  <xdr:twoCellAnchor>
    <xdr:from>
      <xdr:col>16</xdr:col>
      <xdr:colOff>245533</xdr:colOff>
      <xdr:row>16</xdr:row>
      <xdr:rowOff>27780</xdr:rowOff>
    </xdr:from>
    <xdr:to>
      <xdr:col>18</xdr:col>
      <xdr:colOff>279399</xdr:colOff>
      <xdr:row>18</xdr:row>
      <xdr:rowOff>15828</xdr:rowOff>
    </xdr:to>
    <xdr:sp macro="" textlink="Analysis!E35">
      <xdr:nvSpPr>
        <xdr:cNvPr id="95" name="TextBox 94">
          <a:extLst>
            <a:ext uri="{FF2B5EF4-FFF2-40B4-BE49-F238E27FC236}">
              <a16:creationId xmlns:a16="http://schemas.microsoft.com/office/drawing/2014/main" id="{97F3D82E-982E-4C64-8941-C1156805DC19}"/>
            </a:ext>
          </a:extLst>
        </xdr:cNvPr>
        <xdr:cNvSpPr txBox="1"/>
      </xdr:nvSpPr>
      <xdr:spPr>
        <a:xfrm>
          <a:off x="11294533" y="2885280"/>
          <a:ext cx="1414991" cy="345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F4348B-3CE9-433B-ABBC-020F1D7699DA}" type="TxLink">
            <a:rPr lang="en-US" sz="2000" b="1" i="0" u="none" strike="noStrike">
              <a:solidFill>
                <a:srgbClr val="F26B21"/>
              </a:solidFill>
              <a:latin typeface="Aptos Narrow"/>
            </a:rPr>
            <a:pPr/>
            <a:t>2,886.72</a:t>
          </a:fld>
          <a:endParaRPr lang="en-US" sz="2000" b="1" i="0" u="none" strike="noStrike">
            <a:solidFill>
              <a:srgbClr val="F26B21"/>
            </a:solidFill>
            <a:latin typeface="Aptos Narrow"/>
          </a:endParaRPr>
        </a:p>
      </xdr:txBody>
    </xdr:sp>
    <xdr:clientData/>
  </xdr:twoCellAnchor>
  <xdr:twoCellAnchor>
    <xdr:from>
      <xdr:col>20</xdr:col>
      <xdr:colOff>178596</xdr:colOff>
      <xdr:row>16</xdr:row>
      <xdr:rowOff>49537</xdr:rowOff>
    </xdr:from>
    <xdr:to>
      <xdr:col>22</xdr:col>
      <xdr:colOff>513947</xdr:colOff>
      <xdr:row>18</xdr:row>
      <xdr:rowOff>88386</xdr:rowOff>
    </xdr:to>
    <xdr:sp macro="" textlink="Analysis!E38">
      <xdr:nvSpPr>
        <xdr:cNvPr id="96" name="TextBox 95">
          <a:extLst>
            <a:ext uri="{FF2B5EF4-FFF2-40B4-BE49-F238E27FC236}">
              <a16:creationId xmlns:a16="http://schemas.microsoft.com/office/drawing/2014/main" id="{40930842-7749-42B9-80C0-514EA4F60328}"/>
            </a:ext>
          </a:extLst>
        </xdr:cNvPr>
        <xdr:cNvSpPr txBox="1"/>
      </xdr:nvSpPr>
      <xdr:spPr>
        <a:xfrm>
          <a:off x="13989846" y="2907037"/>
          <a:ext cx="1716476" cy="39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30CE008-E388-4E7A-A164-2BA9516DC58F}" type="TxLink">
            <a:rPr lang="en-US" sz="2000" b="1" i="0" u="none" strike="noStrike">
              <a:solidFill>
                <a:srgbClr val="3EB56F"/>
              </a:solidFill>
              <a:latin typeface="Aptos Narrow"/>
              <a:ea typeface="+mn-ea"/>
              <a:cs typeface="+mn-cs"/>
            </a:rPr>
            <a:pPr marL="0" indent="0"/>
            <a:t>500</a:t>
          </a:fld>
          <a:endParaRPr lang="en-US" sz="2000" b="1" i="0" u="none" strike="noStrike">
            <a:solidFill>
              <a:srgbClr val="3EB56F"/>
            </a:solidFill>
            <a:latin typeface="Aptos Narrow"/>
            <a:ea typeface="+mn-ea"/>
            <a:cs typeface="+mn-cs"/>
          </a:endParaRPr>
        </a:p>
      </xdr:txBody>
    </xdr:sp>
    <xdr:clientData/>
  </xdr:twoCellAnchor>
  <xdr:twoCellAnchor>
    <xdr:from>
      <xdr:col>2</xdr:col>
      <xdr:colOff>678656</xdr:colOff>
      <xdr:row>19</xdr:row>
      <xdr:rowOff>136463</xdr:rowOff>
    </xdr:from>
    <xdr:to>
      <xdr:col>8</xdr:col>
      <xdr:colOff>678656</xdr:colOff>
      <xdr:row>32</xdr:row>
      <xdr:rowOff>94129</xdr:rowOff>
    </xdr:to>
    <xdr:graphicFrame macro="">
      <xdr:nvGraphicFramePr>
        <xdr:cNvPr id="40" name="Chart 39">
          <a:extLst>
            <a:ext uri="{FF2B5EF4-FFF2-40B4-BE49-F238E27FC236}">
              <a16:creationId xmlns:a16="http://schemas.microsoft.com/office/drawing/2014/main" id="{7B402D56-1DF5-4A8C-920C-AD0027647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190500</xdr:colOff>
      <xdr:row>19</xdr:row>
      <xdr:rowOff>148725</xdr:rowOff>
    </xdr:from>
    <xdr:to>
      <xdr:col>14</xdr:col>
      <xdr:colOff>202406</xdr:colOff>
      <xdr:row>32</xdr:row>
      <xdr:rowOff>123327</xdr:rowOff>
    </xdr:to>
    <xdr:graphicFrame macro="">
      <xdr:nvGraphicFramePr>
        <xdr:cNvPr id="41" name="Chart 40">
          <a:extLst>
            <a:ext uri="{FF2B5EF4-FFF2-40B4-BE49-F238E27FC236}">
              <a16:creationId xmlns:a16="http://schemas.microsoft.com/office/drawing/2014/main" id="{4DFEEF18-7831-44E2-9EBF-BC44F8DE80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250032</xdr:colOff>
      <xdr:row>19</xdr:row>
      <xdr:rowOff>80683</xdr:rowOff>
    </xdr:from>
    <xdr:to>
      <xdr:col>18</xdr:col>
      <xdr:colOff>166688</xdr:colOff>
      <xdr:row>32</xdr:row>
      <xdr:rowOff>71718</xdr:rowOff>
    </xdr:to>
    <xdr:sp macro="" textlink="">
      <xdr:nvSpPr>
        <xdr:cNvPr id="79" name="Rectangle: Rounded Corners 78">
          <a:extLst>
            <a:ext uri="{FF2B5EF4-FFF2-40B4-BE49-F238E27FC236}">
              <a16:creationId xmlns:a16="http://schemas.microsoft.com/office/drawing/2014/main" id="{5CE232EF-7012-48A1-8181-47F54BFE3263}"/>
            </a:ext>
          </a:extLst>
        </xdr:cNvPr>
        <xdr:cNvSpPr/>
      </xdr:nvSpPr>
      <xdr:spPr>
        <a:xfrm>
          <a:off x="9917907" y="3473964"/>
          <a:ext cx="2678906" cy="2312754"/>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14</xdr:col>
      <xdr:colOff>74084</xdr:colOff>
      <xdr:row>19</xdr:row>
      <xdr:rowOff>140755</xdr:rowOff>
    </xdr:from>
    <xdr:to>
      <xdr:col>18</xdr:col>
      <xdr:colOff>603781</xdr:colOff>
      <xdr:row>32</xdr:row>
      <xdr:rowOff>140759</xdr:rowOff>
    </xdr:to>
    <xdr:graphicFrame macro="">
      <xdr:nvGraphicFramePr>
        <xdr:cNvPr id="42" name="Chart 41">
          <a:extLst>
            <a:ext uri="{FF2B5EF4-FFF2-40B4-BE49-F238E27FC236}">
              <a16:creationId xmlns:a16="http://schemas.microsoft.com/office/drawing/2014/main" id="{8AF53A5A-B107-402F-BEAB-404077BFCD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226219</xdr:colOff>
      <xdr:row>19</xdr:row>
      <xdr:rowOff>80684</xdr:rowOff>
    </xdr:from>
    <xdr:to>
      <xdr:col>22</xdr:col>
      <xdr:colOff>452437</xdr:colOff>
      <xdr:row>32</xdr:row>
      <xdr:rowOff>71719</xdr:rowOff>
    </xdr:to>
    <xdr:sp macro="" textlink="">
      <xdr:nvSpPr>
        <xdr:cNvPr id="84" name="Rectangle: Rounded Corners 83">
          <a:extLst>
            <a:ext uri="{FF2B5EF4-FFF2-40B4-BE49-F238E27FC236}">
              <a16:creationId xmlns:a16="http://schemas.microsoft.com/office/drawing/2014/main" id="{F57839CC-7FA0-4181-9772-9E3712B52EF2}"/>
            </a:ext>
          </a:extLst>
        </xdr:cNvPr>
        <xdr:cNvSpPr/>
      </xdr:nvSpPr>
      <xdr:spPr>
        <a:xfrm>
          <a:off x="12656344" y="3473965"/>
          <a:ext cx="2988468" cy="2312754"/>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18</xdr:col>
      <xdr:colOff>226220</xdr:colOff>
      <xdr:row>19</xdr:row>
      <xdr:rowOff>92993</xdr:rowOff>
    </xdr:from>
    <xdr:to>
      <xdr:col>22</xdr:col>
      <xdr:colOff>357188</xdr:colOff>
      <xdr:row>32</xdr:row>
      <xdr:rowOff>109927</xdr:rowOff>
    </xdr:to>
    <xdr:graphicFrame macro="">
      <xdr:nvGraphicFramePr>
        <xdr:cNvPr id="43" name="Chart 42">
          <a:extLst>
            <a:ext uri="{FF2B5EF4-FFF2-40B4-BE49-F238E27FC236}">
              <a16:creationId xmlns:a16="http://schemas.microsoft.com/office/drawing/2014/main" id="{487CA429-F27A-4E96-8D80-9CE489C3C8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593071</xdr:colOff>
      <xdr:row>33</xdr:row>
      <xdr:rowOff>140</xdr:rowOff>
    </xdr:from>
    <xdr:to>
      <xdr:col>8</xdr:col>
      <xdr:colOff>452437</xdr:colOff>
      <xdr:row>46</xdr:row>
      <xdr:rowOff>44964</xdr:rowOff>
    </xdr:to>
    <xdr:sp macro="" textlink="">
      <xdr:nvSpPr>
        <xdr:cNvPr id="85" name="Rectangle: Rounded Corners 84">
          <a:extLst>
            <a:ext uri="{FF2B5EF4-FFF2-40B4-BE49-F238E27FC236}">
              <a16:creationId xmlns:a16="http://schemas.microsoft.com/office/drawing/2014/main" id="{AED2D463-C7FF-48ED-96E8-F0297AEDC952}"/>
            </a:ext>
          </a:extLst>
        </xdr:cNvPr>
        <xdr:cNvSpPr/>
      </xdr:nvSpPr>
      <xdr:spPr>
        <a:xfrm>
          <a:off x="1974196" y="5893734"/>
          <a:ext cx="4002741" cy="2366543"/>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2</xdr:col>
      <xdr:colOff>529697</xdr:colOff>
      <xdr:row>33</xdr:row>
      <xdr:rowOff>8467</xdr:rowOff>
    </xdr:from>
    <xdr:to>
      <xdr:col>8</xdr:col>
      <xdr:colOff>619125</xdr:colOff>
      <xdr:row>46</xdr:row>
      <xdr:rowOff>143933</xdr:rowOff>
    </xdr:to>
    <xdr:graphicFrame macro="">
      <xdr:nvGraphicFramePr>
        <xdr:cNvPr id="44" name="Chart 43">
          <a:extLst>
            <a:ext uri="{FF2B5EF4-FFF2-40B4-BE49-F238E27FC236}">
              <a16:creationId xmlns:a16="http://schemas.microsoft.com/office/drawing/2014/main" id="{045F48FA-CE73-4CC1-B0BE-AD9F5B220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8</xdr:col>
      <xdr:colOff>525274</xdr:colOff>
      <xdr:row>33</xdr:row>
      <xdr:rowOff>8964</xdr:rowOff>
    </xdr:from>
    <xdr:to>
      <xdr:col>13</xdr:col>
      <xdr:colOff>76758</xdr:colOff>
      <xdr:row>46</xdr:row>
      <xdr:rowOff>152400</xdr:rowOff>
    </xdr:to>
    <xdr:sp macro="" textlink="">
      <xdr:nvSpPr>
        <xdr:cNvPr id="86" name="Rectangle: Rounded Corners 85">
          <a:extLst>
            <a:ext uri="{FF2B5EF4-FFF2-40B4-BE49-F238E27FC236}">
              <a16:creationId xmlns:a16="http://schemas.microsoft.com/office/drawing/2014/main" id="{1742020D-B44D-4191-BB07-95F647659EA1}"/>
            </a:ext>
          </a:extLst>
        </xdr:cNvPr>
        <xdr:cNvSpPr/>
      </xdr:nvSpPr>
      <xdr:spPr>
        <a:xfrm>
          <a:off x="6049774" y="5902558"/>
          <a:ext cx="3004297" cy="2465155"/>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editAs="oneCell">
    <xdr:from>
      <xdr:col>9</xdr:col>
      <xdr:colOff>626941</xdr:colOff>
      <xdr:row>39</xdr:row>
      <xdr:rowOff>89704</xdr:rowOff>
    </xdr:from>
    <xdr:to>
      <xdr:col>10</xdr:col>
      <xdr:colOff>469713</xdr:colOff>
      <xdr:row>41</xdr:row>
      <xdr:rowOff>171748</xdr:rowOff>
    </xdr:to>
    <xdr:pic>
      <xdr:nvPicPr>
        <xdr:cNvPr id="99" name="dimg_4WKxar6dIvOhhvcP0sOWwAw_3" descr="Carry Bag Vector Icon">
          <a:extLst>
            <a:ext uri="{FF2B5EF4-FFF2-40B4-BE49-F238E27FC236}">
              <a16:creationId xmlns:a16="http://schemas.microsoft.com/office/drawing/2014/main" id="{12874C48-300F-48A7-85CF-66A23E709D9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6770566" y="6900079"/>
          <a:ext cx="525397" cy="43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477083</xdr:colOff>
      <xdr:row>33</xdr:row>
      <xdr:rowOff>35024</xdr:rowOff>
    </xdr:from>
    <xdr:to>
      <xdr:col>13</xdr:col>
      <xdr:colOff>121482</xdr:colOff>
      <xdr:row>46</xdr:row>
      <xdr:rowOff>116702</xdr:rowOff>
    </xdr:to>
    <xdr:graphicFrame macro="">
      <xdr:nvGraphicFramePr>
        <xdr:cNvPr id="45" name="Chart 44">
          <a:extLst>
            <a:ext uri="{FF2B5EF4-FFF2-40B4-BE49-F238E27FC236}">
              <a16:creationId xmlns:a16="http://schemas.microsoft.com/office/drawing/2014/main" id="{3450DD9F-2515-4173-807D-A5A0D8A99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13</xdr:col>
      <xdr:colOff>131529</xdr:colOff>
      <xdr:row>33</xdr:row>
      <xdr:rowOff>24093</xdr:rowOff>
    </xdr:from>
    <xdr:to>
      <xdr:col>17</xdr:col>
      <xdr:colOff>595313</xdr:colOff>
      <xdr:row>46</xdr:row>
      <xdr:rowOff>113740</xdr:rowOff>
    </xdr:to>
    <xdr:sp macro="" textlink="">
      <xdr:nvSpPr>
        <xdr:cNvPr id="92" name="Rectangle: Rounded Corners 91">
          <a:extLst>
            <a:ext uri="{FF2B5EF4-FFF2-40B4-BE49-F238E27FC236}">
              <a16:creationId xmlns:a16="http://schemas.microsoft.com/office/drawing/2014/main" id="{7C30B433-6FB8-4984-8224-B408251ABD95}"/>
            </a:ext>
          </a:extLst>
        </xdr:cNvPr>
        <xdr:cNvSpPr/>
      </xdr:nvSpPr>
      <xdr:spPr>
        <a:xfrm>
          <a:off x="9108842" y="5917687"/>
          <a:ext cx="3226034" cy="2411366"/>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13</xdr:col>
      <xdr:colOff>200024</xdr:colOff>
      <xdr:row>33</xdr:row>
      <xdr:rowOff>37306</xdr:rowOff>
    </xdr:from>
    <xdr:to>
      <xdr:col>17</xdr:col>
      <xdr:colOff>631030</xdr:colOff>
      <xdr:row>46</xdr:row>
      <xdr:rowOff>105038</xdr:rowOff>
    </xdr:to>
    <xdr:graphicFrame macro="">
      <xdr:nvGraphicFramePr>
        <xdr:cNvPr id="46" name="Chart 45">
          <a:extLst>
            <a:ext uri="{FF2B5EF4-FFF2-40B4-BE49-F238E27FC236}">
              <a16:creationId xmlns:a16="http://schemas.microsoft.com/office/drawing/2014/main" id="{DEAB0075-5745-49EF-BACF-E64C02A43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17</xdr:col>
      <xdr:colOff>678656</xdr:colOff>
      <xdr:row>33</xdr:row>
      <xdr:rowOff>48045</xdr:rowOff>
    </xdr:from>
    <xdr:to>
      <xdr:col>22</xdr:col>
      <xdr:colOff>464344</xdr:colOff>
      <xdr:row>46</xdr:row>
      <xdr:rowOff>92869</xdr:rowOff>
    </xdr:to>
    <xdr:sp macro="" textlink="">
      <xdr:nvSpPr>
        <xdr:cNvPr id="97" name="Rectangle: Rounded Corners 96">
          <a:extLst>
            <a:ext uri="{FF2B5EF4-FFF2-40B4-BE49-F238E27FC236}">
              <a16:creationId xmlns:a16="http://schemas.microsoft.com/office/drawing/2014/main" id="{9E1B7E22-11EE-40AC-88DC-95E0982C91C4}"/>
            </a:ext>
          </a:extLst>
        </xdr:cNvPr>
        <xdr:cNvSpPr/>
      </xdr:nvSpPr>
      <xdr:spPr>
        <a:xfrm>
          <a:off x="12418219" y="5941639"/>
          <a:ext cx="3238500" cy="2366543"/>
        </a:xfrm>
        <a:prstGeom prst="roundRect">
          <a:avLst>
            <a:gd name="adj" fmla="val 701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18</xdr:col>
      <xdr:colOff>12451</xdr:colOff>
      <xdr:row>33</xdr:row>
      <xdr:rowOff>83128</xdr:rowOff>
    </xdr:from>
    <xdr:to>
      <xdr:col>22</xdr:col>
      <xdr:colOff>357187</xdr:colOff>
      <xdr:row>46</xdr:row>
      <xdr:rowOff>159327</xdr:rowOff>
    </xdr:to>
    <xdr:graphicFrame macro="">
      <xdr:nvGraphicFramePr>
        <xdr:cNvPr id="47" name="Chart 46">
          <a:extLst>
            <a:ext uri="{FF2B5EF4-FFF2-40B4-BE49-F238E27FC236}">
              <a16:creationId xmlns:a16="http://schemas.microsoft.com/office/drawing/2014/main" id="{CA4E06FB-FF94-4386-BD2C-21366CF81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603512</xdr:colOff>
      <xdr:row>18</xdr:row>
      <xdr:rowOff>63314</xdr:rowOff>
    </xdr:from>
    <xdr:to>
      <xdr:col>3</xdr:col>
      <xdr:colOff>603512</xdr:colOff>
      <xdr:row>27</xdr:row>
      <xdr:rowOff>63314</xdr:rowOff>
    </xdr:to>
    <xdr:sp macro="" textlink="">
      <xdr:nvSpPr>
        <xdr:cNvPr id="6" name="Oval 5">
          <a:extLst>
            <a:ext uri="{FF2B5EF4-FFF2-40B4-BE49-F238E27FC236}">
              <a16:creationId xmlns:a16="http://schemas.microsoft.com/office/drawing/2014/main" id="{56691768-9242-4347-B27E-21245F14F3F3}"/>
            </a:ext>
          </a:extLst>
        </xdr:cNvPr>
        <xdr:cNvSpPr/>
      </xdr:nvSpPr>
      <xdr:spPr>
        <a:xfrm>
          <a:off x="603512" y="3206564"/>
          <a:ext cx="2047875" cy="1571625"/>
        </a:xfrm>
        <a:prstGeom prst="ellipse">
          <a:avLst/>
        </a:prstGeom>
        <a:solidFill>
          <a:srgbClr val="E3F5F5">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285750</xdr:colOff>
      <xdr:row>26</xdr:row>
      <xdr:rowOff>50987</xdr:rowOff>
    </xdr:from>
    <xdr:to>
      <xdr:col>16</xdr:col>
      <xdr:colOff>190502</xdr:colOff>
      <xdr:row>29</xdr:row>
      <xdr:rowOff>19162</xdr:rowOff>
    </xdr:to>
    <xdr:pic>
      <xdr:nvPicPr>
        <xdr:cNvPr id="98" name="dimg_9WGxavWFL8ndseMP-Pnt0A8_9" descr="89,800+ Hand With Money Icon Illustrations - iStock">
          <a:extLst>
            <a:ext uri="{FF2B5EF4-FFF2-40B4-BE49-F238E27FC236}">
              <a16:creationId xmlns:a16="http://schemas.microsoft.com/office/drawing/2014/main" id="{5186F2A7-58EC-4690-BACC-04ECBA9712DC}"/>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0644188" y="4694425"/>
          <a:ext cx="595314" cy="5039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109940</xdr:colOff>
      <xdr:row>41</xdr:row>
      <xdr:rowOff>113731</xdr:rowOff>
    </xdr:from>
    <xdr:to>
      <xdr:col>12</xdr:col>
      <xdr:colOff>121313</xdr:colOff>
      <xdr:row>41</xdr:row>
      <xdr:rowOff>121314</xdr:rowOff>
    </xdr:to>
    <xdr:cxnSp macro="">
      <xdr:nvCxnSpPr>
        <xdr:cNvPr id="34" name="Straight Connector 33">
          <a:extLst>
            <a:ext uri="{FF2B5EF4-FFF2-40B4-BE49-F238E27FC236}">
              <a16:creationId xmlns:a16="http://schemas.microsoft.com/office/drawing/2014/main" id="{AB3FBC28-48D7-4C59-9CD6-2B6FDED063E3}"/>
            </a:ext>
          </a:extLst>
        </xdr:cNvPr>
        <xdr:cNvCxnSpPr/>
      </xdr:nvCxnSpPr>
      <xdr:spPr>
        <a:xfrm flipV="1">
          <a:off x="7434239" y="7574507"/>
          <a:ext cx="11373" cy="75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9</xdr:col>
      <xdr:colOff>0</xdr:colOff>
      <xdr:row>20</xdr:row>
      <xdr:rowOff>0</xdr:rowOff>
    </xdr:from>
    <xdr:to>
      <xdr:col>9</xdr:col>
      <xdr:colOff>304800</xdr:colOff>
      <xdr:row>21</xdr:row>
      <xdr:rowOff>121920</xdr:rowOff>
    </xdr:to>
    <xdr:sp macro="" textlink="">
      <xdr:nvSpPr>
        <xdr:cNvPr id="2051" name="AutoShape 3">
          <a:extLst>
            <a:ext uri="{FF2B5EF4-FFF2-40B4-BE49-F238E27FC236}">
              <a16:creationId xmlns:a16="http://schemas.microsoft.com/office/drawing/2014/main" id="{BCDF251F-C118-4E2E-A658-A9CAF50D73F3}"/>
            </a:ext>
          </a:extLst>
        </xdr:cNvPr>
        <xdr:cNvSpPr>
          <a:spLocks noChangeAspect="1" noChangeArrowheads="1"/>
        </xdr:cNvSpPr>
      </xdr:nvSpPr>
      <xdr:spPr bwMode="auto">
        <a:xfrm>
          <a:off x="5486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20</xdr:row>
      <xdr:rowOff>0</xdr:rowOff>
    </xdr:from>
    <xdr:to>
      <xdr:col>1</xdr:col>
      <xdr:colOff>304800</xdr:colOff>
      <xdr:row>21</xdr:row>
      <xdr:rowOff>121920</xdr:rowOff>
    </xdr:to>
    <xdr:sp macro="" textlink="">
      <xdr:nvSpPr>
        <xdr:cNvPr id="2052" name="AutoShape 4">
          <a:extLst>
            <a:ext uri="{FF2B5EF4-FFF2-40B4-BE49-F238E27FC236}">
              <a16:creationId xmlns:a16="http://schemas.microsoft.com/office/drawing/2014/main" id="{F49047E1-2F3C-4C7B-8A25-C7B7C2FAA6EC}"/>
            </a:ext>
          </a:extLst>
        </xdr:cNvPr>
        <xdr:cNvSpPr>
          <a:spLocks noChangeAspect="1" noChangeArrowheads="1"/>
        </xdr:cNvSpPr>
      </xdr:nvSpPr>
      <xdr:spPr bwMode="auto">
        <a:xfrm>
          <a:off x="6096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440532</xdr:colOff>
      <xdr:row>5</xdr:row>
      <xdr:rowOff>147638</xdr:rowOff>
    </xdr:from>
    <xdr:to>
      <xdr:col>22</xdr:col>
      <xdr:colOff>464344</xdr:colOff>
      <xdr:row>13</xdr:row>
      <xdr:rowOff>157163</xdr:rowOff>
    </xdr:to>
    <xdr:pic>
      <xdr:nvPicPr>
        <xdr:cNvPr id="62" name="Picture 61">
          <a:extLst>
            <a:ext uri="{FF2B5EF4-FFF2-40B4-BE49-F238E27FC236}">
              <a16:creationId xmlns:a16="http://schemas.microsoft.com/office/drawing/2014/main" id="{1C5904A3-450F-4C57-9617-E7E4A92919EA}"/>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12870657" y="1040607"/>
          <a:ext cx="2786062" cy="1438275"/>
        </a:xfrm>
        <a:prstGeom prst="rect">
          <a:avLst/>
        </a:prstGeom>
      </xdr:spPr>
    </xdr:pic>
    <xdr:clientData/>
  </xdr:twoCellAnchor>
  <xdr:twoCellAnchor>
    <xdr:from>
      <xdr:col>14</xdr:col>
      <xdr:colOff>616479</xdr:colOff>
      <xdr:row>14</xdr:row>
      <xdr:rowOff>173566</xdr:rowOff>
    </xdr:from>
    <xdr:to>
      <xdr:col>15</xdr:col>
      <xdr:colOff>667279</xdr:colOff>
      <xdr:row>18</xdr:row>
      <xdr:rowOff>165101</xdr:rowOff>
    </xdr:to>
    <xdr:sp macro="" textlink="">
      <xdr:nvSpPr>
        <xdr:cNvPr id="100" name="Rectangle: Rounded Corners 99">
          <a:extLst>
            <a:ext uri="{FF2B5EF4-FFF2-40B4-BE49-F238E27FC236}">
              <a16:creationId xmlns:a16="http://schemas.microsoft.com/office/drawing/2014/main" id="{9B838124-9127-4525-8A15-5BE2AAF46C18}"/>
            </a:ext>
          </a:extLst>
        </xdr:cNvPr>
        <xdr:cNvSpPr/>
      </xdr:nvSpPr>
      <xdr:spPr>
        <a:xfrm>
          <a:off x="10284354" y="2673879"/>
          <a:ext cx="741363" cy="70591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15</xdr:col>
      <xdr:colOff>129016</xdr:colOff>
      <xdr:row>15</xdr:row>
      <xdr:rowOff>152841</xdr:rowOff>
    </xdr:from>
    <xdr:to>
      <xdr:col>15</xdr:col>
      <xdr:colOff>401388</xdr:colOff>
      <xdr:row>18</xdr:row>
      <xdr:rowOff>39300</xdr:rowOff>
    </xdr:to>
    <xdr:sp macro="" textlink="">
      <xdr:nvSpPr>
        <xdr:cNvPr id="101" name="Flowchart: Off-page Connector 100">
          <a:extLst>
            <a:ext uri="{FF2B5EF4-FFF2-40B4-BE49-F238E27FC236}">
              <a16:creationId xmlns:a16="http://schemas.microsoft.com/office/drawing/2014/main" id="{F7C3F26F-C72D-4BB8-AA7D-F977985AD567}"/>
            </a:ext>
          </a:extLst>
        </xdr:cNvPr>
        <xdr:cNvSpPr/>
      </xdr:nvSpPr>
      <xdr:spPr>
        <a:xfrm rot="13007169">
          <a:off x="10487454" y="2831747"/>
          <a:ext cx="272372" cy="422241"/>
        </a:xfrm>
        <a:prstGeom prst="flowChartOffpageConnector">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editAs="oneCell">
    <xdr:from>
      <xdr:col>15</xdr:col>
      <xdr:colOff>51330</xdr:colOff>
      <xdr:row>16</xdr:row>
      <xdr:rowOff>101600</xdr:rowOff>
    </xdr:from>
    <xdr:to>
      <xdr:col>15</xdr:col>
      <xdr:colOff>403225</xdr:colOff>
      <xdr:row>18</xdr:row>
      <xdr:rowOff>7673</xdr:rowOff>
    </xdr:to>
    <xdr:pic>
      <xdr:nvPicPr>
        <xdr:cNvPr id="102" name="Graphic 101" descr="Dollar with solid fill">
          <a:extLst>
            <a:ext uri="{FF2B5EF4-FFF2-40B4-BE49-F238E27FC236}">
              <a16:creationId xmlns:a16="http://schemas.microsoft.com/office/drawing/2014/main" id="{95DD35AB-DC46-4C8C-8684-9FFE57420381}"/>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0409768" y="2959100"/>
          <a:ext cx="351895" cy="263261"/>
        </a:xfrm>
        <a:prstGeom prst="rect">
          <a:avLst/>
        </a:prstGeom>
      </xdr:spPr>
    </xdr:pic>
    <xdr:clientData/>
  </xdr:twoCellAnchor>
  <xdr:twoCellAnchor editAs="oneCell">
    <xdr:from>
      <xdr:col>15</xdr:col>
      <xdr:colOff>319841</xdr:colOff>
      <xdr:row>16</xdr:row>
      <xdr:rowOff>101599</xdr:rowOff>
    </xdr:from>
    <xdr:to>
      <xdr:col>15</xdr:col>
      <xdr:colOff>320201</xdr:colOff>
      <xdr:row>16</xdr:row>
      <xdr:rowOff>101959</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03" name="Ink 102">
              <a:extLst>
                <a:ext uri="{FF2B5EF4-FFF2-40B4-BE49-F238E27FC236}">
                  <a16:creationId xmlns:a16="http://schemas.microsoft.com/office/drawing/2014/main" id="{DCEB932F-51B3-41DF-90A6-5FEF4DDC4BB2}"/>
                </a:ext>
              </a:extLst>
            </xdr14:cNvPr>
            <xdr14:cNvContentPartPr/>
          </xdr14:nvContentPartPr>
          <xdr14:nvPr macro=""/>
          <xdr14:xfrm>
            <a:off x="10678279" y="2959099"/>
            <a:ext cx="360" cy="360"/>
          </xdr14:xfrm>
        </xdr:contentPart>
      </mc:Choice>
      <mc:Fallback xmlns="">
        <xdr:pic>
          <xdr:nvPicPr>
            <xdr:cNvPr id="76" name="Ink 75">
              <a:extLst>
                <a:ext uri="{FF2B5EF4-FFF2-40B4-BE49-F238E27FC236}">
                  <a16:creationId xmlns:a16="http://schemas.microsoft.com/office/drawing/2014/main" id="{A51DD5C6-D431-43FC-A8DD-BAFC52D81B77}"/>
                </a:ext>
              </a:extLst>
            </xdr:cNvPr>
            <xdr:cNvPicPr/>
          </xdr:nvPicPr>
          <xdr:blipFill>
            <a:blip xmlns:r="http://schemas.openxmlformats.org/officeDocument/2006/relationships" r:embed="rId35"/>
            <a:stretch>
              <a:fillRect/>
            </a:stretch>
          </xdr:blipFill>
          <xdr:spPr>
            <a:xfrm>
              <a:off x="10853160" y="2987667"/>
              <a:ext cx="36000" cy="36000"/>
            </a:xfrm>
            <a:prstGeom prst="rect">
              <a:avLst/>
            </a:prstGeom>
          </xdr:spPr>
        </xdr:pic>
      </mc:Fallback>
    </mc:AlternateContent>
    <xdr:clientData/>
  </xdr:twoCellAnchor>
  <xdr:twoCellAnchor>
    <xdr:from>
      <xdr:col>0</xdr:col>
      <xdr:colOff>142875</xdr:colOff>
      <xdr:row>36</xdr:row>
      <xdr:rowOff>148165</xdr:rowOff>
    </xdr:from>
    <xdr:to>
      <xdr:col>2</xdr:col>
      <xdr:colOff>492125</xdr:colOff>
      <xdr:row>43</xdr:row>
      <xdr:rowOff>63499</xdr:rowOff>
    </xdr:to>
    <xdr:sp macro="" textlink="">
      <xdr:nvSpPr>
        <xdr:cNvPr id="13" name="Rectangle: Rounded Corners 12">
          <a:extLst>
            <a:ext uri="{FF2B5EF4-FFF2-40B4-BE49-F238E27FC236}">
              <a16:creationId xmlns:a16="http://schemas.microsoft.com/office/drawing/2014/main" id="{4DE7AC43-1A73-4C94-B59E-DDE926871D13}"/>
            </a:ext>
          </a:extLst>
        </xdr:cNvPr>
        <xdr:cNvSpPr/>
      </xdr:nvSpPr>
      <xdr:spPr>
        <a:xfrm>
          <a:off x="142875" y="6434665"/>
          <a:ext cx="1714500" cy="1137709"/>
        </a:xfrm>
        <a:prstGeom prst="roundRect">
          <a:avLst/>
        </a:prstGeom>
        <a:noFill/>
        <a:ln>
          <a:solidFill>
            <a:srgbClr val="07939B"/>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400" b="1"/>
        </a:p>
        <a:p>
          <a:pPr algn="l"/>
          <a:r>
            <a:rPr lang="en-IN" sz="1400" b="1"/>
            <a:t>Insight</a:t>
          </a:r>
          <a:r>
            <a:rPr lang="en-IN" sz="1400" b="1" baseline="0"/>
            <a:t> Today,</a:t>
          </a:r>
        </a:p>
        <a:p>
          <a:pPr algn="l"/>
          <a:r>
            <a:rPr lang="en-IN" sz="1400" b="1" baseline="0"/>
            <a:t>Growth Tomorrow</a:t>
          </a:r>
          <a:endParaRPr lang="en-IN" sz="1400" b="1"/>
        </a:p>
      </xdr:txBody>
    </xdr:sp>
    <xdr:clientData/>
  </xdr:twoCellAnchor>
  <xdr:twoCellAnchor editAs="oneCell">
    <xdr:from>
      <xdr:col>0</xdr:col>
      <xdr:colOff>238125</xdr:colOff>
      <xdr:row>36</xdr:row>
      <xdr:rowOff>153789</xdr:rowOff>
    </xdr:from>
    <xdr:to>
      <xdr:col>0</xdr:col>
      <xdr:colOff>603250</xdr:colOff>
      <xdr:row>39</xdr:row>
      <xdr:rowOff>63500</xdr:rowOff>
    </xdr:to>
    <xdr:pic>
      <xdr:nvPicPr>
        <xdr:cNvPr id="32" name="Graphic 31" descr="Lightbulb and gear with solid fill">
          <a:extLst>
            <a:ext uri="{FF2B5EF4-FFF2-40B4-BE49-F238E27FC236}">
              <a16:creationId xmlns:a16="http://schemas.microsoft.com/office/drawing/2014/main" id="{B3EE6583-C493-42A8-BB0F-2F198892DA3A}"/>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238125" y="6440289"/>
          <a:ext cx="365125" cy="433586"/>
        </a:xfrm>
        <a:prstGeom prst="rect">
          <a:avLst/>
        </a:prstGeom>
      </xdr:spPr>
    </xdr:pic>
    <xdr:clientData/>
  </xdr:twoCellAnchor>
  <xdr:twoCellAnchor>
    <xdr:from>
      <xdr:col>16</xdr:col>
      <xdr:colOff>647012</xdr:colOff>
      <xdr:row>0</xdr:row>
      <xdr:rowOff>92815</xdr:rowOff>
    </xdr:from>
    <xdr:to>
      <xdr:col>19</xdr:col>
      <xdr:colOff>528478</xdr:colOff>
      <xdr:row>3</xdr:row>
      <xdr:rowOff>139329</xdr:rowOff>
    </xdr:to>
    <xdr:sp macro="" textlink="">
      <xdr:nvSpPr>
        <xdr:cNvPr id="114" name="Rectangle: Rounded Corners 113">
          <a:extLst>
            <a:ext uri="{FF2B5EF4-FFF2-40B4-BE49-F238E27FC236}">
              <a16:creationId xmlns:a16="http://schemas.microsoft.com/office/drawing/2014/main" id="{1517BEB7-A5D9-4459-99CB-A179226E2C56}"/>
            </a:ext>
          </a:extLst>
        </xdr:cNvPr>
        <xdr:cNvSpPr/>
      </xdr:nvSpPr>
      <xdr:spPr>
        <a:xfrm>
          <a:off x="11696012" y="92815"/>
          <a:ext cx="1953154" cy="582295"/>
        </a:xfrm>
        <a:prstGeom prst="roundRect">
          <a:avLst/>
        </a:prstGeom>
        <a:solidFill>
          <a:schemeClr val="bg1"/>
        </a:solidFill>
        <a:ln>
          <a:solidFill>
            <a:schemeClr val="tx2">
              <a:lumMod val="25000"/>
              <a:lumOff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en-IN" sz="1100"/>
            <a:t>      </a:t>
          </a:r>
        </a:p>
      </xdr:txBody>
    </xdr:sp>
    <xdr:clientData/>
  </xdr:twoCellAnchor>
  <xdr:twoCellAnchor editAs="oneCell">
    <xdr:from>
      <xdr:col>16</xdr:col>
      <xdr:colOff>630078</xdr:colOff>
      <xdr:row>0</xdr:row>
      <xdr:rowOff>58946</xdr:rowOff>
    </xdr:from>
    <xdr:to>
      <xdr:col>17</xdr:col>
      <xdr:colOff>579279</xdr:colOff>
      <xdr:row>3</xdr:row>
      <xdr:rowOff>113928</xdr:rowOff>
    </xdr:to>
    <xdr:pic>
      <xdr:nvPicPr>
        <xdr:cNvPr id="115" name="Graphic 114" descr="Daily calendar with solid fill">
          <a:extLst>
            <a:ext uri="{FF2B5EF4-FFF2-40B4-BE49-F238E27FC236}">
              <a16:creationId xmlns:a16="http://schemas.microsoft.com/office/drawing/2014/main" id="{C5B272B2-158E-4724-8AAA-E5F098F5732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1679078" y="58946"/>
          <a:ext cx="639764" cy="590763"/>
        </a:xfrm>
        <a:prstGeom prst="rect">
          <a:avLst/>
        </a:prstGeom>
      </xdr:spPr>
    </xdr:pic>
    <xdr:clientData/>
  </xdr:twoCellAnchor>
  <xdr:twoCellAnchor>
    <xdr:from>
      <xdr:col>17</xdr:col>
      <xdr:colOff>630078</xdr:colOff>
      <xdr:row>0</xdr:row>
      <xdr:rowOff>139329</xdr:rowOff>
    </xdr:from>
    <xdr:to>
      <xdr:col>19</xdr:col>
      <xdr:colOff>176582</xdr:colOff>
      <xdr:row>1</xdr:row>
      <xdr:rowOff>147796</xdr:rowOff>
    </xdr:to>
    <xdr:sp macro="" textlink="">
      <xdr:nvSpPr>
        <xdr:cNvPr id="116" name="TextBox 115">
          <a:extLst>
            <a:ext uri="{FF2B5EF4-FFF2-40B4-BE49-F238E27FC236}">
              <a16:creationId xmlns:a16="http://schemas.microsoft.com/office/drawing/2014/main" id="{7210BCFF-5888-4A6B-A3D0-032DB8A56E27}"/>
            </a:ext>
          </a:extLst>
        </xdr:cNvPr>
        <xdr:cNvSpPr txBox="1"/>
      </xdr:nvSpPr>
      <xdr:spPr>
        <a:xfrm>
          <a:off x="12369641" y="139329"/>
          <a:ext cx="927629" cy="187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Data as of</a:t>
          </a:r>
          <a:r>
            <a:rPr lang="en-IN" sz="1100" b="1" baseline="0"/>
            <a:t> :</a:t>
          </a:r>
          <a:endParaRPr lang="en-IN" sz="1100" b="1"/>
        </a:p>
      </xdr:txBody>
    </xdr:sp>
    <xdr:clientData/>
  </xdr:twoCellAnchor>
  <xdr:twoCellAnchor>
    <xdr:from>
      <xdr:col>17</xdr:col>
      <xdr:colOff>638546</xdr:colOff>
      <xdr:row>2</xdr:row>
      <xdr:rowOff>8149</xdr:rowOff>
    </xdr:from>
    <xdr:to>
      <xdr:col>20</xdr:col>
      <xdr:colOff>613146</xdr:colOff>
      <xdr:row>4</xdr:row>
      <xdr:rowOff>130863</xdr:rowOff>
    </xdr:to>
    <xdr:sp macro="" textlink="">
      <xdr:nvSpPr>
        <xdr:cNvPr id="117" name="TextBox 116">
          <a:extLst>
            <a:ext uri="{FF2B5EF4-FFF2-40B4-BE49-F238E27FC236}">
              <a16:creationId xmlns:a16="http://schemas.microsoft.com/office/drawing/2014/main" id="{F67B09ED-8903-4C0C-8D6B-8EB7701FEF0C}"/>
            </a:ext>
          </a:extLst>
        </xdr:cNvPr>
        <xdr:cNvSpPr txBox="1"/>
      </xdr:nvSpPr>
      <xdr:spPr>
        <a:xfrm>
          <a:off x="12378109" y="365337"/>
          <a:ext cx="2046287" cy="479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Aug</a:t>
          </a:r>
          <a:r>
            <a:rPr lang="en-US" sz="1100" baseline="0"/>
            <a:t> 06,2026</a:t>
          </a:r>
          <a:endParaRPr lang="en-US" sz="1100"/>
        </a:p>
      </xdr:txBody>
    </xdr:sp>
    <xdr:clientData/>
  </xdr:twoCellAnchor>
  <xdr:twoCellAnchor>
    <xdr:from>
      <xdr:col>21</xdr:col>
      <xdr:colOff>147056</xdr:colOff>
      <xdr:row>0</xdr:row>
      <xdr:rowOff>75724</xdr:rowOff>
    </xdr:from>
    <xdr:to>
      <xdr:col>22</xdr:col>
      <xdr:colOff>345281</xdr:colOff>
      <xdr:row>4</xdr:row>
      <xdr:rowOff>154780</xdr:rowOff>
    </xdr:to>
    <xdr:sp macro="" textlink="">
      <xdr:nvSpPr>
        <xdr:cNvPr id="118" name="Oval 117">
          <a:extLst>
            <a:ext uri="{FF2B5EF4-FFF2-40B4-BE49-F238E27FC236}">
              <a16:creationId xmlns:a16="http://schemas.microsoft.com/office/drawing/2014/main" id="{2898BC36-76EF-4C63-9675-16C72D620C60}"/>
            </a:ext>
          </a:extLst>
        </xdr:cNvPr>
        <xdr:cNvSpPr/>
      </xdr:nvSpPr>
      <xdr:spPr>
        <a:xfrm>
          <a:off x="14648869" y="75724"/>
          <a:ext cx="888787" cy="793431"/>
        </a:xfrm>
        <a:prstGeom prst="ellipse">
          <a:avLst/>
        </a:prstGeom>
        <a:noFill/>
        <a:ln w="28575"/>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21</xdr:col>
      <xdr:colOff>197856</xdr:colOff>
      <xdr:row>0</xdr:row>
      <xdr:rowOff>160533</xdr:rowOff>
    </xdr:from>
    <xdr:to>
      <xdr:col>22</xdr:col>
      <xdr:colOff>248656</xdr:colOff>
      <xdr:row>4</xdr:row>
      <xdr:rowOff>78107</xdr:rowOff>
    </xdr:to>
    <xdr:pic>
      <xdr:nvPicPr>
        <xdr:cNvPr id="119" name="Picture 118">
          <a:extLst>
            <a:ext uri="{FF2B5EF4-FFF2-40B4-BE49-F238E27FC236}">
              <a16:creationId xmlns:a16="http://schemas.microsoft.com/office/drawing/2014/main" id="{3D2E18F1-9A1A-41E1-9D4D-F8E7DA48B090}"/>
            </a:ext>
          </a:extLst>
        </xdr:cNvPr>
        <xdr:cNvPicPr>
          <a:picLocks noChangeAspect="1"/>
        </xdr:cNvPicPr>
      </xdr:nvPicPr>
      <xdr:blipFill rotWithShape="1">
        <a:blip xmlns:r="http://schemas.openxmlformats.org/officeDocument/2006/relationships" r:embed="rId40" cstate="print">
          <a:duotone>
            <a:prstClr val="black"/>
            <a:schemeClr val="accent6">
              <a:tint val="45000"/>
              <a:satMod val="400000"/>
            </a:schemeClr>
          </a:duotone>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l="2356" t="34764" r="83586" b="45403"/>
        <a:stretch>
          <a:fillRect/>
        </a:stretch>
      </xdr:blipFill>
      <xdr:spPr>
        <a:xfrm>
          <a:off x="14699669" y="160533"/>
          <a:ext cx="741362" cy="631949"/>
        </a:xfrm>
        <a:prstGeom prst="rect">
          <a:avLst/>
        </a:prstGeom>
        <a:noFill/>
        <a:effectLst/>
      </xdr:spPr>
    </xdr:pic>
    <xdr:clientData/>
  </xdr:twoCellAnchor>
  <xdr:twoCellAnchor>
    <xdr:from>
      <xdr:col>7</xdr:col>
      <xdr:colOff>47094</xdr:colOff>
      <xdr:row>14</xdr:row>
      <xdr:rowOff>143934</xdr:rowOff>
    </xdr:from>
    <xdr:to>
      <xdr:col>8</xdr:col>
      <xdr:colOff>97896</xdr:colOff>
      <xdr:row>18</xdr:row>
      <xdr:rowOff>135469</xdr:rowOff>
    </xdr:to>
    <xdr:sp macro="" textlink="">
      <xdr:nvSpPr>
        <xdr:cNvPr id="120" name="Rectangle: Rounded Corners 119">
          <a:extLst>
            <a:ext uri="{FF2B5EF4-FFF2-40B4-BE49-F238E27FC236}">
              <a16:creationId xmlns:a16="http://schemas.microsoft.com/office/drawing/2014/main" id="{CC816298-96C4-43AE-829E-5498BA9D0C39}"/>
            </a:ext>
          </a:extLst>
        </xdr:cNvPr>
        <xdr:cNvSpPr/>
      </xdr:nvSpPr>
      <xdr:spPr>
        <a:xfrm>
          <a:off x="4881032" y="2644247"/>
          <a:ext cx="741364" cy="705910"/>
        </a:xfrm>
        <a:prstGeom prst="roundRect">
          <a:avLst/>
        </a:prstGeom>
        <a:solidFill>
          <a:srgbClr val="7650C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endParaRPr lang="en-IN" sz="1100"/>
        </a:p>
      </xdr:txBody>
    </xdr:sp>
    <xdr:clientData/>
  </xdr:twoCellAnchor>
  <xdr:twoCellAnchor>
    <xdr:from>
      <xdr:col>7</xdr:col>
      <xdr:colOff>49477</xdr:colOff>
      <xdr:row>15</xdr:row>
      <xdr:rowOff>34564</xdr:rowOff>
    </xdr:from>
    <xdr:to>
      <xdr:col>8</xdr:col>
      <xdr:colOff>100277</xdr:colOff>
      <xdr:row>18</xdr:row>
      <xdr:rowOff>60914</xdr:rowOff>
    </xdr:to>
    <xdr:pic>
      <xdr:nvPicPr>
        <xdr:cNvPr id="121" name="Picture 120">
          <a:extLst>
            <a:ext uri="{FF2B5EF4-FFF2-40B4-BE49-F238E27FC236}">
              <a16:creationId xmlns:a16="http://schemas.microsoft.com/office/drawing/2014/main" id="{C65F1982-55B0-4D49-808C-75EC21AAC6D0}"/>
            </a:ext>
          </a:extLst>
        </xdr:cNvPr>
        <xdr:cNvPicPr>
          <a:picLocks noChangeAspect="1"/>
        </xdr:cNvPicPr>
      </xdr:nvPicPr>
      <xdr:blipFill rotWithShape="1">
        <a:blip xmlns:r="http://schemas.openxmlformats.org/officeDocument/2006/relationships" r:embed="rId41" cstate="print">
          <a:biLevel thresh="25000"/>
          <a:extLst>
            <a:ext uri="{28A0092B-C50C-407E-A947-70E740481C1C}">
              <a14:useLocalDpi xmlns:a14="http://schemas.microsoft.com/office/drawing/2010/main" val="0"/>
            </a:ext>
          </a:extLst>
        </a:blip>
        <a:srcRect l="27203" t="36588" r="56915" b="43693"/>
        <a:stretch>
          <a:fillRect/>
        </a:stretch>
      </xdr:blipFill>
      <xdr:spPr>
        <a:xfrm>
          <a:off x="4883415" y="2713470"/>
          <a:ext cx="741362" cy="562132"/>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0.33882</cdr:x>
      <cdr:y>0.56863</cdr:y>
    </cdr:from>
    <cdr:to>
      <cdr:x>0.38241</cdr:x>
      <cdr:y>0.60735</cdr:y>
    </cdr:to>
    <cdr:sp macro="" textlink="">
      <cdr:nvSpPr>
        <cdr:cNvPr id="3" name="Star: 5 Points 2">
          <a:extLst xmlns:a="http://schemas.openxmlformats.org/drawingml/2006/main">
            <a:ext uri="{FF2B5EF4-FFF2-40B4-BE49-F238E27FC236}">
              <a16:creationId xmlns:a16="http://schemas.microsoft.com/office/drawing/2014/main" id="{98695D3C-396E-4E4D-AA06-858F1A7BD361}"/>
            </a:ext>
          </a:extLst>
        </cdr:cNvPr>
        <cdr:cNvSpPr/>
      </cdr:nvSpPr>
      <cdr:spPr>
        <a:xfrm xmlns:a="http://schemas.openxmlformats.org/drawingml/2006/main">
          <a:off x="913515" y="1391595"/>
          <a:ext cx="117523" cy="94776"/>
        </a:xfrm>
        <a:prstGeom xmlns:a="http://schemas.openxmlformats.org/drawingml/2006/main" prst="star5">
          <a:avLst>
            <a:gd name="adj" fmla="val 26973"/>
            <a:gd name="hf" fmla="val 105146"/>
            <a:gd name="vf" fmla="val 110557"/>
          </a:avLst>
        </a:prstGeom>
        <a:noFill xmlns:a="http://schemas.openxmlformats.org/drawingml/2006/main"/>
        <a:ln xmlns:a="http://schemas.openxmlformats.org/drawingml/2006/main" w="12700"/>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rtlCol="0" anchor="ctr"/>
        <a:lstStyle xmlns:a="http://schemas.openxmlformats.org/drawingml/2006/main"/>
        <a:p xmlns:a="http://schemas.openxmlformats.org/drawingml/2006/main">
          <a:endParaRPr lang="en-US"/>
        </a:p>
      </cdr:txBody>
    </cdr:sp>
  </cdr:relSizeAnchor>
</c:userShape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21T17:22:36.701"/>
    </inkml:context>
    <inkml:brush xml:id="br0">
      <inkml:brushProperty name="width" value="0.1" units="cm"/>
      <inkml:brushProperty name="height" value="0.1" units="cm"/>
      <inkml:brushProperty name="color" value="#F6630D"/>
    </inkml:brush>
  </inkml:definitions>
  <inkml:trace contextRef="#ctx0" brushRef="#br0">0 0 24575</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M" refreshedDate="46286.918138194444" createdVersion="7" refreshedVersion="7" minRefreshableVersion="3" recordCount="501" xr:uid="{4E376923-E204-474F-B8A2-0C3CD629C9EB}">
  <cacheSource type="worksheet">
    <worksheetSource name="Table1"/>
  </cacheSource>
  <cacheFields count="17">
    <cacheField name="Order ID" numFmtId="0">
      <sharedItems containsBlank="1"/>
    </cacheField>
    <cacheField name="Order Date" numFmtId="14">
      <sharedItems containsNonDate="0" containsDate="1" containsString="0" containsBlank="1" minDate="2026-01-01T00:00:00" maxDate="2027-01-01T00:00:00"/>
    </cacheField>
    <cacheField name="Year" numFmtId="0">
      <sharedItems containsString="0" containsBlank="1" containsNumber="1" containsInteger="1" minValue="2026" maxValue="2026"/>
    </cacheField>
    <cacheField name="Customer ID" numFmtId="0">
      <sharedItems containsBlank="1"/>
    </cacheField>
    <cacheField name="Customer Name" numFmtId="0">
      <sharedItems containsBlank="1" count="207">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m/>
      </sharedItems>
    </cacheField>
    <cacheField name="Product ID" numFmtId="0">
      <sharedItems containsBlank="1"/>
    </cacheField>
    <cacheField name="Product Name" numFmtId="0">
      <sharedItems containsBlank="1"/>
    </cacheField>
    <cacheField name="Item Category" numFmtId="0">
      <sharedItems containsBlank="1" count="8">
        <s v="Chair"/>
        <s v="Notebook"/>
        <s v="Pen Set"/>
        <s v="Backpack"/>
        <s v="USB Drive"/>
        <s v="Charger"/>
        <s v="Desk Lamp"/>
        <m/>
      </sharedItems>
    </cacheField>
    <cacheField name="Region" numFmtId="0">
      <sharedItems containsBlank="1" count="5">
        <s v="West"/>
        <s v="North"/>
        <s v="South"/>
        <s v="East"/>
        <m/>
      </sharedItems>
    </cacheField>
    <cacheField name="Quantity Sold" numFmtId="0">
      <sharedItems containsString="0" containsBlank="1" containsNumber="1" containsInteger="1" minValue="1" maxValue="20"/>
    </cacheField>
    <cacheField name="Unit Price" numFmtId="0">
      <sharedItems containsString="0" containsBlank="1" containsNumber="1" minValue="20.350000000000001" maxValue="499.07"/>
    </cacheField>
    <cacheField name="Cost Amount" numFmtId="0">
      <sharedItems containsString="0" containsBlank="1" containsNumber="1" minValue="39.19" maxValue="7075.47"/>
    </cacheField>
    <cacheField name="Sales Amount" numFmtId="0">
      <sharedItems containsString="0" containsBlank="1" containsNumber="1" minValue="67.150000000000006" maxValue="9534"/>
    </cacheField>
    <cacheField name="Profit" numFmtId="0">
      <sharedItems containsSemiMixedTypes="0" containsString="0" containsNumber="1" minValue="0" maxValue="3647.1499999999996"/>
    </cacheField>
    <cacheField name="Quarter" numFmtId="0">
      <sharedItems/>
    </cacheField>
    <cacheField name="Month" numFmtId="0">
      <sharedItems containsBlank="1" count="13">
        <s v="Jul"/>
        <s v="Jan"/>
        <s v="Apr"/>
        <s v="Oct"/>
        <s v="Sep"/>
        <s v="Dec"/>
        <s v="Feb"/>
        <s v="Mar"/>
        <s v="May"/>
        <s v="Aug"/>
        <s v="Nov"/>
        <s v="Jun"/>
        <m u="1"/>
      </sharedItems>
    </cacheField>
    <cacheField name="Month No" numFmtId="0">
      <sharedItems containsSemiMixedTypes="0" containsString="0" containsNumber="1" containsInteger="1" minValue="1" maxValue="12"/>
    </cacheField>
  </cacheFields>
  <extLst>
    <ext xmlns:x14="http://schemas.microsoft.com/office/spreadsheetml/2009/9/main" uri="{725AE2AE-9491-48be-B2B4-4EB974FC3084}">
      <x14:pivotCacheDefinition pivotCacheId="15460733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ORD00001"/>
    <d v="2026-07-08T00:00:00"/>
    <n v="2026"/>
    <s v="C090"/>
    <x v="0"/>
    <s v="P024"/>
    <s v="USB Drive 24"/>
    <x v="0"/>
    <x v="0"/>
    <n v="9"/>
    <n v="247.66"/>
    <n v="1320.15"/>
    <n v="2228.94"/>
    <n v="908.79"/>
    <s v="Q3"/>
    <x v="0"/>
    <n v="7"/>
  </r>
  <r>
    <s v="ORD00002"/>
    <d v="2026-01-03T00:00:00"/>
    <n v="2026"/>
    <s v="C087"/>
    <x v="1"/>
    <s v="P048"/>
    <s v="Desk Lamp 48"/>
    <x v="0"/>
    <x v="1"/>
    <n v="15"/>
    <n v="474.38"/>
    <n v="5478.96"/>
    <n v="7115.7"/>
    <n v="1636.7399999999998"/>
    <s v="Q1"/>
    <x v="1"/>
    <n v="1"/>
  </r>
  <r>
    <s v="ORD00003"/>
    <d v="2026-07-28T00:00:00"/>
    <n v="2026"/>
    <s v="C083"/>
    <x v="2"/>
    <s v="P039"/>
    <s v="Notebook 39"/>
    <x v="1"/>
    <x v="0"/>
    <n v="19"/>
    <n v="483"/>
    <n v="5850.31"/>
    <n v="9177"/>
    <n v="3326.6899999999996"/>
    <s v="Q3"/>
    <x v="0"/>
    <n v="7"/>
  </r>
  <r>
    <s v="ORD00004"/>
    <d v="2026-04-21T00:00:00"/>
    <n v="2026"/>
    <s v="C021"/>
    <x v="3"/>
    <s v="P004"/>
    <s v="Charger 4"/>
    <x v="2"/>
    <x v="2"/>
    <n v="17"/>
    <n v="311.86"/>
    <n v="3119.49"/>
    <n v="5301.62"/>
    <n v="2182.13"/>
    <s v="Q2"/>
    <x v="2"/>
    <n v="4"/>
  </r>
  <r>
    <s v="ORD00005"/>
    <d v="2026-10-01T00:00:00"/>
    <n v="2026"/>
    <s v="C006"/>
    <x v="4"/>
    <s v="P024"/>
    <s v="USB Drive 24"/>
    <x v="0"/>
    <x v="2"/>
    <n v="15"/>
    <n v="350.77"/>
    <n v="3038.92"/>
    <n v="5261.5499999999993"/>
    <n v="2222.6299999999992"/>
    <s v="Q4"/>
    <x v="3"/>
    <n v="10"/>
  </r>
  <r>
    <s v="ORD00006"/>
    <d v="2026-09-21T00:00:00"/>
    <n v="2026"/>
    <s v="C039"/>
    <x v="5"/>
    <s v="P005"/>
    <s v="USB Drive 5"/>
    <x v="3"/>
    <x v="3"/>
    <n v="2"/>
    <n v="310.92"/>
    <n v="455.11"/>
    <n v="621.84"/>
    <n v="166.73000000000002"/>
    <s v="Q3"/>
    <x v="4"/>
    <n v="9"/>
  </r>
  <r>
    <s v="ORD00007"/>
    <d v="2026-12-07T00:00:00"/>
    <n v="2026"/>
    <s v="C054"/>
    <x v="6"/>
    <s v="P030"/>
    <s v="Desk Lamp 30"/>
    <x v="3"/>
    <x v="1"/>
    <n v="13"/>
    <n v="35.79"/>
    <n v="321.38"/>
    <n v="465.27"/>
    <n v="143.88999999999999"/>
    <s v="Q4"/>
    <x v="5"/>
    <n v="12"/>
  </r>
  <r>
    <s v="ORD00008"/>
    <d v="2026-01-05T00:00:00"/>
    <n v="2026"/>
    <s v="C030"/>
    <x v="7"/>
    <s v="P033"/>
    <s v="Chair 33"/>
    <x v="0"/>
    <x v="3"/>
    <n v="7"/>
    <n v="378.96"/>
    <n v="1807.54"/>
    <n v="2652.72"/>
    <n v="845.17999999999984"/>
    <s v="Q1"/>
    <x v="1"/>
    <n v="1"/>
  </r>
  <r>
    <s v="ORD00009"/>
    <d v="2026-01-02T00:00:00"/>
    <n v="2026"/>
    <s v="C038"/>
    <x v="8"/>
    <s v="P002"/>
    <s v="Desk Lamp 2"/>
    <x v="4"/>
    <x v="1"/>
    <n v="2"/>
    <n v="73.33"/>
    <n v="119.22"/>
    <n v="146.66"/>
    <n v="27.439999999999998"/>
    <s v="Q1"/>
    <x v="1"/>
    <n v="1"/>
  </r>
  <r>
    <s v="ORD00010"/>
    <d v="2026-02-10T00:00:00"/>
    <n v="2026"/>
    <s v="C012"/>
    <x v="9"/>
    <s v="P018"/>
    <s v="USB Drive 18"/>
    <x v="2"/>
    <x v="3"/>
    <n v="4"/>
    <n v="358.32"/>
    <n v="1035.5899999999999"/>
    <n v="1433.28"/>
    <n v="397.69000000000005"/>
    <s v="Q1"/>
    <x v="6"/>
    <n v="2"/>
  </r>
  <r>
    <s v="ORD00011"/>
    <d v="2026-03-18T00:00:00"/>
    <n v="2026"/>
    <s v="C068"/>
    <x v="10"/>
    <s v="P039"/>
    <s v="Notebook 39"/>
    <x v="1"/>
    <x v="0"/>
    <n v="16"/>
    <n v="330.33"/>
    <n v="3555.02"/>
    <n v="5285.28"/>
    <n v="1730.2599999999998"/>
    <s v="Q1"/>
    <x v="7"/>
    <n v="3"/>
  </r>
  <r>
    <s v="ORD00012"/>
    <d v="2026-05-18T00:00:00"/>
    <n v="2026"/>
    <s v="C068"/>
    <x v="9"/>
    <s v="P050"/>
    <s v="Backpack 50"/>
    <x v="0"/>
    <x v="3"/>
    <n v="19"/>
    <n v="271.2"/>
    <n v="3785.15"/>
    <n v="5152.8"/>
    <n v="1367.65"/>
    <s v="Q2"/>
    <x v="8"/>
    <n v="5"/>
  </r>
  <r>
    <s v="ORD00013"/>
    <d v="2026-05-05T00:00:00"/>
    <n v="2026"/>
    <s v="C051"/>
    <x v="11"/>
    <s v="P045"/>
    <s v="Chair 45"/>
    <x v="1"/>
    <x v="0"/>
    <n v="11"/>
    <n v="267.58"/>
    <n v="1629.15"/>
    <n v="2943.3799999999997"/>
    <n v="1314.2299999999996"/>
    <s v="Q2"/>
    <x v="8"/>
    <n v="5"/>
  </r>
  <r>
    <s v="ORD00014"/>
    <d v="2026-08-21T00:00:00"/>
    <n v="2026"/>
    <s v="C010"/>
    <x v="12"/>
    <s v="P005"/>
    <s v="USB Drive 5"/>
    <x v="3"/>
    <x v="3"/>
    <n v="11"/>
    <n v="63.79"/>
    <n v="545.28"/>
    <n v="701.68999999999994"/>
    <n v="156.40999999999997"/>
    <s v="Q3"/>
    <x v="9"/>
    <n v="8"/>
  </r>
  <r>
    <s v="ORD00015"/>
    <d v="2026-07-19T00:00:00"/>
    <n v="2026"/>
    <s v="C036"/>
    <x v="13"/>
    <s v="P017"/>
    <s v="Pen Set 17"/>
    <x v="4"/>
    <x v="0"/>
    <n v="13"/>
    <n v="493.23"/>
    <n v="4677.54"/>
    <n v="6411.99"/>
    <n v="1734.4499999999998"/>
    <s v="Q3"/>
    <x v="0"/>
    <n v="7"/>
  </r>
  <r>
    <s v="ORD00016"/>
    <d v="2026-09-11T00:00:00"/>
    <n v="2026"/>
    <s v="C038"/>
    <x v="14"/>
    <s v="P015"/>
    <s v="Notebook 15"/>
    <x v="5"/>
    <x v="0"/>
    <n v="12"/>
    <n v="356.59"/>
    <n v="2680.36"/>
    <n v="4279.08"/>
    <n v="1598.7199999999998"/>
    <s v="Q3"/>
    <x v="4"/>
    <n v="9"/>
  </r>
  <r>
    <s v="ORD00017"/>
    <d v="2026-03-04T00:00:00"/>
    <n v="2026"/>
    <s v="C093"/>
    <x v="15"/>
    <s v="P028"/>
    <s v="Notebook 28"/>
    <x v="0"/>
    <x v="3"/>
    <n v="17"/>
    <n v="206.03"/>
    <n v="2472.84"/>
    <n v="3502.51"/>
    <n v="1029.67"/>
    <s v="Q1"/>
    <x v="7"/>
    <n v="3"/>
  </r>
  <r>
    <s v="ORD00018"/>
    <d v="2026-01-03T00:00:00"/>
    <n v="2026"/>
    <s v="C078"/>
    <x v="16"/>
    <s v="P013"/>
    <s v="USB Drive 13"/>
    <x v="1"/>
    <x v="1"/>
    <n v="8"/>
    <n v="474.76"/>
    <n v="2502.94"/>
    <n v="3798.08"/>
    <n v="1295.1399999999999"/>
    <s v="Q1"/>
    <x v="1"/>
    <n v="1"/>
  </r>
  <r>
    <s v="ORD00019"/>
    <d v="2026-03-03T00:00:00"/>
    <n v="2026"/>
    <s v="C004"/>
    <x v="17"/>
    <s v="P013"/>
    <s v="USB Drive 13"/>
    <x v="1"/>
    <x v="2"/>
    <n v="11"/>
    <n v="306.95"/>
    <n v="2861.4"/>
    <n v="3376.45"/>
    <n v="515.04999999999973"/>
    <s v="Q1"/>
    <x v="7"/>
    <n v="3"/>
  </r>
  <r>
    <s v="ORD00020"/>
    <d v="2026-08-06T00:00:00"/>
    <n v="2026"/>
    <s v="C043"/>
    <x v="18"/>
    <s v="P002"/>
    <s v="Desk Lamp 2"/>
    <x v="4"/>
    <x v="0"/>
    <n v="3"/>
    <n v="221.06"/>
    <n v="485.14"/>
    <n v="663.18000000000006"/>
    <n v="178.04000000000008"/>
    <s v="Q3"/>
    <x v="9"/>
    <n v="8"/>
  </r>
  <r>
    <s v="ORD00021"/>
    <d v="2026-08-14T00:00:00"/>
    <n v="2026"/>
    <s v="C020"/>
    <x v="19"/>
    <s v="P015"/>
    <s v="Notebook 15"/>
    <x v="5"/>
    <x v="1"/>
    <n v="14"/>
    <n v="325.60000000000002"/>
    <n v="2851.81"/>
    <n v="4558.4000000000005"/>
    <n v="1706.5900000000006"/>
    <s v="Q3"/>
    <x v="9"/>
    <n v="8"/>
  </r>
  <r>
    <s v="ORD00022"/>
    <d v="2026-11-04T00:00:00"/>
    <n v="2026"/>
    <s v="C052"/>
    <x v="20"/>
    <s v="P045"/>
    <s v="Chair 45"/>
    <x v="1"/>
    <x v="1"/>
    <n v="17"/>
    <n v="440.76"/>
    <n v="5061.97"/>
    <n v="7492.92"/>
    <n v="2430.9499999999998"/>
    <s v="Q4"/>
    <x v="10"/>
    <n v="11"/>
  </r>
  <r>
    <s v="ORD00023"/>
    <d v="2026-11-06T00:00:00"/>
    <n v="2026"/>
    <s v="C079"/>
    <x v="21"/>
    <s v="P009"/>
    <s v="Charger 9"/>
    <x v="2"/>
    <x v="2"/>
    <n v="15"/>
    <n v="175.8"/>
    <n v="1763.84"/>
    <n v="2637"/>
    <n v="873.16000000000008"/>
    <s v="Q4"/>
    <x v="10"/>
    <n v="11"/>
  </r>
  <r>
    <s v="ORD00024"/>
    <d v="2026-08-11T00:00:00"/>
    <n v="2026"/>
    <s v="C051"/>
    <x v="22"/>
    <s v="P017"/>
    <s v="Pen Set 17"/>
    <x v="4"/>
    <x v="1"/>
    <n v="19"/>
    <n v="235.83"/>
    <n v="2978.8"/>
    <n v="4480.7700000000004"/>
    <n v="1501.9700000000003"/>
    <s v="Q3"/>
    <x v="9"/>
    <n v="8"/>
  </r>
  <r>
    <s v="ORD00025"/>
    <d v="2026-04-03T00:00:00"/>
    <n v="2026"/>
    <s v="C090"/>
    <x v="23"/>
    <s v="P019"/>
    <s v="Backpack 19"/>
    <x v="1"/>
    <x v="3"/>
    <n v="20"/>
    <n v="360.44"/>
    <n v="4828.17"/>
    <n v="7208.8"/>
    <n v="2380.63"/>
    <s v="Q2"/>
    <x v="2"/>
    <n v="4"/>
  </r>
  <r>
    <s v="ORD00026"/>
    <d v="2026-07-30T00:00:00"/>
    <n v="2026"/>
    <s v="C040"/>
    <x v="24"/>
    <s v="P043"/>
    <s v="USB Drive 43"/>
    <x v="0"/>
    <x v="2"/>
    <n v="20"/>
    <n v="69.069999999999993"/>
    <n v="989.77"/>
    <n v="1381.3999999999999"/>
    <n v="391.62999999999988"/>
    <s v="Q3"/>
    <x v="0"/>
    <n v="7"/>
  </r>
  <r>
    <s v="ORD00027"/>
    <d v="2026-12-04T00:00:00"/>
    <n v="2026"/>
    <s v="C041"/>
    <x v="25"/>
    <s v="P001"/>
    <s v="Desk Lamp 1"/>
    <x v="0"/>
    <x v="2"/>
    <n v="15"/>
    <n v="308.27999999999997"/>
    <n v="3246.51"/>
    <n v="4624.2"/>
    <n v="1377.6899999999996"/>
    <s v="Q4"/>
    <x v="5"/>
    <n v="12"/>
  </r>
  <r>
    <s v="ORD00028"/>
    <d v="2026-03-26T00:00:00"/>
    <n v="2026"/>
    <s v="C032"/>
    <x v="26"/>
    <s v="P025"/>
    <s v="Pen Set 25"/>
    <x v="5"/>
    <x v="0"/>
    <n v="6"/>
    <n v="429.23"/>
    <n v="1427.01"/>
    <n v="2575.38"/>
    <n v="1148.3700000000001"/>
    <s v="Q1"/>
    <x v="7"/>
    <n v="3"/>
  </r>
  <r>
    <s v="ORD00029"/>
    <d v="2026-08-24T00:00:00"/>
    <n v="2026"/>
    <s v="C028"/>
    <x v="27"/>
    <s v="P041"/>
    <s v="Desk Lamp 41"/>
    <x v="0"/>
    <x v="1"/>
    <n v="11"/>
    <n v="43.42"/>
    <n v="385.22"/>
    <n v="477.62"/>
    <n v="92.399999999999977"/>
    <s v="Q3"/>
    <x v="9"/>
    <n v="8"/>
  </r>
  <r>
    <s v="ORD00030"/>
    <d v="2026-06-24T00:00:00"/>
    <n v="2026"/>
    <s v="C046"/>
    <x v="28"/>
    <s v="P006"/>
    <s v="Chair 6"/>
    <x v="4"/>
    <x v="0"/>
    <n v="19"/>
    <n v="402.77"/>
    <n v="4275.3100000000004"/>
    <n v="7652.6299999999992"/>
    <n v="3377.3199999999988"/>
    <s v="Q2"/>
    <x v="11"/>
    <n v="6"/>
  </r>
  <r>
    <s v="ORD00031"/>
    <d v="2026-11-12T00:00:00"/>
    <n v="2026"/>
    <s v="C011"/>
    <x v="29"/>
    <s v="P042"/>
    <s v="Backpack 42"/>
    <x v="3"/>
    <x v="0"/>
    <n v="11"/>
    <n v="201.37"/>
    <n v="1250.05"/>
    <n v="2215.0700000000002"/>
    <n v="965.02000000000021"/>
    <s v="Q4"/>
    <x v="10"/>
    <n v="11"/>
  </r>
  <r>
    <s v="ORD00032"/>
    <d v="2026-10-05T00:00:00"/>
    <n v="2026"/>
    <s v="C038"/>
    <x v="30"/>
    <s v="P049"/>
    <s v="USB Drive 49"/>
    <x v="4"/>
    <x v="0"/>
    <n v="17"/>
    <n v="151.05000000000001"/>
    <n v="1716.85"/>
    <n v="2567.8500000000004"/>
    <n v="851.00000000000045"/>
    <s v="Q4"/>
    <x v="3"/>
    <n v="10"/>
  </r>
  <r>
    <s v="ORD00033"/>
    <d v="2026-01-30T00:00:00"/>
    <n v="2026"/>
    <s v="C041"/>
    <x v="31"/>
    <s v="P028"/>
    <s v="Notebook 28"/>
    <x v="0"/>
    <x v="3"/>
    <n v="2"/>
    <n v="333.63"/>
    <n v="392.88"/>
    <n v="667.26"/>
    <n v="274.38"/>
    <s v="Q1"/>
    <x v="1"/>
    <n v="1"/>
  </r>
  <r>
    <s v="ORD00034"/>
    <d v="2026-03-04T00:00:00"/>
    <n v="2026"/>
    <s v="C078"/>
    <x v="32"/>
    <s v="P021"/>
    <s v="Notebook 21"/>
    <x v="0"/>
    <x v="2"/>
    <n v="9"/>
    <n v="77.33"/>
    <n v="375.33"/>
    <n v="695.97"/>
    <n v="320.64000000000004"/>
    <s v="Q1"/>
    <x v="7"/>
    <n v="3"/>
  </r>
  <r>
    <s v="ORD00035"/>
    <d v="2026-05-07T00:00:00"/>
    <n v="2026"/>
    <s v="C046"/>
    <x v="33"/>
    <s v="P010"/>
    <s v="Notebook 10"/>
    <x v="0"/>
    <x v="1"/>
    <n v="1"/>
    <n v="251.54"/>
    <n v="133.61000000000001"/>
    <n v="251.54"/>
    <n v="117.92999999999998"/>
    <s v="Q2"/>
    <x v="8"/>
    <n v="5"/>
  </r>
  <r>
    <s v="ORD00036"/>
    <d v="2026-04-03T00:00:00"/>
    <n v="2026"/>
    <s v="C041"/>
    <x v="34"/>
    <s v="P022"/>
    <s v="USB Drive 22"/>
    <x v="2"/>
    <x v="1"/>
    <n v="1"/>
    <n v="407.67"/>
    <n v="288.17"/>
    <n v="407.67"/>
    <n v="119.5"/>
    <s v="Q2"/>
    <x v="2"/>
    <n v="4"/>
  </r>
  <r>
    <s v="ORD00037"/>
    <d v="2026-08-08T00:00:00"/>
    <n v="2026"/>
    <s v="C027"/>
    <x v="1"/>
    <s v="P007"/>
    <s v="Pen Set 7"/>
    <x v="3"/>
    <x v="1"/>
    <n v="20"/>
    <n v="98.75"/>
    <n v="1287.8900000000001"/>
    <n v="1975"/>
    <n v="687.1099999999999"/>
    <s v="Q3"/>
    <x v="9"/>
    <n v="8"/>
  </r>
  <r>
    <s v="ORD00038"/>
    <d v="2026-05-24T00:00:00"/>
    <n v="2026"/>
    <s v="C084"/>
    <x v="35"/>
    <s v="P026"/>
    <s v="Charger 26"/>
    <x v="5"/>
    <x v="2"/>
    <n v="6"/>
    <n v="63.41"/>
    <n v="257.01"/>
    <n v="380.46"/>
    <n v="123.44999999999999"/>
    <s v="Q2"/>
    <x v="8"/>
    <n v="5"/>
  </r>
  <r>
    <s v="ORD00039"/>
    <d v="2026-07-15T00:00:00"/>
    <n v="2026"/>
    <s v="C021"/>
    <x v="36"/>
    <s v="P027"/>
    <s v="Charger 27"/>
    <x v="1"/>
    <x v="3"/>
    <n v="10"/>
    <n v="428.74"/>
    <n v="3643.64"/>
    <n v="4287.3999999999996"/>
    <n v="643.75999999999976"/>
    <s v="Q3"/>
    <x v="0"/>
    <n v="7"/>
  </r>
  <r>
    <s v="ORD00040"/>
    <d v="2026-06-25T00:00:00"/>
    <n v="2026"/>
    <s v="C074"/>
    <x v="37"/>
    <s v="P044"/>
    <s v="Desk Lamp 44"/>
    <x v="1"/>
    <x v="2"/>
    <n v="9"/>
    <n v="299.01"/>
    <n v="1921.6"/>
    <n v="2691.09"/>
    <n v="769.49000000000024"/>
    <s v="Q2"/>
    <x v="11"/>
    <n v="6"/>
  </r>
  <r>
    <s v="ORD00041"/>
    <d v="2026-10-24T00:00:00"/>
    <n v="2026"/>
    <s v="C074"/>
    <x v="38"/>
    <s v="P050"/>
    <s v="Backpack 50"/>
    <x v="0"/>
    <x v="2"/>
    <n v="3"/>
    <n v="224.4"/>
    <n v="487.85"/>
    <n v="673.2"/>
    <n v="185.35000000000002"/>
    <s v="Q4"/>
    <x v="3"/>
    <n v="10"/>
  </r>
  <r>
    <s v="ORD00042"/>
    <d v="2026-05-18T00:00:00"/>
    <n v="2026"/>
    <s v="C019"/>
    <x v="39"/>
    <s v="P025"/>
    <s v="Pen Set 25"/>
    <x v="5"/>
    <x v="0"/>
    <n v="17"/>
    <n v="251.77"/>
    <n v="2312.52"/>
    <n v="4280.09"/>
    <n v="1967.5700000000002"/>
    <s v="Q2"/>
    <x v="8"/>
    <n v="5"/>
  </r>
  <r>
    <s v="ORD00043"/>
    <d v="2026-01-14T00:00:00"/>
    <n v="2026"/>
    <s v="C042"/>
    <x v="40"/>
    <s v="P027"/>
    <s v="Charger 27"/>
    <x v="1"/>
    <x v="0"/>
    <n v="20"/>
    <n v="325.52"/>
    <n v="4014.71"/>
    <n v="6510.4"/>
    <n v="2495.6899999999996"/>
    <s v="Q1"/>
    <x v="1"/>
    <n v="1"/>
  </r>
  <r>
    <s v="ORD00044"/>
    <d v="2026-12-08T00:00:00"/>
    <n v="2026"/>
    <s v="C094"/>
    <x v="41"/>
    <s v="P026"/>
    <s v="Charger 26"/>
    <x v="5"/>
    <x v="2"/>
    <n v="6"/>
    <n v="440.76"/>
    <n v="1519.3"/>
    <n v="2644.56"/>
    <n v="1125.26"/>
    <s v="Q4"/>
    <x v="5"/>
    <n v="12"/>
  </r>
  <r>
    <s v="ORD00045"/>
    <d v="2026-11-27T00:00:00"/>
    <n v="2026"/>
    <s v="C092"/>
    <x v="42"/>
    <s v="P015"/>
    <s v="Notebook 15"/>
    <x v="5"/>
    <x v="1"/>
    <n v="11"/>
    <n v="355.29"/>
    <n v="2750.55"/>
    <n v="3908.19"/>
    <n v="1157.6399999999999"/>
    <s v="Q4"/>
    <x v="10"/>
    <n v="11"/>
  </r>
  <r>
    <s v="ORD00046"/>
    <d v="2026-07-14T00:00:00"/>
    <n v="2026"/>
    <s v="C019"/>
    <x v="43"/>
    <s v="P017"/>
    <s v="Pen Set 17"/>
    <x v="4"/>
    <x v="1"/>
    <n v="5"/>
    <n v="44.07"/>
    <n v="153.94999999999999"/>
    <n v="220.35"/>
    <n v="66.400000000000006"/>
    <s v="Q3"/>
    <x v="0"/>
    <n v="7"/>
  </r>
  <r>
    <s v="ORD00047"/>
    <d v="2026-08-05T00:00:00"/>
    <n v="2026"/>
    <s v="C046"/>
    <x v="44"/>
    <s v="P012"/>
    <s v="Chair 12"/>
    <x v="3"/>
    <x v="0"/>
    <n v="11"/>
    <n v="413.88"/>
    <n v="3095.26"/>
    <n v="4552.68"/>
    <n v="1457.42"/>
    <s v="Q3"/>
    <x v="9"/>
    <n v="8"/>
  </r>
  <r>
    <s v="ORD00048"/>
    <d v="2026-05-19T00:00:00"/>
    <n v="2026"/>
    <s v="C043"/>
    <x v="44"/>
    <s v="P011"/>
    <s v="Desk Lamp 11"/>
    <x v="6"/>
    <x v="3"/>
    <n v="10"/>
    <n v="462.99"/>
    <n v="3011.06"/>
    <n v="4629.8999999999996"/>
    <n v="1618.8399999999997"/>
    <s v="Q2"/>
    <x v="8"/>
    <n v="5"/>
  </r>
  <r>
    <s v="ORD00049"/>
    <d v="2026-06-11T00:00:00"/>
    <n v="2026"/>
    <s v="C095"/>
    <x v="45"/>
    <s v="P025"/>
    <s v="Pen Set 25"/>
    <x v="5"/>
    <x v="3"/>
    <n v="2"/>
    <n v="487.67"/>
    <n v="627.03"/>
    <n v="975.34"/>
    <n v="348.31000000000006"/>
    <s v="Q2"/>
    <x v="11"/>
    <n v="6"/>
  </r>
  <r>
    <s v="ORD00050"/>
    <d v="2026-08-15T00:00:00"/>
    <n v="2026"/>
    <s v="C041"/>
    <x v="46"/>
    <s v="P019"/>
    <s v="Backpack 19"/>
    <x v="1"/>
    <x v="1"/>
    <n v="15"/>
    <n v="359.56"/>
    <n v="3727.76"/>
    <n v="5393.4"/>
    <n v="1665.6399999999994"/>
    <s v="Q3"/>
    <x v="9"/>
    <n v="8"/>
  </r>
  <r>
    <s v="ORD00051"/>
    <d v="2026-10-21T00:00:00"/>
    <n v="2026"/>
    <s v="C022"/>
    <x v="47"/>
    <s v="P034"/>
    <s v="USB Drive 34"/>
    <x v="1"/>
    <x v="1"/>
    <n v="5"/>
    <n v="313.41000000000003"/>
    <n v="956.31"/>
    <n v="1567.0500000000002"/>
    <n v="610.74000000000024"/>
    <s v="Q4"/>
    <x v="3"/>
    <n v="10"/>
  </r>
  <r>
    <s v="ORD00052"/>
    <d v="2026-07-21T00:00:00"/>
    <n v="2026"/>
    <s v="C033"/>
    <x v="36"/>
    <s v="P037"/>
    <s v="Charger 37"/>
    <x v="3"/>
    <x v="0"/>
    <n v="18"/>
    <n v="478.01"/>
    <n v="5144.46"/>
    <n v="8604.18"/>
    <n v="3459.7200000000003"/>
    <s v="Q3"/>
    <x v="0"/>
    <n v="7"/>
  </r>
  <r>
    <s v="ORD00053"/>
    <d v="2026-06-15T00:00:00"/>
    <n v="2026"/>
    <s v="C065"/>
    <x v="48"/>
    <s v="P012"/>
    <s v="Chair 12"/>
    <x v="3"/>
    <x v="2"/>
    <n v="2"/>
    <n v="498.01"/>
    <n v="600.57000000000005"/>
    <n v="996.02"/>
    <n v="395.44999999999993"/>
    <s v="Q2"/>
    <x v="11"/>
    <n v="6"/>
  </r>
  <r>
    <s v="ORD00054"/>
    <d v="2026-11-27T00:00:00"/>
    <n v="2026"/>
    <s v="C035"/>
    <x v="49"/>
    <s v="P008"/>
    <s v="Backpack 8"/>
    <x v="1"/>
    <x v="1"/>
    <n v="11"/>
    <n v="489.24"/>
    <n v="3208.94"/>
    <n v="5381.64"/>
    <n v="2172.7000000000003"/>
    <s v="Q4"/>
    <x v="10"/>
    <n v="11"/>
  </r>
  <r>
    <s v="ORD00055"/>
    <d v="2026-04-13T00:00:00"/>
    <n v="2026"/>
    <s v="C061"/>
    <x v="50"/>
    <s v="P010"/>
    <s v="Notebook 10"/>
    <x v="0"/>
    <x v="3"/>
    <n v="9"/>
    <n v="21.89"/>
    <n v="121.32"/>
    <n v="197.01"/>
    <n v="75.69"/>
    <s v="Q2"/>
    <x v="2"/>
    <n v="4"/>
  </r>
  <r>
    <s v="ORD00056"/>
    <d v="2026-12-26T00:00:00"/>
    <n v="2026"/>
    <s v="C057"/>
    <x v="51"/>
    <s v="P038"/>
    <s v="Charger 38"/>
    <x v="3"/>
    <x v="2"/>
    <n v="17"/>
    <n v="114.21"/>
    <n v="1375.29"/>
    <n v="1941.57"/>
    <n v="566.28"/>
    <s v="Q4"/>
    <x v="5"/>
    <n v="12"/>
  </r>
  <r>
    <s v="ORD00057"/>
    <d v="2026-06-08T00:00:00"/>
    <n v="2026"/>
    <s v="C022"/>
    <x v="52"/>
    <s v="P001"/>
    <s v="Desk Lamp 1"/>
    <x v="0"/>
    <x v="0"/>
    <n v="6"/>
    <n v="244.51"/>
    <n v="1125.9000000000001"/>
    <n v="1467.06"/>
    <n v="341.15999999999985"/>
    <s v="Q2"/>
    <x v="11"/>
    <n v="6"/>
  </r>
  <r>
    <s v="ORD00058"/>
    <d v="2026-02-05T00:00:00"/>
    <n v="2026"/>
    <s v="C046"/>
    <x v="39"/>
    <s v="P039"/>
    <s v="Notebook 39"/>
    <x v="1"/>
    <x v="1"/>
    <n v="5"/>
    <n v="267.2"/>
    <n v="807.44"/>
    <n v="1336"/>
    <n v="528.55999999999995"/>
    <s v="Q1"/>
    <x v="6"/>
    <n v="2"/>
  </r>
  <r>
    <s v="ORD00059"/>
    <d v="2026-06-13T00:00:00"/>
    <n v="2026"/>
    <s v="C020"/>
    <x v="53"/>
    <s v="P008"/>
    <s v="Backpack 8"/>
    <x v="1"/>
    <x v="0"/>
    <n v="20"/>
    <n v="325.04000000000002"/>
    <n v="3717.21"/>
    <n v="6500.8"/>
    <n v="2783.59"/>
    <s v="Q2"/>
    <x v="11"/>
    <n v="6"/>
  </r>
  <r>
    <s v="ORD00060"/>
    <d v="2026-09-04T00:00:00"/>
    <n v="2026"/>
    <s v="C018"/>
    <x v="54"/>
    <s v="P004"/>
    <s v="Charger 4"/>
    <x v="2"/>
    <x v="1"/>
    <n v="15"/>
    <n v="272.16000000000003"/>
    <n v="2496.39"/>
    <n v="4082.4000000000005"/>
    <n v="1586.0100000000007"/>
    <s v="Q3"/>
    <x v="4"/>
    <n v="9"/>
  </r>
  <r>
    <s v="ORD00061"/>
    <d v="2026-04-03T00:00:00"/>
    <n v="2026"/>
    <s v="C100"/>
    <x v="55"/>
    <s v="P005"/>
    <s v="USB Drive 5"/>
    <x v="3"/>
    <x v="3"/>
    <n v="16"/>
    <n v="328.88"/>
    <n v="3220.64"/>
    <n v="5262.08"/>
    <n v="2041.44"/>
    <s v="Q2"/>
    <x v="2"/>
    <n v="4"/>
  </r>
  <r>
    <s v="ORD00062"/>
    <d v="2026-02-13T00:00:00"/>
    <n v="2026"/>
    <s v="C073"/>
    <x v="31"/>
    <s v="P030"/>
    <s v="Desk Lamp 30"/>
    <x v="3"/>
    <x v="2"/>
    <n v="8"/>
    <n v="43.03"/>
    <n v="218.34"/>
    <n v="344.24"/>
    <n v="125.9"/>
    <s v="Q1"/>
    <x v="6"/>
    <n v="2"/>
  </r>
  <r>
    <s v="ORD00063"/>
    <d v="2026-11-08T00:00:00"/>
    <n v="2026"/>
    <s v="C026"/>
    <x v="56"/>
    <s v="P027"/>
    <s v="Charger 27"/>
    <x v="1"/>
    <x v="2"/>
    <n v="11"/>
    <n v="258.91000000000003"/>
    <n v="1655.69"/>
    <n v="2848.01"/>
    <n v="1192.3200000000002"/>
    <s v="Q4"/>
    <x v="10"/>
    <n v="11"/>
  </r>
  <r>
    <s v="ORD00064"/>
    <d v="2026-01-22T00:00:00"/>
    <n v="2026"/>
    <s v="C076"/>
    <x v="57"/>
    <s v="P026"/>
    <s v="Charger 26"/>
    <x v="5"/>
    <x v="1"/>
    <n v="12"/>
    <n v="30.01"/>
    <n v="224.36"/>
    <n v="360.12"/>
    <n v="135.76"/>
    <s v="Q1"/>
    <x v="1"/>
    <n v="1"/>
  </r>
  <r>
    <s v="ORD00065"/>
    <d v="2026-06-26T00:00:00"/>
    <n v="2026"/>
    <s v="C013"/>
    <x v="45"/>
    <s v="P026"/>
    <s v="Charger 26"/>
    <x v="5"/>
    <x v="1"/>
    <n v="14"/>
    <n v="301.13"/>
    <n v="2469.3200000000002"/>
    <n v="4215.82"/>
    <n v="1746.4999999999995"/>
    <s v="Q2"/>
    <x v="11"/>
    <n v="6"/>
  </r>
  <r>
    <s v="ORD00066"/>
    <d v="2026-10-04T00:00:00"/>
    <n v="2026"/>
    <s v="C010"/>
    <x v="58"/>
    <s v="P005"/>
    <s v="USB Drive 5"/>
    <x v="3"/>
    <x v="2"/>
    <n v="4"/>
    <n v="187.73"/>
    <n v="484.83"/>
    <n v="750.92"/>
    <n v="266.08999999999997"/>
    <s v="Q4"/>
    <x v="3"/>
    <n v="10"/>
  </r>
  <r>
    <s v="ORD00067"/>
    <d v="2026-07-14T00:00:00"/>
    <n v="2026"/>
    <s v="C037"/>
    <x v="58"/>
    <s v="P034"/>
    <s v="USB Drive 34"/>
    <x v="1"/>
    <x v="2"/>
    <n v="14"/>
    <n v="333.08"/>
    <n v="3518.84"/>
    <n v="4663.12"/>
    <n v="1144.2799999999997"/>
    <s v="Q3"/>
    <x v="0"/>
    <n v="7"/>
  </r>
  <r>
    <s v="ORD00068"/>
    <d v="2026-01-08T00:00:00"/>
    <n v="2026"/>
    <s v="C012"/>
    <x v="59"/>
    <s v="P016"/>
    <s v="Backpack 16"/>
    <x v="6"/>
    <x v="3"/>
    <n v="14"/>
    <n v="498.2"/>
    <n v="4789.07"/>
    <n v="6974.8"/>
    <n v="2185.7300000000005"/>
    <s v="Q1"/>
    <x v="1"/>
    <n v="1"/>
  </r>
  <r>
    <s v="ORD00069"/>
    <d v="2026-12-21T00:00:00"/>
    <n v="2026"/>
    <s v="C029"/>
    <x v="23"/>
    <s v="P002"/>
    <s v="Desk Lamp 2"/>
    <x v="4"/>
    <x v="1"/>
    <n v="14"/>
    <n v="118.82"/>
    <n v="857.4"/>
    <n v="1663.48"/>
    <n v="806.08"/>
    <s v="Q4"/>
    <x v="5"/>
    <n v="12"/>
  </r>
  <r>
    <s v="ORD00070"/>
    <d v="2026-07-06T00:00:00"/>
    <n v="2026"/>
    <s v="C036"/>
    <x v="32"/>
    <s v="P041"/>
    <s v="Desk Lamp 41"/>
    <x v="0"/>
    <x v="3"/>
    <n v="10"/>
    <n v="343.27"/>
    <n v="2108.08"/>
    <n v="3432.7"/>
    <n v="1324.62"/>
    <s v="Q3"/>
    <x v="0"/>
    <n v="7"/>
  </r>
  <r>
    <s v="ORD00071"/>
    <d v="2026-03-03T00:00:00"/>
    <n v="2026"/>
    <s v="C097"/>
    <x v="60"/>
    <s v="P018"/>
    <s v="USB Drive 18"/>
    <x v="2"/>
    <x v="0"/>
    <n v="3"/>
    <n v="396.35"/>
    <n v="768.01"/>
    <n v="1189.0500000000002"/>
    <n v="421.04000000000019"/>
    <s v="Q1"/>
    <x v="7"/>
    <n v="3"/>
  </r>
  <r>
    <s v="ORD00072"/>
    <d v="2026-09-26T00:00:00"/>
    <n v="2026"/>
    <s v="C079"/>
    <x v="8"/>
    <s v="P018"/>
    <s v="USB Drive 18"/>
    <x v="2"/>
    <x v="1"/>
    <n v="10"/>
    <n v="229.1"/>
    <n v="1720.56"/>
    <n v="2291"/>
    <n v="570.44000000000005"/>
    <s v="Q3"/>
    <x v="4"/>
    <n v="9"/>
  </r>
  <r>
    <s v="ORD00073"/>
    <d v="2026-04-29T00:00:00"/>
    <n v="2026"/>
    <s v="C075"/>
    <x v="61"/>
    <s v="P011"/>
    <s v="Desk Lamp 11"/>
    <x v="6"/>
    <x v="1"/>
    <n v="16"/>
    <n v="186.91"/>
    <n v="2156.7199999999998"/>
    <n v="2990.56"/>
    <n v="833.84000000000015"/>
    <s v="Q2"/>
    <x v="2"/>
    <n v="4"/>
  </r>
  <r>
    <s v="ORD00074"/>
    <d v="2026-09-10T00:00:00"/>
    <n v="2026"/>
    <s v="C096"/>
    <x v="62"/>
    <s v="P014"/>
    <s v="Backpack 14"/>
    <x v="4"/>
    <x v="3"/>
    <n v="15"/>
    <n v="52.92"/>
    <n v="441.41"/>
    <n v="793.80000000000007"/>
    <n v="352.39000000000004"/>
    <s v="Q3"/>
    <x v="4"/>
    <n v="9"/>
  </r>
  <r>
    <s v="ORD00075"/>
    <d v="2026-05-07T00:00:00"/>
    <n v="2026"/>
    <s v="C059"/>
    <x v="63"/>
    <s v="P019"/>
    <s v="Backpack 19"/>
    <x v="1"/>
    <x v="3"/>
    <n v="19"/>
    <n v="278.99"/>
    <n v="3712.3"/>
    <n v="5300.81"/>
    <n v="1588.5100000000002"/>
    <s v="Q2"/>
    <x v="8"/>
    <n v="5"/>
  </r>
  <r>
    <s v="ORD00076"/>
    <d v="2026-06-05T00:00:00"/>
    <n v="2026"/>
    <s v="C071"/>
    <x v="64"/>
    <s v="P001"/>
    <s v="Desk Lamp 1"/>
    <x v="0"/>
    <x v="0"/>
    <n v="19"/>
    <n v="171.6"/>
    <n v="2650.42"/>
    <n v="3260.4"/>
    <n v="609.98"/>
    <s v="Q2"/>
    <x v="11"/>
    <n v="6"/>
  </r>
  <r>
    <s v="ORD00077"/>
    <d v="2026-04-20T00:00:00"/>
    <n v="2026"/>
    <s v="C042"/>
    <x v="65"/>
    <s v="P048"/>
    <s v="Desk Lamp 48"/>
    <x v="0"/>
    <x v="2"/>
    <n v="2"/>
    <n v="346.03"/>
    <n v="505.71"/>
    <n v="692.06"/>
    <n v="186.34999999999997"/>
    <s v="Q2"/>
    <x v="2"/>
    <n v="4"/>
  </r>
  <r>
    <s v="ORD00078"/>
    <d v="2026-02-21T00:00:00"/>
    <n v="2026"/>
    <s v="C013"/>
    <x v="66"/>
    <s v="P005"/>
    <s v="USB Drive 5"/>
    <x v="3"/>
    <x v="3"/>
    <n v="10"/>
    <n v="112.32"/>
    <n v="712.9"/>
    <n v="1123.1999999999998"/>
    <n v="410.29999999999984"/>
    <s v="Q1"/>
    <x v="6"/>
    <n v="2"/>
  </r>
  <r>
    <s v="ORD00079"/>
    <d v="2026-01-08T00:00:00"/>
    <n v="2026"/>
    <s v="C010"/>
    <x v="7"/>
    <s v="P018"/>
    <s v="USB Drive 18"/>
    <x v="2"/>
    <x v="1"/>
    <n v="10"/>
    <n v="457.33"/>
    <n v="3420.38"/>
    <n v="4573.3"/>
    <n v="1152.92"/>
    <s v="Q1"/>
    <x v="1"/>
    <n v="1"/>
  </r>
  <r>
    <s v="ORD00080"/>
    <d v="2026-03-20T00:00:00"/>
    <n v="2026"/>
    <s v="C016"/>
    <x v="67"/>
    <s v="P024"/>
    <s v="USB Drive 24"/>
    <x v="0"/>
    <x v="3"/>
    <n v="19"/>
    <n v="332.94"/>
    <n v="4662.28"/>
    <n v="6325.86"/>
    <n v="1663.58"/>
    <s v="Q1"/>
    <x v="7"/>
    <n v="3"/>
  </r>
  <r>
    <s v="ORD00081"/>
    <d v="2026-08-05T00:00:00"/>
    <n v="2026"/>
    <s v="C073"/>
    <x v="68"/>
    <s v="P025"/>
    <s v="Pen Set 25"/>
    <x v="5"/>
    <x v="0"/>
    <n v="16"/>
    <n v="117.48"/>
    <n v="1093.48"/>
    <n v="1879.68"/>
    <n v="786.2"/>
    <s v="Q3"/>
    <x v="9"/>
    <n v="8"/>
  </r>
  <r>
    <s v="ORD00082"/>
    <d v="2026-12-29T00:00:00"/>
    <n v="2026"/>
    <s v="C087"/>
    <x v="69"/>
    <s v="P046"/>
    <s v="Desk Lamp 46"/>
    <x v="4"/>
    <x v="1"/>
    <n v="1"/>
    <n v="295.5"/>
    <n v="208.4"/>
    <n v="295.5"/>
    <n v="87.1"/>
    <s v="Q4"/>
    <x v="5"/>
    <n v="12"/>
  </r>
  <r>
    <s v="ORD00083"/>
    <d v="2026-11-18T00:00:00"/>
    <n v="2026"/>
    <s v="C081"/>
    <x v="48"/>
    <s v="P032"/>
    <s v="USB Drive 32"/>
    <x v="0"/>
    <x v="3"/>
    <n v="18"/>
    <n v="37.06"/>
    <n v="361.59"/>
    <n v="667.08"/>
    <n v="305.49000000000007"/>
    <s v="Q4"/>
    <x v="10"/>
    <n v="11"/>
  </r>
  <r>
    <s v="ORD00084"/>
    <d v="2026-03-14T00:00:00"/>
    <n v="2026"/>
    <s v="C054"/>
    <x v="14"/>
    <s v="P012"/>
    <s v="Chair 12"/>
    <x v="3"/>
    <x v="3"/>
    <n v="6"/>
    <n v="335.71"/>
    <n v="1168.0899999999999"/>
    <n v="2014.2599999999998"/>
    <n v="846.16999999999985"/>
    <s v="Q1"/>
    <x v="7"/>
    <n v="3"/>
  </r>
  <r>
    <s v="ORD00085"/>
    <d v="2026-08-13T00:00:00"/>
    <n v="2026"/>
    <s v="C038"/>
    <x v="2"/>
    <s v="P007"/>
    <s v="Pen Set 7"/>
    <x v="3"/>
    <x v="2"/>
    <n v="14"/>
    <n v="438.42"/>
    <n v="3866.28"/>
    <n v="6137.88"/>
    <n v="2271.6"/>
    <s v="Q3"/>
    <x v="9"/>
    <n v="8"/>
  </r>
  <r>
    <s v="ORD00086"/>
    <d v="2026-12-08T00:00:00"/>
    <n v="2026"/>
    <s v="C046"/>
    <x v="70"/>
    <s v="P040"/>
    <s v="Backpack 40"/>
    <x v="4"/>
    <x v="3"/>
    <n v="1"/>
    <n v="451.39"/>
    <n v="312.98"/>
    <n v="451.39"/>
    <n v="138.40999999999997"/>
    <s v="Q4"/>
    <x v="5"/>
    <n v="12"/>
  </r>
  <r>
    <s v="ORD00087"/>
    <d v="2026-09-12T00:00:00"/>
    <n v="2026"/>
    <s v="C035"/>
    <x v="65"/>
    <s v="P018"/>
    <s v="USB Drive 18"/>
    <x v="2"/>
    <x v="2"/>
    <n v="11"/>
    <n v="373.71"/>
    <n v="2576.09"/>
    <n v="4110.8099999999995"/>
    <n v="1534.7199999999993"/>
    <s v="Q3"/>
    <x v="4"/>
    <n v="9"/>
  </r>
  <r>
    <s v="ORD00088"/>
    <d v="2026-09-20T00:00:00"/>
    <n v="2026"/>
    <s v="C093"/>
    <x v="71"/>
    <s v="P033"/>
    <s v="Chair 33"/>
    <x v="0"/>
    <x v="0"/>
    <n v="18"/>
    <n v="234.05"/>
    <n v="2297.8000000000002"/>
    <n v="4212.9000000000005"/>
    <n v="1915.1000000000004"/>
    <s v="Q3"/>
    <x v="4"/>
    <n v="9"/>
  </r>
  <r>
    <s v="ORD00089"/>
    <d v="2026-04-09T00:00:00"/>
    <n v="2026"/>
    <s v="C038"/>
    <x v="72"/>
    <s v="P012"/>
    <s v="Chair 12"/>
    <x v="3"/>
    <x v="3"/>
    <n v="14"/>
    <n v="461"/>
    <n v="4282.99"/>
    <n v="6454"/>
    <n v="2171.0100000000002"/>
    <s v="Q2"/>
    <x v="2"/>
    <n v="4"/>
  </r>
  <r>
    <s v="ORD00090"/>
    <d v="2026-10-22T00:00:00"/>
    <n v="2026"/>
    <s v="C032"/>
    <x v="73"/>
    <s v="P048"/>
    <s v="Desk Lamp 48"/>
    <x v="0"/>
    <x v="3"/>
    <n v="14"/>
    <n v="463.66"/>
    <n v="4907.8"/>
    <n v="6491.2400000000007"/>
    <n v="1583.4400000000005"/>
    <s v="Q4"/>
    <x v="3"/>
    <n v="10"/>
  </r>
  <r>
    <s v="ORD00091"/>
    <d v="2026-08-14T00:00:00"/>
    <n v="2026"/>
    <s v="C053"/>
    <x v="8"/>
    <s v="P049"/>
    <s v="USB Drive 49"/>
    <x v="4"/>
    <x v="0"/>
    <n v="9"/>
    <n v="449.64"/>
    <n v="2589.48"/>
    <n v="4046.7599999999998"/>
    <n v="1457.2799999999997"/>
    <s v="Q3"/>
    <x v="9"/>
    <n v="8"/>
  </r>
  <r>
    <s v="ORD00092"/>
    <d v="2026-08-26T00:00:00"/>
    <n v="2026"/>
    <s v="C026"/>
    <x v="74"/>
    <s v="P046"/>
    <s v="Desk Lamp 46"/>
    <x v="4"/>
    <x v="3"/>
    <n v="13"/>
    <n v="56.03"/>
    <n v="551.46"/>
    <n v="728.39"/>
    <n v="176.92999999999995"/>
    <s v="Q3"/>
    <x v="9"/>
    <n v="8"/>
  </r>
  <r>
    <s v="ORD00093"/>
    <d v="2026-03-04T00:00:00"/>
    <n v="2026"/>
    <s v="C050"/>
    <x v="75"/>
    <s v="P048"/>
    <s v="Desk Lamp 48"/>
    <x v="0"/>
    <x v="1"/>
    <n v="2"/>
    <n v="45.83"/>
    <n v="72.14"/>
    <n v="91.66"/>
    <n v="19.519999999999996"/>
    <s v="Q1"/>
    <x v="7"/>
    <n v="3"/>
  </r>
  <r>
    <s v="ORD00094"/>
    <d v="2026-11-26T00:00:00"/>
    <n v="2026"/>
    <s v="C087"/>
    <x v="59"/>
    <s v="P026"/>
    <s v="Charger 26"/>
    <x v="5"/>
    <x v="3"/>
    <n v="19"/>
    <n v="86.37"/>
    <n v="1040.1099999999999"/>
    <n v="1641.0300000000002"/>
    <n v="600.9200000000003"/>
    <s v="Q4"/>
    <x v="10"/>
    <n v="11"/>
  </r>
  <r>
    <s v="ORD00095"/>
    <d v="2026-03-13T00:00:00"/>
    <n v="2026"/>
    <s v="C004"/>
    <x v="71"/>
    <s v="P019"/>
    <s v="Backpack 19"/>
    <x v="1"/>
    <x v="0"/>
    <n v="18"/>
    <n v="309.36"/>
    <n v="4132.3500000000004"/>
    <n v="5568.4800000000005"/>
    <n v="1436.13"/>
    <s v="Q1"/>
    <x v="7"/>
    <n v="3"/>
  </r>
  <r>
    <s v="ORD00096"/>
    <d v="2026-08-29T00:00:00"/>
    <n v="2026"/>
    <s v="C039"/>
    <x v="76"/>
    <s v="P046"/>
    <s v="Desk Lamp 46"/>
    <x v="4"/>
    <x v="2"/>
    <n v="15"/>
    <n v="236.93"/>
    <n v="2668.48"/>
    <n v="3553.9500000000003"/>
    <n v="885.47000000000025"/>
    <s v="Q3"/>
    <x v="9"/>
    <n v="8"/>
  </r>
  <r>
    <s v="ORD00097"/>
    <d v="2026-12-21T00:00:00"/>
    <n v="2026"/>
    <s v="C010"/>
    <x v="77"/>
    <s v="P027"/>
    <s v="Charger 27"/>
    <x v="1"/>
    <x v="3"/>
    <n v="1"/>
    <n v="128.09"/>
    <n v="79.77"/>
    <n v="128.09"/>
    <n v="48.320000000000007"/>
    <s v="Q4"/>
    <x v="5"/>
    <n v="12"/>
  </r>
  <r>
    <s v="ORD00098"/>
    <d v="2026-06-23T00:00:00"/>
    <n v="2026"/>
    <s v="C062"/>
    <x v="50"/>
    <s v="P020"/>
    <s v="Desk Lamp 20"/>
    <x v="4"/>
    <x v="0"/>
    <n v="6"/>
    <n v="322.10000000000002"/>
    <n v="1229.6600000000001"/>
    <n v="1932.6000000000001"/>
    <n v="702.94"/>
    <s v="Q2"/>
    <x v="11"/>
    <n v="6"/>
  </r>
  <r>
    <s v="ORD00099"/>
    <d v="2026-05-11T00:00:00"/>
    <n v="2026"/>
    <s v="C020"/>
    <x v="78"/>
    <s v="P049"/>
    <s v="USB Drive 49"/>
    <x v="4"/>
    <x v="2"/>
    <n v="4"/>
    <n v="197.72"/>
    <n v="478.36"/>
    <n v="790.88"/>
    <n v="312.52"/>
    <s v="Q2"/>
    <x v="8"/>
    <n v="5"/>
  </r>
  <r>
    <s v="ORD00100"/>
    <d v="2026-01-19T00:00:00"/>
    <n v="2026"/>
    <s v="C003"/>
    <x v="79"/>
    <s v="P028"/>
    <s v="Notebook 28"/>
    <x v="0"/>
    <x v="3"/>
    <n v="15"/>
    <n v="132.94999999999999"/>
    <n v="1248.17"/>
    <n v="1994.2499999999998"/>
    <n v="746.0799999999997"/>
    <s v="Q1"/>
    <x v="1"/>
    <n v="1"/>
  </r>
  <r>
    <s v="ORD00101"/>
    <d v="2026-08-31T00:00:00"/>
    <n v="2026"/>
    <s v="C004"/>
    <x v="80"/>
    <s v="P042"/>
    <s v="Backpack 42"/>
    <x v="3"/>
    <x v="0"/>
    <n v="17"/>
    <n v="481.04"/>
    <n v="5518.53"/>
    <n v="8177.68"/>
    <n v="2659.1500000000005"/>
    <s v="Q3"/>
    <x v="9"/>
    <n v="8"/>
  </r>
  <r>
    <s v="ORD00102"/>
    <d v="2026-04-24T00:00:00"/>
    <n v="2026"/>
    <s v="C063"/>
    <x v="81"/>
    <s v="P043"/>
    <s v="USB Drive 43"/>
    <x v="0"/>
    <x v="2"/>
    <n v="4"/>
    <n v="404.46"/>
    <n v="998"/>
    <n v="1617.84"/>
    <n v="619.83999999999992"/>
    <s v="Q2"/>
    <x v="2"/>
    <n v="4"/>
  </r>
  <r>
    <s v="ORD00103"/>
    <d v="2026-03-28T00:00:00"/>
    <n v="2026"/>
    <s v="C028"/>
    <x v="82"/>
    <s v="P049"/>
    <s v="USB Drive 49"/>
    <x v="4"/>
    <x v="3"/>
    <n v="3"/>
    <n v="65.13"/>
    <n v="153.35"/>
    <n v="195.39"/>
    <n v="42.039999999999992"/>
    <s v="Q1"/>
    <x v="7"/>
    <n v="3"/>
  </r>
  <r>
    <s v="ORD00104"/>
    <d v="2026-12-15T00:00:00"/>
    <n v="2026"/>
    <s v="C099"/>
    <x v="83"/>
    <s v="P020"/>
    <s v="Desk Lamp 20"/>
    <x v="4"/>
    <x v="1"/>
    <n v="3"/>
    <n v="102.24"/>
    <n v="177.14"/>
    <n v="306.71999999999997"/>
    <n v="129.57999999999998"/>
    <s v="Q4"/>
    <x v="5"/>
    <n v="12"/>
  </r>
  <r>
    <s v="ORD00105"/>
    <d v="2026-09-23T00:00:00"/>
    <n v="2026"/>
    <s v="C025"/>
    <x v="84"/>
    <s v="P012"/>
    <s v="Chair 12"/>
    <x v="3"/>
    <x v="0"/>
    <n v="10"/>
    <n v="376.59"/>
    <n v="3051.03"/>
    <n v="3765.8999999999996"/>
    <n v="714.86999999999944"/>
    <s v="Q3"/>
    <x v="4"/>
    <n v="9"/>
  </r>
  <r>
    <s v="ORD00106"/>
    <d v="2026-01-26T00:00:00"/>
    <n v="2026"/>
    <s v="C035"/>
    <x v="85"/>
    <s v="P018"/>
    <s v="USB Drive 18"/>
    <x v="2"/>
    <x v="2"/>
    <n v="9"/>
    <n v="261.70999999999998"/>
    <n v="1643.71"/>
    <n v="2355.39"/>
    <n v="711.67999999999984"/>
    <s v="Q1"/>
    <x v="1"/>
    <n v="1"/>
  </r>
  <r>
    <s v="ORD00107"/>
    <d v="2026-09-28T00:00:00"/>
    <n v="2026"/>
    <s v="C011"/>
    <x v="86"/>
    <s v="P042"/>
    <s v="Backpack 42"/>
    <x v="3"/>
    <x v="1"/>
    <n v="4"/>
    <n v="273.18"/>
    <n v="660.65"/>
    <n v="1092.72"/>
    <n v="432.07000000000005"/>
    <s v="Q3"/>
    <x v="4"/>
    <n v="9"/>
  </r>
  <r>
    <s v="ORD00108"/>
    <d v="2026-02-20T00:00:00"/>
    <n v="2026"/>
    <s v="C022"/>
    <x v="43"/>
    <s v="P021"/>
    <s v="Notebook 21"/>
    <x v="0"/>
    <x v="3"/>
    <n v="13"/>
    <n v="284.56"/>
    <n v="2324"/>
    <n v="3699.28"/>
    <n v="1375.2800000000002"/>
    <s v="Q1"/>
    <x v="6"/>
    <n v="2"/>
  </r>
  <r>
    <s v="ORD00109"/>
    <d v="2026-04-04T00:00:00"/>
    <n v="2026"/>
    <s v="C038"/>
    <x v="87"/>
    <s v="P041"/>
    <s v="Desk Lamp 41"/>
    <x v="0"/>
    <x v="2"/>
    <n v="5"/>
    <n v="443.57"/>
    <n v="1580.24"/>
    <n v="2217.85"/>
    <n v="637.6099999999999"/>
    <s v="Q2"/>
    <x v="2"/>
    <n v="4"/>
  </r>
  <r>
    <s v="ORD00110"/>
    <d v="2026-11-21T00:00:00"/>
    <n v="2026"/>
    <s v="C092"/>
    <x v="88"/>
    <s v="P018"/>
    <s v="USB Drive 18"/>
    <x v="2"/>
    <x v="2"/>
    <n v="17"/>
    <n v="448.85"/>
    <n v="4859.8"/>
    <n v="7630.4500000000007"/>
    <n v="2770.6500000000005"/>
    <s v="Q4"/>
    <x v="10"/>
    <n v="11"/>
  </r>
  <r>
    <s v="ORD00111"/>
    <d v="2026-01-21T00:00:00"/>
    <n v="2026"/>
    <s v="C082"/>
    <x v="61"/>
    <s v="P025"/>
    <s v="Pen Set 25"/>
    <x v="5"/>
    <x v="1"/>
    <n v="12"/>
    <n v="442.08"/>
    <n v="4086.43"/>
    <n v="5304.96"/>
    <n v="1218.5300000000002"/>
    <s v="Q1"/>
    <x v="1"/>
    <n v="1"/>
  </r>
  <r>
    <s v="ORD00112"/>
    <d v="2026-05-16T00:00:00"/>
    <n v="2026"/>
    <s v="C058"/>
    <x v="89"/>
    <s v="P018"/>
    <s v="USB Drive 18"/>
    <x v="2"/>
    <x v="2"/>
    <n v="6"/>
    <n v="435.98"/>
    <n v="2027.93"/>
    <n v="2615.88"/>
    <n v="587.95000000000005"/>
    <s v="Q2"/>
    <x v="8"/>
    <n v="5"/>
  </r>
  <r>
    <s v="ORD00113"/>
    <d v="2026-04-26T00:00:00"/>
    <n v="2026"/>
    <s v="C075"/>
    <x v="90"/>
    <s v="P031"/>
    <s v="Backpack 31"/>
    <x v="6"/>
    <x v="2"/>
    <n v="14"/>
    <n v="220.19"/>
    <n v="1946.38"/>
    <n v="3082.66"/>
    <n v="1136.2799999999997"/>
    <s v="Q2"/>
    <x v="2"/>
    <n v="4"/>
  </r>
  <r>
    <s v="ORD00114"/>
    <d v="2026-10-18T00:00:00"/>
    <n v="2026"/>
    <s v="C019"/>
    <x v="91"/>
    <s v="P018"/>
    <s v="USB Drive 18"/>
    <x v="2"/>
    <x v="2"/>
    <n v="12"/>
    <n v="229.95"/>
    <n v="1782.04"/>
    <n v="2759.3999999999996"/>
    <n v="977.35999999999967"/>
    <s v="Q4"/>
    <x v="3"/>
    <n v="10"/>
  </r>
  <r>
    <s v="ORD00115"/>
    <d v="2026-01-18T00:00:00"/>
    <n v="2026"/>
    <s v="C027"/>
    <x v="92"/>
    <s v="P006"/>
    <s v="Chair 6"/>
    <x v="4"/>
    <x v="0"/>
    <n v="15"/>
    <n v="224.53"/>
    <n v="2022.54"/>
    <n v="3367.95"/>
    <n v="1345.4099999999999"/>
    <s v="Q1"/>
    <x v="1"/>
    <n v="1"/>
  </r>
  <r>
    <s v="ORD00116"/>
    <d v="2026-04-26T00:00:00"/>
    <n v="2026"/>
    <s v="C025"/>
    <x v="93"/>
    <s v="P017"/>
    <s v="Pen Set 17"/>
    <x v="4"/>
    <x v="3"/>
    <n v="9"/>
    <n v="305.23"/>
    <n v="1991.26"/>
    <n v="2747.07"/>
    <n v="755.81000000000017"/>
    <s v="Q2"/>
    <x v="2"/>
    <n v="4"/>
  </r>
  <r>
    <s v="ORD00117"/>
    <d v="2026-08-22T00:00:00"/>
    <n v="2026"/>
    <s v="C069"/>
    <x v="94"/>
    <s v="P035"/>
    <s v="Charger 35"/>
    <x v="4"/>
    <x v="2"/>
    <n v="18"/>
    <n v="90.62"/>
    <n v="1105.8800000000001"/>
    <n v="1631.16"/>
    <n v="525.28"/>
    <s v="Q3"/>
    <x v="9"/>
    <n v="8"/>
  </r>
  <r>
    <s v="ORD00118"/>
    <d v="2026-12-04T00:00:00"/>
    <n v="2026"/>
    <s v="C097"/>
    <x v="79"/>
    <s v="P044"/>
    <s v="Desk Lamp 44"/>
    <x v="1"/>
    <x v="0"/>
    <n v="20"/>
    <n v="69.680000000000007"/>
    <n v="769.57"/>
    <n v="1393.6000000000001"/>
    <n v="624.03000000000009"/>
    <s v="Q4"/>
    <x v="5"/>
    <n v="12"/>
  </r>
  <r>
    <s v="ORD00119"/>
    <d v="2026-10-22T00:00:00"/>
    <n v="2026"/>
    <s v="C055"/>
    <x v="8"/>
    <s v="P047"/>
    <s v="Pen Set 47"/>
    <x v="0"/>
    <x v="1"/>
    <n v="12"/>
    <n v="215.9"/>
    <n v="1696.77"/>
    <n v="2590.8000000000002"/>
    <n v="894.0300000000002"/>
    <s v="Q4"/>
    <x v="3"/>
    <n v="10"/>
  </r>
  <r>
    <s v="ORD00120"/>
    <d v="2026-04-29T00:00:00"/>
    <n v="2026"/>
    <s v="C073"/>
    <x v="95"/>
    <s v="P019"/>
    <s v="Backpack 19"/>
    <x v="1"/>
    <x v="1"/>
    <n v="1"/>
    <n v="72.3"/>
    <n v="51.57"/>
    <n v="72.3"/>
    <n v="20.729999999999997"/>
    <s v="Q2"/>
    <x v="2"/>
    <n v="4"/>
  </r>
  <r>
    <s v="ORD00121"/>
    <d v="2026-04-09T00:00:00"/>
    <n v="2026"/>
    <s v="C002"/>
    <x v="96"/>
    <s v="P010"/>
    <s v="Notebook 10"/>
    <x v="0"/>
    <x v="2"/>
    <n v="11"/>
    <n v="292.58999999999997"/>
    <n v="2444.7399999999998"/>
    <n v="3218.49"/>
    <n v="773.75"/>
    <s v="Q2"/>
    <x v="2"/>
    <n v="4"/>
  </r>
  <r>
    <s v="ORD00122"/>
    <d v="2026-07-21T00:00:00"/>
    <n v="2026"/>
    <s v="C039"/>
    <x v="75"/>
    <s v="P021"/>
    <s v="Notebook 21"/>
    <x v="0"/>
    <x v="0"/>
    <n v="19"/>
    <n v="399.51"/>
    <n v="5336.15"/>
    <n v="7590.69"/>
    <n v="2254.54"/>
    <s v="Q3"/>
    <x v="0"/>
    <n v="7"/>
  </r>
  <r>
    <s v="ORD00123"/>
    <d v="2026-12-15T00:00:00"/>
    <n v="2026"/>
    <s v="C006"/>
    <x v="97"/>
    <s v="P046"/>
    <s v="Desk Lamp 46"/>
    <x v="4"/>
    <x v="0"/>
    <n v="8"/>
    <n v="234.79"/>
    <n v="1202.3399999999999"/>
    <n v="1878.32"/>
    <n v="675.98"/>
    <s v="Q4"/>
    <x v="5"/>
    <n v="12"/>
  </r>
  <r>
    <s v="ORD00124"/>
    <d v="2026-05-22T00:00:00"/>
    <n v="2026"/>
    <s v="C038"/>
    <x v="34"/>
    <s v="P024"/>
    <s v="USB Drive 24"/>
    <x v="0"/>
    <x v="0"/>
    <n v="15"/>
    <n v="362.23"/>
    <n v="4589.1499999999996"/>
    <n v="5433.4500000000007"/>
    <n v="844.30000000000109"/>
    <s v="Q2"/>
    <x v="8"/>
    <n v="5"/>
  </r>
  <r>
    <s v="ORD00125"/>
    <d v="2026-06-08T00:00:00"/>
    <n v="2026"/>
    <s v="C020"/>
    <x v="98"/>
    <s v="P015"/>
    <s v="Notebook 15"/>
    <x v="5"/>
    <x v="0"/>
    <n v="14"/>
    <n v="50.4"/>
    <n v="530.99"/>
    <n v="705.6"/>
    <n v="174.61"/>
    <s v="Q2"/>
    <x v="11"/>
    <n v="6"/>
  </r>
  <r>
    <s v="ORD00126"/>
    <d v="2026-07-17T00:00:00"/>
    <n v="2026"/>
    <s v="C095"/>
    <x v="99"/>
    <s v="P026"/>
    <s v="Charger 26"/>
    <x v="5"/>
    <x v="0"/>
    <n v="17"/>
    <n v="45.58"/>
    <n v="430.41"/>
    <n v="774.86"/>
    <n v="344.45"/>
    <s v="Q3"/>
    <x v="0"/>
    <n v="7"/>
  </r>
  <r>
    <s v="ORD00127"/>
    <d v="2026-09-25T00:00:00"/>
    <n v="2026"/>
    <s v="C067"/>
    <x v="11"/>
    <s v="P016"/>
    <s v="Backpack 16"/>
    <x v="6"/>
    <x v="1"/>
    <n v="18"/>
    <n v="441.59"/>
    <n v="5579.1"/>
    <n v="7948.62"/>
    <n v="2369.5199999999995"/>
    <s v="Q3"/>
    <x v="4"/>
    <n v="9"/>
  </r>
  <r>
    <s v="ORD00128"/>
    <d v="2026-10-10T00:00:00"/>
    <n v="2026"/>
    <s v="C070"/>
    <x v="75"/>
    <s v="P034"/>
    <s v="USB Drive 34"/>
    <x v="1"/>
    <x v="3"/>
    <n v="17"/>
    <n v="491.61"/>
    <n v="5547.84"/>
    <n v="8357.3700000000008"/>
    <n v="2809.5300000000007"/>
    <s v="Q4"/>
    <x v="3"/>
    <n v="10"/>
  </r>
  <r>
    <s v="ORD00129"/>
    <d v="2026-09-21T00:00:00"/>
    <n v="2026"/>
    <s v="C003"/>
    <x v="100"/>
    <s v="P038"/>
    <s v="Charger 38"/>
    <x v="3"/>
    <x v="2"/>
    <n v="14"/>
    <n v="153.19999999999999"/>
    <n v="1452.04"/>
    <n v="2144.7999999999997"/>
    <n v="692.75999999999976"/>
    <s v="Q3"/>
    <x v="4"/>
    <n v="9"/>
  </r>
  <r>
    <s v="ORD00130"/>
    <d v="2026-04-04T00:00:00"/>
    <n v="2026"/>
    <s v="C064"/>
    <x v="36"/>
    <s v="P019"/>
    <s v="Backpack 19"/>
    <x v="1"/>
    <x v="0"/>
    <n v="20"/>
    <n v="206.76"/>
    <n v="2942.81"/>
    <n v="4135.2"/>
    <n v="1192.3899999999999"/>
    <s v="Q2"/>
    <x v="2"/>
    <n v="4"/>
  </r>
  <r>
    <s v="ORD00131"/>
    <d v="2026-06-10T00:00:00"/>
    <n v="2026"/>
    <s v="C054"/>
    <x v="101"/>
    <s v="P036"/>
    <s v="Chair 36"/>
    <x v="2"/>
    <x v="2"/>
    <n v="10"/>
    <n v="322.77"/>
    <n v="2632.17"/>
    <n v="3227.7"/>
    <n v="595.52999999999975"/>
    <s v="Q2"/>
    <x v="11"/>
    <n v="6"/>
  </r>
  <r>
    <s v="ORD00132"/>
    <d v="2026-04-30T00:00:00"/>
    <n v="2026"/>
    <s v="C023"/>
    <x v="47"/>
    <s v="P043"/>
    <s v="USB Drive 43"/>
    <x v="0"/>
    <x v="2"/>
    <n v="9"/>
    <n v="133.11000000000001"/>
    <n v="755.77"/>
    <n v="1197.9900000000002"/>
    <n v="442.22000000000025"/>
    <s v="Q2"/>
    <x v="2"/>
    <n v="4"/>
  </r>
  <r>
    <s v="ORD00133"/>
    <d v="2026-08-26T00:00:00"/>
    <n v="2026"/>
    <s v="C006"/>
    <x v="45"/>
    <s v="P049"/>
    <s v="USB Drive 49"/>
    <x v="4"/>
    <x v="2"/>
    <n v="1"/>
    <n v="191.69"/>
    <n v="114.37"/>
    <n v="191.69"/>
    <n v="77.319999999999993"/>
    <s v="Q3"/>
    <x v="9"/>
    <n v="8"/>
  </r>
  <r>
    <s v="ORD00134"/>
    <d v="2026-12-17T00:00:00"/>
    <n v="2026"/>
    <s v="C053"/>
    <x v="74"/>
    <s v="P018"/>
    <s v="USB Drive 18"/>
    <x v="2"/>
    <x v="3"/>
    <n v="4"/>
    <n v="278.69"/>
    <n v="585.94000000000005"/>
    <n v="1114.76"/>
    <n v="528.81999999999994"/>
    <s v="Q4"/>
    <x v="5"/>
    <n v="12"/>
  </r>
  <r>
    <s v="ORD00135"/>
    <d v="2026-10-16T00:00:00"/>
    <n v="2026"/>
    <s v="C033"/>
    <x v="45"/>
    <s v="P042"/>
    <s v="Backpack 42"/>
    <x v="3"/>
    <x v="2"/>
    <n v="18"/>
    <n v="361.23"/>
    <n v="4393.2"/>
    <n v="6502.14"/>
    <n v="2108.9400000000005"/>
    <s v="Q4"/>
    <x v="3"/>
    <n v="10"/>
  </r>
  <r>
    <s v="ORD00136"/>
    <d v="2026-06-07T00:00:00"/>
    <n v="2026"/>
    <s v="C021"/>
    <x v="102"/>
    <s v="P044"/>
    <s v="Desk Lamp 44"/>
    <x v="1"/>
    <x v="1"/>
    <n v="3"/>
    <n v="453.53"/>
    <n v="1103.23"/>
    <n v="1360.59"/>
    <n v="257.3599999999999"/>
    <s v="Q2"/>
    <x v="11"/>
    <n v="6"/>
  </r>
  <r>
    <s v="ORD00137"/>
    <d v="2026-11-12T00:00:00"/>
    <n v="2026"/>
    <s v="C072"/>
    <x v="103"/>
    <s v="P035"/>
    <s v="Charger 35"/>
    <x v="4"/>
    <x v="3"/>
    <n v="8"/>
    <n v="412.87"/>
    <n v="2797.84"/>
    <n v="3302.96"/>
    <n v="505.11999999999989"/>
    <s v="Q4"/>
    <x v="10"/>
    <n v="11"/>
  </r>
  <r>
    <s v="ORD00138"/>
    <d v="2026-05-31T00:00:00"/>
    <n v="2026"/>
    <s v="C082"/>
    <x v="104"/>
    <s v="P006"/>
    <s v="Chair 6"/>
    <x v="4"/>
    <x v="1"/>
    <n v="1"/>
    <n v="89.08"/>
    <n v="54.93"/>
    <n v="89.08"/>
    <n v="34.15"/>
    <s v="Q2"/>
    <x v="8"/>
    <n v="5"/>
  </r>
  <r>
    <s v="ORD00139"/>
    <d v="2026-10-31T00:00:00"/>
    <n v="2026"/>
    <s v="C050"/>
    <x v="105"/>
    <s v="P003"/>
    <s v="Pen Set 3"/>
    <x v="5"/>
    <x v="0"/>
    <n v="16"/>
    <n v="165.49"/>
    <n v="1652.02"/>
    <n v="2647.84"/>
    <n v="995.82000000000016"/>
    <s v="Q4"/>
    <x v="3"/>
    <n v="10"/>
  </r>
  <r>
    <s v="ORD00140"/>
    <d v="2026-08-19T00:00:00"/>
    <n v="2026"/>
    <s v="C055"/>
    <x v="2"/>
    <s v="P040"/>
    <s v="Backpack 40"/>
    <x v="4"/>
    <x v="2"/>
    <n v="16"/>
    <n v="184.64"/>
    <n v="1732.49"/>
    <n v="2954.24"/>
    <n v="1221.7499999999998"/>
    <s v="Q3"/>
    <x v="9"/>
    <n v="8"/>
  </r>
  <r>
    <s v="ORD00141"/>
    <d v="2026-02-27T00:00:00"/>
    <n v="2026"/>
    <s v="C083"/>
    <x v="40"/>
    <s v="P041"/>
    <s v="Desk Lamp 41"/>
    <x v="0"/>
    <x v="3"/>
    <n v="8"/>
    <n v="37.770000000000003"/>
    <n v="204.44"/>
    <n v="302.16000000000003"/>
    <n v="97.720000000000027"/>
    <s v="Q1"/>
    <x v="6"/>
    <n v="2"/>
  </r>
  <r>
    <s v="ORD00142"/>
    <d v="2026-01-31T00:00:00"/>
    <n v="2026"/>
    <s v="C063"/>
    <x v="12"/>
    <s v="P027"/>
    <s v="Charger 27"/>
    <x v="1"/>
    <x v="3"/>
    <n v="14"/>
    <n v="68.94"/>
    <n v="513.74"/>
    <n v="965.16"/>
    <n v="451.41999999999996"/>
    <s v="Q1"/>
    <x v="1"/>
    <n v="1"/>
  </r>
  <r>
    <s v="ORD00143"/>
    <d v="2026-09-07T00:00:00"/>
    <n v="2026"/>
    <s v="C085"/>
    <x v="106"/>
    <s v="P019"/>
    <s v="Backpack 19"/>
    <x v="1"/>
    <x v="1"/>
    <n v="19"/>
    <n v="429.73"/>
    <n v="5873.13"/>
    <n v="8164.8700000000008"/>
    <n v="2291.7400000000007"/>
    <s v="Q3"/>
    <x v="4"/>
    <n v="9"/>
  </r>
  <r>
    <s v="ORD00144"/>
    <d v="2026-04-11T00:00:00"/>
    <n v="2026"/>
    <s v="C064"/>
    <x v="53"/>
    <s v="P046"/>
    <s v="Desk Lamp 46"/>
    <x v="4"/>
    <x v="1"/>
    <n v="6"/>
    <n v="98.15"/>
    <n v="365.28"/>
    <n v="588.90000000000009"/>
    <n v="223.62000000000012"/>
    <s v="Q2"/>
    <x v="2"/>
    <n v="4"/>
  </r>
  <r>
    <s v="ORD00145"/>
    <d v="2026-02-09T00:00:00"/>
    <n v="2026"/>
    <s v="C003"/>
    <x v="5"/>
    <s v="P001"/>
    <s v="Desk Lamp 1"/>
    <x v="0"/>
    <x v="3"/>
    <n v="7"/>
    <n v="48.73"/>
    <n v="182.38"/>
    <n v="341.10999999999996"/>
    <n v="158.72999999999996"/>
    <s v="Q1"/>
    <x v="6"/>
    <n v="2"/>
  </r>
  <r>
    <s v="ORD00146"/>
    <d v="2026-01-28T00:00:00"/>
    <n v="2026"/>
    <s v="C075"/>
    <x v="107"/>
    <s v="P046"/>
    <s v="Desk Lamp 46"/>
    <x v="4"/>
    <x v="3"/>
    <n v="1"/>
    <n v="258.31"/>
    <n v="196.61"/>
    <n v="258.31"/>
    <n v="61.699999999999989"/>
    <s v="Q1"/>
    <x v="1"/>
    <n v="1"/>
  </r>
  <r>
    <s v="ORD00147"/>
    <d v="2026-02-16T00:00:00"/>
    <n v="2026"/>
    <s v="C035"/>
    <x v="108"/>
    <s v="P003"/>
    <s v="Pen Set 3"/>
    <x v="5"/>
    <x v="0"/>
    <n v="5"/>
    <n v="301.70999999999998"/>
    <n v="946.8"/>
    <n v="1508.55"/>
    <n v="561.75"/>
    <s v="Q1"/>
    <x v="6"/>
    <n v="2"/>
  </r>
  <r>
    <s v="ORD00148"/>
    <d v="2026-12-22T00:00:00"/>
    <n v="2026"/>
    <s v="C010"/>
    <x v="109"/>
    <s v="P036"/>
    <s v="Chair 36"/>
    <x v="2"/>
    <x v="1"/>
    <n v="11"/>
    <n v="466.27"/>
    <n v="4135.12"/>
    <n v="5128.9699999999993"/>
    <n v="993.84999999999945"/>
    <s v="Q4"/>
    <x v="5"/>
    <n v="12"/>
  </r>
  <r>
    <s v="ORD00149"/>
    <d v="2026-04-18T00:00:00"/>
    <n v="2026"/>
    <s v="C052"/>
    <x v="110"/>
    <s v="P030"/>
    <s v="Desk Lamp 30"/>
    <x v="3"/>
    <x v="3"/>
    <n v="7"/>
    <n v="219.37"/>
    <n v="1121.56"/>
    <n v="1535.5900000000001"/>
    <n v="414.0300000000002"/>
    <s v="Q2"/>
    <x v="2"/>
    <n v="4"/>
  </r>
  <r>
    <s v="ORD00150"/>
    <d v="2026-11-01T00:00:00"/>
    <n v="2026"/>
    <s v="C077"/>
    <x v="12"/>
    <s v="P048"/>
    <s v="Desk Lamp 48"/>
    <x v="0"/>
    <x v="2"/>
    <n v="3"/>
    <n v="355.71"/>
    <n v="555.44000000000005"/>
    <n v="1067.1299999999999"/>
    <n v="511.68999999999983"/>
    <s v="Q4"/>
    <x v="10"/>
    <n v="11"/>
  </r>
  <r>
    <s v="ORD00151"/>
    <d v="2026-03-08T00:00:00"/>
    <n v="2026"/>
    <s v="C018"/>
    <x v="111"/>
    <s v="P002"/>
    <s v="Desk Lamp 2"/>
    <x v="4"/>
    <x v="1"/>
    <n v="6"/>
    <n v="472.14"/>
    <n v="2250.62"/>
    <n v="2832.84"/>
    <n v="582.22000000000025"/>
    <s v="Q1"/>
    <x v="7"/>
    <n v="3"/>
  </r>
  <r>
    <s v="ORD00152"/>
    <d v="2026-07-28T00:00:00"/>
    <n v="2026"/>
    <s v="C080"/>
    <x v="18"/>
    <s v="P017"/>
    <s v="Pen Set 17"/>
    <x v="4"/>
    <x v="0"/>
    <n v="11"/>
    <n v="216.74"/>
    <n v="1646.84"/>
    <n v="2384.1400000000003"/>
    <n v="737.30000000000041"/>
    <s v="Q3"/>
    <x v="0"/>
    <n v="7"/>
  </r>
  <r>
    <s v="ORD00153"/>
    <d v="2026-09-23T00:00:00"/>
    <n v="2026"/>
    <s v="C073"/>
    <x v="112"/>
    <s v="P039"/>
    <s v="Notebook 39"/>
    <x v="1"/>
    <x v="3"/>
    <n v="12"/>
    <n v="131.26"/>
    <n v="1100.57"/>
    <n v="1575.12"/>
    <n v="474.54999999999995"/>
    <s v="Q3"/>
    <x v="4"/>
    <n v="9"/>
  </r>
  <r>
    <s v="ORD00154"/>
    <d v="2026-07-08T00:00:00"/>
    <n v="2026"/>
    <s v="C031"/>
    <x v="113"/>
    <s v="P017"/>
    <s v="Pen Set 17"/>
    <x v="4"/>
    <x v="1"/>
    <n v="1"/>
    <n v="243.83"/>
    <n v="177.91"/>
    <n v="243.83"/>
    <n v="65.920000000000016"/>
    <s v="Q3"/>
    <x v="0"/>
    <n v="7"/>
  </r>
  <r>
    <s v="ORD00155"/>
    <d v="2026-04-25T00:00:00"/>
    <n v="2026"/>
    <s v="C088"/>
    <x v="99"/>
    <s v="P021"/>
    <s v="Notebook 21"/>
    <x v="0"/>
    <x v="0"/>
    <n v="3"/>
    <n v="87.42"/>
    <n v="197.17"/>
    <n v="262.26"/>
    <n v="65.09"/>
    <s v="Q2"/>
    <x v="2"/>
    <n v="4"/>
  </r>
  <r>
    <s v="ORD00156"/>
    <d v="2026-05-27T00:00:00"/>
    <n v="2026"/>
    <s v="C007"/>
    <x v="114"/>
    <s v="P021"/>
    <s v="Notebook 21"/>
    <x v="0"/>
    <x v="0"/>
    <n v="5"/>
    <n v="384.53"/>
    <n v="1557.04"/>
    <n v="1922.6499999999999"/>
    <n v="365.6099999999999"/>
    <s v="Q2"/>
    <x v="8"/>
    <n v="5"/>
  </r>
  <r>
    <s v="ORD00157"/>
    <d v="2026-08-26T00:00:00"/>
    <n v="2026"/>
    <s v="C081"/>
    <x v="98"/>
    <s v="P024"/>
    <s v="USB Drive 24"/>
    <x v="0"/>
    <x v="3"/>
    <n v="5"/>
    <n v="489.97"/>
    <n v="1667.25"/>
    <n v="2449.8500000000004"/>
    <n v="782.60000000000036"/>
    <s v="Q3"/>
    <x v="9"/>
    <n v="8"/>
  </r>
  <r>
    <s v="ORD00158"/>
    <d v="2026-09-25T00:00:00"/>
    <n v="2026"/>
    <s v="C057"/>
    <x v="71"/>
    <s v="P020"/>
    <s v="Desk Lamp 20"/>
    <x v="4"/>
    <x v="0"/>
    <n v="1"/>
    <n v="290.45999999999998"/>
    <n v="187.13"/>
    <n v="290.45999999999998"/>
    <n v="103.32999999999998"/>
    <s v="Q3"/>
    <x v="4"/>
    <n v="9"/>
  </r>
  <r>
    <s v="ORD00159"/>
    <d v="2026-05-25T00:00:00"/>
    <n v="2026"/>
    <s v="C035"/>
    <x v="115"/>
    <s v="P040"/>
    <s v="Backpack 40"/>
    <x v="4"/>
    <x v="2"/>
    <n v="18"/>
    <n v="301.37"/>
    <n v="3013.05"/>
    <n v="5424.66"/>
    <n v="2411.6099999999997"/>
    <s v="Q2"/>
    <x v="8"/>
    <n v="5"/>
  </r>
  <r>
    <s v="ORD00160"/>
    <d v="2026-01-10T00:00:00"/>
    <n v="2026"/>
    <s v="C001"/>
    <x v="61"/>
    <s v="P024"/>
    <s v="USB Drive 24"/>
    <x v="0"/>
    <x v="0"/>
    <n v="4"/>
    <n v="303.33999999999997"/>
    <n v="865.96"/>
    <n v="1213.3599999999999"/>
    <n v="347.39999999999986"/>
    <s v="Q1"/>
    <x v="1"/>
    <n v="1"/>
  </r>
  <r>
    <s v="ORD00161"/>
    <d v="2026-07-08T00:00:00"/>
    <n v="2026"/>
    <s v="C040"/>
    <x v="112"/>
    <s v="P048"/>
    <s v="Desk Lamp 48"/>
    <x v="0"/>
    <x v="1"/>
    <n v="12"/>
    <n v="378.71"/>
    <n v="3183.38"/>
    <n v="4544.5199999999995"/>
    <n v="1361.1399999999994"/>
    <s v="Q3"/>
    <x v="0"/>
    <n v="7"/>
  </r>
  <r>
    <s v="ORD00162"/>
    <d v="2026-04-21T00:00:00"/>
    <n v="2026"/>
    <s v="C016"/>
    <x v="23"/>
    <s v="P003"/>
    <s v="Pen Set 3"/>
    <x v="5"/>
    <x v="3"/>
    <n v="12"/>
    <n v="383.57"/>
    <n v="2451.6"/>
    <n v="4602.84"/>
    <n v="2151.2400000000002"/>
    <s v="Q2"/>
    <x v="2"/>
    <n v="4"/>
  </r>
  <r>
    <s v="ORD00163"/>
    <d v="2026-06-30T00:00:00"/>
    <n v="2026"/>
    <s v="C052"/>
    <x v="116"/>
    <s v="P023"/>
    <s v="USB Drive 23"/>
    <x v="5"/>
    <x v="2"/>
    <n v="10"/>
    <n v="361.07"/>
    <n v="2280.79"/>
    <n v="3610.7"/>
    <n v="1329.9099999999999"/>
    <s v="Q2"/>
    <x v="11"/>
    <n v="6"/>
  </r>
  <r>
    <s v="ORD00164"/>
    <d v="2026-12-26T00:00:00"/>
    <n v="2026"/>
    <s v="C016"/>
    <x v="74"/>
    <s v="P026"/>
    <s v="Charger 26"/>
    <x v="5"/>
    <x v="0"/>
    <n v="12"/>
    <n v="438.89"/>
    <n v="3718.14"/>
    <n v="5266.68"/>
    <n v="1548.5400000000004"/>
    <s v="Q4"/>
    <x v="5"/>
    <n v="12"/>
  </r>
  <r>
    <s v="ORD00165"/>
    <d v="2026-03-20T00:00:00"/>
    <n v="2026"/>
    <s v="C016"/>
    <x v="117"/>
    <s v="P006"/>
    <s v="Chair 6"/>
    <x v="4"/>
    <x v="2"/>
    <n v="10"/>
    <n v="364.69"/>
    <n v="2425.81"/>
    <n v="3646.9"/>
    <n v="1221.0900000000001"/>
    <s v="Q1"/>
    <x v="7"/>
    <n v="3"/>
  </r>
  <r>
    <s v="ORD00166"/>
    <d v="2026-12-09T00:00:00"/>
    <n v="2026"/>
    <s v="C077"/>
    <x v="109"/>
    <s v="P002"/>
    <s v="Desk Lamp 2"/>
    <x v="4"/>
    <x v="1"/>
    <n v="5"/>
    <n v="283.66000000000003"/>
    <n v="1093.54"/>
    <n v="1418.3000000000002"/>
    <n v="324.76000000000022"/>
    <s v="Q4"/>
    <x v="5"/>
    <n v="12"/>
  </r>
  <r>
    <s v="ORD00167"/>
    <d v="2026-12-24T00:00:00"/>
    <n v="2026"/>
    <s v="C027"/>
    <x v="118"/>
    <s v="P010"/>
    <s v="Notebook 10"/>
    <x v="0"/>
    <x v="1"/>
    <n v="14"/>
    <n v="258.05"/>
    <n v="2375.75"/>
    <n v="3612.7000000000003"/>
    <n v="1236.9500000000003"/>
    <s v="Q4"/>
    <x v="5"/>
    <n v="12"/>
  </r>
  <r>
    <s v="ORD00168"/>
    <d v="2026-09-24T00:00:00"/>
    <n v="2026"/>
    <s v="C018"/>
    <x v="119"/>
    <s v="P003"/>
    <s v="Pen Set 3"/>
    <x v="5"/>
    <x v="3"/>
    <n v="18"/>
    <n v="432.04"/>
    <n v="4250.0200000000004"/>
    <n v="7776.72"/>
    <n v="3526.7"/>
    <s v="Q3"/>
    <x v="4"/>
    <n v="9"/>
  </r>
  <r>
    <s v="ORD00169"/>
    <d v="2026-07-24T00:00:00"/>
    <n v="2026"/>
    <s v="C085"/>
    <x v="18"/>
    <s v="P016"/>
    <s v="Backpack 16"/>
    <x v="6"/>
    <x v="2"/>
    <n v="16"/>
    <n v="139.33000000000001"/>
    <n v="1500.36"/>
    <n v="2229.2800000000002"/>
    <n v="728.9200000000003"/>
    <s v="Q3"/>
    <x v="0"/>
    <n v="7"/>
  </r>
  <r>
    <s v="ORD00170"/>
    <d v="2026-03-13T00:00:00"/>
    <n v="2026"/>
    <s v="C043"/>
    <x v="120"/>
    <s v="P027"/>
    <s v="Charger 27"/>
    <x v="1"/>
    <x v="0"/>
    <n v="1"/>
    <n v="212.91"/>
    <n v="158.49"/>
    <n v="212.91"/>
    <n v="54.419999999999987"/>
    <s v="Q1"/>
    <x v="7"/>
    <n v="3"/>
  </r>
  <r>
    <s v="ORD00171"/>
    <d v="2026-11-05T00:00:00"/>
    <n v="2026"/>
    <s v="C034"/>
    <x v="54"/>
    <s v="P009"/>
    <s v="Charger 9"/>
    <x v="2"/>
    <x v="0"/>
    <n v="3"/>
    <n v="233.66"/>
    <n v="577.52"/>
    <n v="700.98"/>
    <n v="123.46000000000004"/>
    <s v="Q4"/>
    <x v="10"/>
    <n v="11"/>
  </r>
  <r>
    <s v="ORD00172"/>
    <d v="2026-03-14T00:00:00"/>
    <n v="2026"/>
    <s v="C040"/>
    <x v="121"/>
    <s v="P017"/>
    <s v="Pen Set 17"/>
    <x v="4"/>
    <x v="2"/>
    <n v="20"/>
    <n v="374.59"/>
    <n v="4944.5600000000004"/>
    <n v="7491.7999999999993"/>
    <n v="2547.2399999999989"/>
    <s v="Q1"/>
    <x v="7"/>
    <n v="3"/>
  </r>
  <r>
    <s v="ORD00173"/>
    <d v="2026-06-07T00:00:00"/>
    <n v="2026"/>
    <s v="C087"/>
    <x v="122"/>
    <s v="P007"/>
    <s v="Pen Set 7"/>
    <x v="3"/>
    <x v="1"/>
    <n v="1"/>
    <n v="436.31"/>
    <n v="284.48"/>
    <n v="436.31"/>
    <n v="151.82999999999998"/>
    <s v="Q2"/>
    <x v="11"/>
    <n v="6"/>
  </r>
  <r>
    <s v="ORD00174"/>
    <d v="2026-01-21T00:00:00"/>
    <n v="2026"/>
    <s v="C030"/>
    <x v="123"/>
    <s v="P047"/>
    <s v="Pen Set 47"/>
    <x v="0"/>
    <x v="2"/>
    <n v="11"/>
    <n v="290.02999999999997"/>
    <n v="2607.48"/>
    <n v="3190.33"/>
    <n v="582.84999999999991"/>
    <s v="Q1"/>
    <x v="1"/>
    <n v="1"/>
  </r>
  <r>
    <s v="ORD00175"/>
    <d v="2026-06-17T00:00:00"/>
    <n v="2026"/>
    <s v="C079"/>
    <x v="124"/>
    <s v="P019"/>
    <s v="Backpack 19"/>
    <x v="1"/>
    <x v="2"/>
    <n v="20"/>
    <n v="224.62"/>
    <n v="3527.09"/>
    <n v="4492.3999999999996"/>
    <n v="965.30999999999949"/>
    <s v="Q2"/>
    <x v="11"/>
    <n v="6"/>
  </r>
  <r>
    <s v="ORD00176"/>
    <d v="2026-07-18T00:00:00"/>
    <n v="2026"/>
    <s v="C056"/>
    <x v="125"/>
    <s v="P041"/>
    <s v="Desk Lamp 41"/>
    <x v="0"/>
    <x v="1"/>
    <n v="14"/>
    <n v="483.95"/>
    <n v="4346.37"/>
    <n v="6775.3"/>
    <n v="2428.9300000000003"/>
    <s v="Q3"/>
    <x v="0"/>
    <n v="7"/>
  </r>
  <r>
    <s v="ORD00177"/>
    <d v="2026-04-24T00:00:00"/>
    <n v="2026"/>
    <s v="C006"/>
    <x v="19"/>
    <s v="P048"/>
    <s v="Desk Lamp 48"/>
    <x v="0"/>
    <x v="1"/>
    <n v="8"/>
    <n v="137.65"/>
    <n v="794.58"/>
    <n v="1101.2"/>
    <n v="306.62"/>
    <s v="Q2"/>
    <x v="2"/>
    <n v="4"/>
  </r>
  <r>
    <s v="ORD00178"/>
    <d v="2026-04-26T00:00:00"/>
    <n v="2026"/>
    <s v="C056"/>
    <x v="126"/>
    <s v="P031"/>
    <s v="Backpack 31"/>
    <x v="6"/>
    <x v="3"/>
    <n v="3"/>
    <n v="402.81"/>
    <n v="792.95"/>
    <n v="1208.43"/>
    <n v="415.48"/>
    <s v="Q2"/>
    <x v="2"/>
    <n v="4"/>
  </r>
  <r>
    <s v="ORD00179"/>
    <d v="2026-07-19T00:00:00"/>
    <n v="2026"/>
    <s v="C036"/>
    <x v="127"/>
    <s v="P013"/>
    <s v="USB Drive 13"/>
    <x v="1"/>
    <x v="3"/>
    <n v="4"/>
    <n v="77.87"/>
    <n v="259.26"/>
    <n v="311.48"/>
    <n v="52.220000000000027"/>
    <s v="Q3"/>
    <x v="0"/>
    <n v="7"/>
  </r>
  <r>
    <s v="ORD00180"/>
    <d v="2026-02-03T00:00:00"/>
    <n v="2026"/>
    <s v="C081"/>
    <x v="90"/>
    <s v="P030"/>
    <s v="Desk Lamp 30"/>
    <x v="3"/>
    <x v="1"/>
    <n v="5"/>
    <n v="264.85000000000002"/>
    <n v="924.16"/>
    <n v="1324.25"/>
    <n v="400.09000000000003"/>
    <s v="Q1"/>
    <x v="6"/>
    <n v="2"/>
  </r>
  <r>
    <s v="ORD00181"/>
    <d v="2026-03-08T00:00:00"/>
    <n v="2026"/>
    <s v="C028"/>
    <x v="6"/>
    <s v="P029"/>
    <s v="Notebook 29"/>
    <x v="6"/>
    <x v="3"/>
    <n v="17"/>
    <n v="376.22"/>
    <n v="3729.92"/>
    <n v="6395.7400000000007"/>
    <n v="2665.8200000000006"/>
    <s v="Q1"/>
    <x v="7"/>
    <n v="3"/>
  </r>
  <r>
    <s v="ORD00182"/>
    <d v="2026-10-23T00:00:00"/>
    <n v="2026"/>
    <s v="C011"/>
    <x v="84"/>
    <s v="P012"/>
    <s v="Chair 12"/>
    <x v="3"/>
    <x v="0"/>
    <n v="20"/>
    <n v="277.73"/>
    <n v="3222.86"/>
    <n v="5554.6"/>
    <n v="2331.7400000000002"/>
    <s v="Q4"/>
    <x v="3"/>
    <n v="10"/>
  </r>
  <r>
    <s v="ORD00183"/>
    <d v="2026-03-23T00:00:00"/>
    <n v="2026"/>
    <s v="C099"/>
    <x v="128"/>
    <s v="P042"/>
    <s v="Backpack 42"/>
    <x v="3"/>
    <x v="1"/>
    <n v="18"/>
    <n v="178.93"/>
    <n v="1934.89"/>
    <n v="3220.7400000000002"/>
    <n v="1285.8500000000001"/>
    <s v="Q1"/>
    <x v="7"/>
    <n v="3"/>
  </r>
  <r>
    <s v="ORD00184"/>
    <d v="2026-07-05T00:00:00"/>
    <n v="2026"/>
    <s v="C076"/>
    <x v="124"/>
    <s v="P001"/>
    <s v="Desk Lamp 1"/>
    <x v="0"/>
    <x v="0"/>
    <n v="4"/>
    <n v="44.76"/>
    <n v="98.19"/>
    <n v="179.04"/>
    <n v="80.849999999999994"/>
    <s v="Q3"/>
    <x v="0"/>
    <n v="7"/>
  </r>
  <r>
    <s v="ORD00185"/>
    <d v="2026-12-01T00:00:00"/>
    <n v="2026"/>
    <s v="C013"/>
    <x v="18"/>
    <s v="P021"/>
    <s v="Notebook 21"/>
    <x v="0"/>
    <x v="1"/>
    <n v="10"/>
    <n v="495.46"/>
    <n v="2775.05"/>
    <n v="4954.5999999999995"/>
    <n v="2179.5499999999993"/>
    <s v="Q4"/>
    <x v="5"/>
    <n v="12"/>
  </r>
  <r>
    <s v="ORD00186"/>
    <d v="2026-12-15T00:00:00"/>
    <n v="2026"/>
    <s v="C025"/>
    <x v="129"/>
    <s v="P037"/>
    <s v="Charger 37"/>
    <x v="3"/>
    <x v="1"/>
    <n v="3"/>
    <n v="239.58"/>
    <n v="584.9"/>
    <n v="718.74"/>
    <n v="133.84000000000003"/>
    <s v="Q4"/>
    <x v="5"/>
    <n v="12"/>
  </r>
  <r>
    <s v="ORD00187"/>
    <d v="2026-03-17T00:00:00"/>
    <n v="2026"/>
    <s v="C014"/>
    <x v="130"/>
    <s v="P023"/>
    <s v="USB Drive 23"/>
    <x v="5"/>
    <x v="0"/>
    <n v="9"/>
    <n v="396.31"/>
    <n v="2657.78"/>
    <n v="3566.79"/>
    <n v="909.00999999999976"/>
    <s v="Q1"/>
    <x v="7"/>
    <n v="3"/>
  </r>
  <r>
    <s v="ORD00188"/>
    <d v="2026-12-24T00:00:00"/>
    <n v="2026"/>
    <s v="C047"/>
    <x v="4"/>
    <s v="P028"/>
    <s v="Notebook 28"/>
    <x v="0"/>
    <x v="2"/>
    <n v="12"/>
    <n v="282.08999999999997"/>
    <n v="2201.5700000000002"/>
    <n v="3385.08"/>
    <n v="1183.5099999999998"/>
    <s v="Q4"/>
    <x v="5"/>
    <n v="12"/>
  </r>
  <r>
    <s v="ORD00189"/>
    <d v="2026-04-03T00:00:00"/>
    <n v="2026"/>
    <s v="C041"/>
    <x v="124"/>
    <s v="P034"/>
    <s v="USB Drive 34"/>
    <x v="1"/>
    <x v="2"/>
    <n v="6"/>
    <n v="192.45"/>
    <n v="888.68"/>
    <n v="1154.6999999999998"/>
    <n v="266.01999999999987"/>
    <s v="Q2"/>
    <x v="2"/>
    <n v="4"/>
  </r>
  <r>
    <s v="ORD00190"/>
    <d v="2026-08-22T00:00:00"/>
    <n v="2026"/>
    <s v="C062"/>
    <x v="131"/>
    <s v="P012"/>
    <s v="Chair 12"/>
    <x v="3"/>
    <x v="3"/>
    <n v="15"/>
    <n v="110.7"/>
    <n v="1149.77"/>
    <n v="1660.5"/>
    <n v="510.73"/>
    <s v="Q3"/>
    <x v="9"/>
    <n v="8"/>
  </r>
  <r>
    <s v="ORD00191"/>
    <d v="2026-12-06T00:00:00"/>
    <n v="2026"/>
    <s v="C087"/>
    <x v="32"/>
    <s v="P042"/>
    <s v="Backpack 42"/>
    <x v="3"/>
    <x v="2"/>
    <n v="11"/>
    <n v="486.56"/>
    <n v="3415.88"/>
    <n v="5352.16"/>
    <n v="1936.2799999999997"/>
    <s v="Q4"/>
    <x v="5"/>
    <n v="12"/>
  </r>
  <r>
    <s v="ORD00192"/>
    <d v="2026-09-26T00:00:00"/>
    <n v="2026"/>
    <s v="C051"/>
    <x v="132"/>
    <s v="P039"/>
    <s v="Notebook 39"/>
    <x v="1"/>
    <x v="0"/>
    <n v="10"/>
    <n v="258.76"/>
    <n v="2005"/>
    <n v="2587.6"/>
    <n v="582.59999999999991"/>
    <s v="Q3"/>
    <x v="4"/>
    <n v="9"/>
  </r>
  <r>
    <s v="ORD00193"/>
    <d v="2026-10-03T00:00:00"/>
    <n v="2026"/>
    <s v="C097"/>
    <x v="20"/>
    <s v="P038"/>
    <s v="Charger 38"/>
    <x v="3"/>
    <x v="1"/>
    <n v="12"/>
    <n v="342.59"/>
    <n v="2979.09"/>
    <n v="4111.08"/>
    <n v="1131.9899999999998"/>
    <s v="Q4"/>
    <x v="3"/>
    <n v="10"/>
  </r>
  <r>
    <s v="ORD00194"/>
    <d v="2026-05-21T00:00:00"/>
    <n v="2026"/>
    <s v="C020"/>
    <x v="133"/>
    <s v="P018"/>
    <s v="USB Drive 18"/>
    <x v="2"/>
    <x v="1"/>
    <n v="20"/>
    <n v="213.11"/>
    <n v="3083.51"/>
    <n v="4262.2000000000007"/>
    <n v="1178.6900000000005"/>
    <s v="Q2"/>
    <x v="8"/>
    <n v="5"/>
  </r>
  <r>
    <s v="ORD00195"/>
    <d v="2026-04-12T00:00:00"/>
    <n v="2026"/>
    <s v="C005"/>
    <x v="134"/>
    <s v="P029"/>
    <s v="Notebook 29"/>
    <x v="6"/>
    <x v="0"/>
    <n v="4"/>
    <n v="143.11000000000001"/>
    <n v="465.64"/>
    <n v="572.44000000000005"/>
    <n v="106.80000000000007"/>
    <s v="Q2"/>
    <x v="2"/>
    <n v="4"/>
  </r>
  <r>
    <s v="ORD00196"/>
    <d v="2026-04-09T00:00:00"/>
    <n v="2026"/>
    <s v="C002"/>
    <x v="135"/>
    <s v="P006"/>
    <s v="Chair 6"/>
    <x v="4"/>
    <x v="1"/>
    <n v="15"/>
    <n v="76.92"/>
    <n v="721.61"/>
    <n v="1153.8"/>
    <n v="432.18999999999994"/>
    <s v="Q2"/>
    <x v="2"/>
    <n v="4"/>
  </r>
  <r>
    <s v="ORD00197"/>
    <d v="2026-08-20T00:00:00"/>
    <n v="2026"/>
    <s v="C058"/>
    <x v="136"/>
    <s v="P032"/>
    <s v="USB Drive 32"/>
    <x v="0"/>
    <x v="2"/>
    <n v="1"/>
    <n v="161.99"/>
    <n v="113.57"/>
    <n v="161.99"/>
    <n v="48.420000000000016"/>
    <s v="Q3"/>
    <x v="9"/>
    <n v="8"/>
  </r>
  <r>
    <s v="ORD00198"/>
    <d v="2026-02-08T00:00:00"/>
    <n v="2026"/>
    <s v="C070"/>
    <x v="95"/>
    <s v="P023"/>
    <s v="USB Drive 23"/>
    <x v="5"/>
    <x v="0"/>
    <n v="2"/>
    <n v="403.73"/>
    <n v="671.14"/>
    <n v="807.46"/>
    <n v="136.32000000000005"/>
    <s v="Q1"/>
    <x v="6"/>
    <n v="2"/>
  </r>
  <r>
    <s v="ORD00199"/>
    <d v="2026-04-05T00:00:00"/>
    <n v="2026"/>
    <s v="C082"/>
    <x v="52"/>
    <s v="P039"/>
    <s v="Notebook 39"/>
    <x v="1"/>
    <x v="2"/>
    <n v="8"/>
    <n v="282.26"/>
    <n v="1532.64"/>
    <n v="2258.08"/>
    <n v="725.43999999999983"/>
    <s v="Q2"/>
    <x v="2"/>
    <n v="4"/>
  </r>
  <r>
    <s v="ORD00200"/>
    <d v="2026-01-18T00:00:00"/>
    <n v="2026"/>
    <s v="C076"/>
    <x v="137"/>
    <s v="P026"/>
    <s v="Charger 26"/>
    <x v="5"/>
    <x v="3"/>
    <n v="15"/>
    <n v="230.1"/>
    <n v="2615.1"/>
    <n v="3451.5"/>
    <n v="836.40000000000009"/>
    <s v="Q1"/>
    <x v="1"/>
    <n v="1"/>
  </r>
  <r>
    <s v="ORD00201"/>
    <d v="2026-11-06T00:00:00"/>
    <n v="2026"/>
    <s v="C044"/>
    <x v="134"/>
    <s v="P001"/>
    <s v="Desk Lamp 1"/>
    <x v="0"/>
    <x v="3"/>
    <n v="2"/>
    <n v="88.36"/>
    <n v="122.85"/>
    <n v="176.72"/>
    <n v="53.870000000000005"/>
    <s v="Q4"/>
    <x v="10"/>
    <n v="11"/>
  </r>
  <r>
    <s v="ORD00202"/>
    <d v="2026-12-27T00:00:00"/>
    <n v="2026"/>
    <s v="C094"/>
    <x v="138"/>
    <s v="P031"/>
    <s v="Backpack 31"/>
    <x v="6"/>
    <x v="2"/>
    <n v="7"/>
    <n v="478.81"/>
    <n v="2028.75"/>
    <n v="3351.67"/>
    <n v="1322.92"/>
    <s v="Q4"/>
    <x v="5"/>
    <n v="12"/>
  </r>
  <r>
    <s v="ORD00203"/>
    <d v="2026-11-03T00:00:00"/>
    <n v="2026"/>
    <s v="C075"/>
    <x v="5"/>
    <s v="P047"/>
    <s v="Pen Set 47"/>
    <x v="0"/>
    <x v="0"/>
    <n v="7"/>
    <n v="339.79"/>
    <n v="1733.63"/>
    <n v="2378.5300000000002"/>
    <n v="644.90000000000009"/>
    <s v="Q4"/>
    <x v="10"/>
    <n v="11"/>
  </r>
  <r>
    <s v="ORD00204"/>
    <d v="2026-04-08T00:00:00"/>
    <n v="2026"/>
    <s v="C076"/>
    <x v="139"/>
    <s v="P006"/>
    <s v="Chair 6"/>
    <x v="4"/>
    <x v="1"/>
    <n v="11"/>
    <n v="277.77999999999997"/>
    <n v="2444.86"/>
    <n v="3055.58"/>
    <n v="610.7199999999998"/>
    <s v="Q2"/>
    <x v="2"/>
    <n v="4"/>
  </r>
  <r>
    <s v="ORD00205"/>
    <d v="2026-04-17T00:00:00"/>
    <n v="2026"/>
    <s v="C049"/>
    <x v="140"/>
    <s v="P010"/>
    <s v="Notebook 10"/>
    <x v="0"/>
    <x v="1"/>
    <n v="4"/>
    <n v="396.2"/>
    <n v="1138.72"/>
    <n v="1584.8"/>
    <n v="446.07999999999993"/>
    <s v="Q2"/>
    <x v="2"/>
    <n v="4"/>
  </r>
  <r>
    <s v="ORD00206"/>
    <d v="2026-03-29T00:00:00"/>
    <n v="2026"/>
    <s v="C028"/>
    <x v="6"/>
    <s v="P007"/>
    <s v="Pen Set 7"/>
    <x v="3"/>
    <x v="1"/>
    <n v="8"/>
    <n v="409.54"/>
    <n v="2333.98"/>
    <n v="3276.32"/>
    <n v="942.34000000000015"/>
    <s v="Q1"/>
    <x v="7"/>
    <n v="3"/>
  </r>
  <r>
    <s v="ORD00207"/>
    <d v="2026-02-12T00:00:00"/>
    <n v="2026"/>
    <s v="C056"/>
    <x v="141"/>
    <s v="P005"/>
    <s v="USB Drive 5"/>
    <x v="3"/>
    <x v="1"/>
    <n v="5"/>
    <n v="239.73"/>
    <n v="864.19"/>
    <n v="1198.6499999999999"/>
    <n v="334.45999999999981"/>
    <s v="Q1"/>
    <x v="6"/>
    <n v="2"/>
  </r>
  <r>
    <s v="ORD00208"/>
    <d v="2026-06-10T00:00:00"/>
    <n v="2026"/>
    <s v="C090"/>
    <x v="142"/>
    <s v="P006"/>
    <s v="Chair 6"/>
    <x v="4"/>
    <x v="2"/>
    <n v="10"/>
    <n v="111.27"/>
    <n v="633.16"/>
    <n v="1112.7"/>
    <n v="479.54000000000008"/>
    <s v="Q2"/>
    <x v="11"/>
    <n v="6"/>
  </r>
  <r>
    <s v="ORD00209"/>
    <d v="2026-11-13T00:00:00"/>
    <n v="2026"/>
    <s v="C007"/>
    <x v="143"/>
    <s v="P044"/>
    <s v="Desk Lamp 44"/>
    <x v="1"/>
    <x v="3"/>
    <n v="2"/>
    <n v="235.7"/>
    <n v="266.69"/>
    <n v="471.4"/>
    <n v="204.70999999999998"/>
    <s v="Q4"/>
    <x v="10"/>
    <n v="11"/>
  </r>
  <r>
    <s v="ORD00210"/>
    <d v="2026-10-23T00:00:00"/>
    <n v="2026"/>
    <s v="C022"/>
    <x v="144"/>
    <s v="P010"/>
    <s v="Notebook 10"/>
    <x v="0"/>
    <x v="3"/>
    <n v="8"/>
    <n v="262.14999999999998"/>
    <n v="1406.38"/>
    <n v="2097.1999999999998"/>
    <n v="690.81999999999971"/>
    <s v="Q4"/>
    <x v="3"/>
    <n v="10"/>
  </r>
  <r>
    <s v="ORD00211"/>
    <d v="2026-11-22T00:00:00"/>
    <n v="2026"/>
    <s v="C036"/>
    <x v="82"/>
    <s v="P046"/>
    <s v="Desk Lamp 46"/>
    <x v="4"/>
    <x v="2"/>
    <n v="1"/>
    <n v="167.37"/>
    <n v="103.81"/>
    <n v="167.37"/>
    <n v="63.56"/>
    <s v="Q4"/>
    <x v="10"/>
    <n v="11"/>
  </r>
  <r>
    <s v="ORD00212"/>
    <d v="2026-08-12T00:00:00"/>
    <n v="2026"/>
    <s v="C008"/>
    <x v="131"/>
    <s v="P034"/>
    <s v="USB Drive 34"/>
    <x v="1"/>
    <x v="3"/>
    <n v="13"/>
    <n v="312.35000000000002"/>
    <n v="2970.31"/>
    <n v="4060.55"/>
    <n v="1090.2400000000002"/>
    <s v="Q3"/>
    <x v="9"/>
    <n v="8"/>
  </r>
  <r>
    <s v="ORD00213"/>
    <d v="2026-07-14T00:00:00"/>
    <n v="2026"/>
    <s v="C072"/>
    <x v="145"/>
    <s v="P021"/>
    <s v="Notebook 21"/>
    <x v="0"/>
    <x v="3"/>
    <n v="19"/>
    <n v="49.28"/>
    <n v="558.67999999999995"/>
    <n v="936.32"/>
    <n v="377.6400000000001"/>
    <s v="Q3"/>
    <x v="0"/>
    <n v="7"/>
  </r>
  <r>
    <s v="ORD00214"/>
    <d v="2026-12-30T00:00:00"/>
    <n v="2026"/>
    <s v="C018"/>
    <x v="1"/>
    <s v="P029"/>
    <s v="Notebook 29"/>
    <x v="6"/>
    <x v="3"/>
    <n v="9"/>
    <n v="151.97"/>
    <n v="1133.57"/>
    <n v="1367.73"/>
    <n v="234.16000000000008"/>
    <s v="Q4"/>
    <x v="5"/>
    <n v="12"/>
  </r>
  <r>
    <s v="ORD00215"/>
    <d v="2026-04-10T00:00:00"/>
    <n v="2026"/>
    <s v="C056"/>
    <x v="118"/>
    <s v="P013"/>
    <s v="USB Drive 13"/>
    <x v="1"/>
    <x v="0"/>
    <n v="9"/>
    <n v="323.55"/>
    <n v="2308.98"/>
    <n v="2911.9500000000003"/>
    <n v="602.97000000000025"/>
    <s v="Q2"/>
    <x v="2"/>
    <n v="4"/>
  </r>
  <r>
    <s v="ORD00216"/>
    <d v="2026-05-26T00:00:00"/>
    <n v="2026"/>
    <s v="C025"/>
    <x v="66"/>
    <s v="P002"/>
    <s v="Desk Lamp 2"/>
    <x v="4"/>
    <x v="1"/>
    <n v="1"/>
    <n v="70.62"/>
    <n v="43.51"/>
    <n v="70.62"/>
    <n v="27.110000000000007"/>
    <s v="Q2"/>
    <x v="8"/>
    <n v="5"/>
  </r>
  <r>
    <s v="ORD00217"/>
    <d v="2026-10-17T00:00:00"/>
    <n v="2026"/>
    <s v="C069"/>
    <x v="89"/>
    <s v="P016"/>
    <s v="Backpack 16"/>
    <x v="6"/>
    <x v="3"/>
    <n v="3"/>
    <n v="165.35"/>
    <n v="308.73"/>
    <n v="496.04999999999995"/>
    <n v="187.31999999999994"/>
    <s v="Q4"/>
    <x v="3"/>
    <n v="10"/>
  </r>
  <r>
    <s v="ORD00218"/>
    <d v="2026-01-31T00:00:00"/>
    <n v="2026"/>
    <s v="C033"/>
    <x v="146"/>
    <s v="P045"/>
    <s v="Chair 45"/>
    <x v="1"/>
    <x v="0"/>
    <n v="18"/>
    <n v="59.18"/>
    <n v="593.72"/>
    <n v="1065.24"/>
    <n v="471.52"/>
    <s v="Q1"/>
    <x v="1"/>
    <n v="1"/>
  </r>
  <r>
    <s v="ORD00219"/>
    <d v="2026-03-31T00:00:00"/>
    <n v="2026"/>
    <s v="C055"/>
    <x v="119"/>
    <s v="P046"/>
    <s v="Desk Lamp 46"/>
    <x v="4"/>
    <x v="1"/>
    <n v="11"/>
    <n v="151.02000000000001"/>
    <n v="1215.56"/>
    <n v="1661.22"/>
    <n v="445.66000000000008"/>
    <s v="Q1"/>
    <x v="7"/>
    <n v="3"/>
  </r>
  <r>
    <s v="ORD00220"/>
    <d v="2026-07-05T00:00:00"/>
    <n v="2026"/>
    <s v="C004"/>
    <x v="147"/>
    <s v="P016"/>
    <s v="Backpack 16"/>
    <x v="6"/>
    <x v="2"/>
    <n v="15"/>
    <n v="142.41999999999999"/>
    <n v="1405.72"/>
    <n v="2136.2999999999997"/>
    <n v="730.5799999999997"/>
    <s v="Q3"/>
    <x v="0"/>
    <n v="7"/>
  </r>
  <r>
    <s v="ORD00221"/>
    <d v="2026-06-08T00:00:00"/>
    <n v="2026"/>
    <s v="C010"/>
    <x v="2"/>
    <s v="P027"/>
    <s v="Charger 27"/>
    <x v="1"/>
    <x v="2"/>
    <n v="15"/>
    <n v="427.35"/>
    <n v="4244.6499999999996"/>
    <n v="6410.25"/>
    <n v="2165.6000000000004"/>
    <s v="Q2"/>
    <x v="11"/>
    <n v="6"/>
  </r>
  <r>
    <s v="ORD00222"/>
    <d v="2026-12-31T00:00:00"/>
    <n v="2026"/>
    <s v="C068"/>
    <x v="69"/>
    <s v="P027"/>
    <s v="Charger 27"/>
    <x v="1"/>
    <x v="1"/>
    <n v="15"/>
    <n v="67.77"/>
    <n v="594.92999999999995"/>
    <n v="1016.55"/>
    <n v="421.62"/>
    <s v="Q4"/>
    <x v="5"/>
    <n v="12"/>
  </r>
  <r>
    <s v="ORD00223"/>
    <d v="2026-03-29T00:00:00"/>
    <n v="2026"/>
    <s v="C100"/>
    <x v="106"/>
    <s v="P036"/>
    <s v="Chair 36"/>
    <x v="2"/>
    <x v="3"/>
    <n v="19"/>
    <n v="303.26"/>
    <n v="4345.66"/>
    <n v="5761.94"/>
    <n v="1416.2799999999997"/>
    <s v="Q1"/>
    <x v="7"/>
    <n v="3"/>
  </r>
  <r>
    <s v="ORD00224"/>
    <d v="2026-06-01T00:00:00"/>
    <n v="2026"/>
    <s v="C016"/>
    <x v="61"/>
    <s v="P020"/>
    <s v="Desk Lamp 20"/>
    <x v="4"/>
    <x v="2"/>
    <n v="18"/>
    <n v="269.18"/>
    <n v="3300.15"/>
    <n v="4845.24"/>
    <n v="1545.0899999999997"/>
    <s v="Q2"/>
    <x v="11"/>
    <n v="6"/>
  </r>
  <r>
    <s v="ORD00225"/>
    <d v="2026-02-10T00:00:00"/>
    <n v="2026"/>
    <s v="C010"/>
    <x v="148"/>
    <s v="P009"/>
    <s v="Charger 9"/>
    <x v="2"/>
    <x v="0"/>
    <n v="18"/>
    <n v="32.869999999999997"/>
    <n v="458.32"/>
    <n v="591.66"/>
    <n v="133.33999999999997"/>
    <s v="Q1"/>
    <x v="6"/>
    <n v="2"/>
  </r>
  <r>
    <s v="ORD00226"/>
    <d v="2026-05-08T00:00:00"/>
    <n v="2026"/>
    <s v="C060"/>
    <x v="130"/>
    <s v="P050"/>
    <s v="Backpack 50"/>
    <x v="0"/>
    <x v="0"/>
    <n v="12"/>
    <n v="495.92"/>
    <n v="4206.84"/>
    <n v="5951.04"/>
    <n v="1744.1999999999998"/>
    <s v="Q2"/>
    <x v="8"/>
    <n v="5"/>
  </r>
  <r>
    <s v="ORD00227"/>
    <d v="2026-12-04T00:00:00"/>
    <n v="2026"/>
    <s v="C028"/>
    <x v="149"/>
    <s v="P024"/>
    <s v="USB Drive 24"/>
    <x v="0"/>
    <x v="0"/>
    <n v="12"/>
    <n v="79.38"/>
    <n v="560.98"/>
    <n v="952.56"/>
    <n v="391.57999999999993"/>
    <s v="Q4"/>
    <x v="5"/>
    <n v="12"/>
  </r>
  <r>
    <s v="ORD00228"/>
    <d v="2026-01-23T00:00:00"/>
    <n v="2026"/>
    <s v="C085"/>
    <x v="150"/>
    <s v="P015"/>
    <s v="Notebook 15"/>
    <x v="5"/>
    <x v="2"/>
    <n v="3"/>
    <n v="121.64"/>
    <n v="293.7"/>
    <n v="364.92"/>
    <n v="71.220000000000027"/>
    <s v="Q1"/>
    <x v="1"/>
    <n v="1"/>
  </r>
  <r>
    <s v="ORD00229"/>
    <d v="2026-08-18T00:00:00"/>
    <n v="2026"/>
    <s v="C016"/>
    <x v="73"/>
    <s v="P048"/>
    <s v="Desk Lamp 48"/>
    <x v="0"/>
    <x v="2"/>
    <n v="4"/>
    <n v="175.82"/>
    <n v="459.99"/>
    <n v="703.28"/>
    <n v="243.28999999999996"/>
    <s v="Q3"/>
    <x v="9"/>
    <n v="8"/>
  </r>
  <r>
    <s v="ORD00230"/>
    <d v="2026-11-23T00:00:00"/>
    <n v="2026"/>
    <s v="C032"/>
    <x v="102"/>
    <s v="P049"/>
    <s v="USB Drive 49"/>
    <x v="4"/>
    <x v="2"/>
    <n v="3"/>
    <n v="375.94"/>
    <n v="795.77"/>
    <n v="1127.82"/>
    <n v="332.04999999999995"/>
    <s v="Q4"/>
    <x v="10"/>
    <n v="11"/>
  </r>
  <r>
    <s v="ORD00231"/>
    <d v="2026-05-18T00:00:00"/>
    <n v="2026"/>
    <s v="C099"/>
    <x v="39"/>
    <s v="P012"/>
    <s v="Chair 12"/>
    <x v="3"/>
    <x v="1"/>
    <n v="11"/>
    <n v="286.08"/>
    <n v="2238.17"/>
    <n v="3146.8799999999997"/>
    <n v="908.70999999999958"/>
    <s v="Q2"/>
    <x v="8"/>
    <n v="5"/>
  </r>
  <r>
    <s v="ORD00232"/>
    <d v="2026-08-25T00:00:00"/>
    <n v="2026"/>
    <s v="C011"/>
    <x v="146"/>
    <s v="P043"/>
    <s v="USB Drive 43"/>
    <x v="0"/>
    <x v="1"/>
    <n v="4"/>
    <n v="489.6"/>
    <n v="1139.3800000000001"/>
    <n v="1958.4"/>
    <n v="819.02"/>
    <s v="Q3"/>
    <x v="9"/>
    <n v="8"/>
  </r>
  <r>
    <s v="ORD00233"/>
    <d v="2026-11-26T00:00:00"/>
    <n v="2026"/>
    <s v="C080"/>
    <x v="81"/>
    <s v="P028"/>
    <s v="Notebook 28"/>
    <x v="0"/>
    <x v="3"/>
    <n v="18"/>
    <n v="29.69"/>
    <n v="370.29"/>
    <n v="534.42000000000007"/>
    <n v="164.13000000000005"/>
    <s v="Q4"/>
    <x v="10"/>
    <n v="11"/>
  </r>
  <r>
    <s v="ORD00234"/>
    <d v="2026-08-17T00:00:00"/>
    <n v="2026"/>
    <s v="C084"/>
    <x v="151"/>
    <s v="P049"/>
    <s v="USB Drive 49"/>
    <x v="4"/>
    <x v="2"/>
    <n v="8"/>
    <n v="38.700000000000003"/>
    <n v="246.85"/>
    <n v="309.60000000000002"/>
    <n v="62.750000000000028"/>
    <s v="Q3"/>
    <x v="9"/>
    <n v="8"/>
  </r>
  <r>
    <s v="ORD00235"/>
    <d v="2026-02-02T00:00:00"/>
    <n v="2026"/>
    <s v="C047"/>
    <x v="117"/>
    <s v="P002"/>
    <s v="Desk Lamp 2"/>
    <x v="4"/>
    <x v="0"/>
    <n v="17"/>
    <n v="426.11"/>
    <n v="4745.8500000000004"/>
    <n v="7243.87"/>
    <n v="2498.0199999999995"/>
    <s v="Q1"/>
    <x v="6"/>
    <n v="2"/>
  </r>
  <r>
    <s v="ORD00236"/>
    <d v="2026-03-26T00:00:00"/>
    <n v="2026"/>
    <s v="C073"/>
    <x v="50"/>
    <s v="P023"/>
    <s v="USB Drive 23"/>
    <x v="5"/>
    <x v="3"/>
    <n v="5"/>
    <n v="355.27"/>
    <n v="1123.1300000000001"/>
    <n v="1776.35"/>
    <n v="653.2199999999998"/>
    <s v="Q1"/>
    <x v="7"/>
    <n v="3"/>
  </r>
  <r>
    <s v="ORD00237"/>
    <d v="2026-07-17T00:00:00"/>
    <n v="2026"/>
    <s v="C099"/>
    <x v="75"/>
    <s v="P018"/>
    <s v="USB Drive 18"/>
    <x v="2"/>
    <x v="1"/>
    <n v="17"/>
    <n v="264.69"/>
    <n v="3079.11"/>
    <n v="4499.7299999999996"/>
    <n v="1420.6199999999994"/>
    <s v="Q3"/>
    <x v="0"/>
    <n v="7"/>
  </r>
  <r>
    <s v="ORD00238"/>
    <d v="2026-01-04T00:00:00"/>
    <n v="2026"/>
    <s v="C031"/>
    <x v="88"/>
    <s v="P048"/>
    <s v="Desk Lamp 48"/>
    <x v="0"/>
    <x v="2"/>
    <n v="11"/>
    <n v="450.42"/>
    <n v="2791.75"/>
    <n v="4954.62"/>
    <n v="2162.87"/>
    <s v="Q1"/>
    <x v="1"/>
    <n v="1"/>
  </r>
  <r>
    <s v="ORD00239"/>
    <d v="2026-08-29T00:00:00"/>
    <n v="2026"/>
    <s v="C071"/>
    <x v="125"/>
    <s v="P006"/>
    <s v="Chair 6"/>
    <x v="4"/>
    <x v="1"/>
    <n v="6"/>
    <n v="426.12"/>
    <n v="2033.39"/>
    <n v="2556.7200000000003"/>
    <n v="523.33000000000015"/>
    <s v="Q3"/>
    <x v="9"/>
    <n v="8"/>
  </r>
  <r>
    <s v="ORD00240"/>
    <d v="2026-01-08T00:00:00"/>
    <n v="2026"/>
    <s v="C054"/>
    <x v="82"/>
    <s v="P041"/>
    <s v="Desk Lamp 41"/>
    <x v="0"/>
    <x v="0"/>
    <n v="5"/>
    <n v="331.57"/>
    <n v="1108.67"/>
    <n v="1657.85"/>
    <n v="549.17999999999984"/>
    <s v="Q1"/>
    <x v="1"/>
    <n v="1"/>
  </r>
  <r>
    <s v="ORD00241"/>
    <d v="2026-09-10T00:00:00"/>
    <n v="2026"/>
    <s v="C020"/>
    <x v="152"/>
    <s v="P006"/>
    <s v="Chair 6"/>
    <x v="4"/>
    <x v="2"/>
    <n v="10"/>
    <n v="276.63"/>
    <n v="1820.64"/>
    <n v="2766.3"/>
    <n v="945.66000000000008"/>
    <s v="Q3"/>
    <x v="4"/>
    <n v="9"/>
  </r>
  <r>
    <s v="ORD00242"/>
    <d v="2026-11-08T00:00:00"/>
    <n v="2026"/>
    <s v="C051"/>
    <x v="55"/>
    <s v="P013"/>
    <s v="USB Drive 13"/>
    <x v="1"/>
    <x v="3"/>
    <n v="10"/>
    <n v="378.36"/>
    <n v="2381.84"/>
    <n v="3783.6000000000004"/>
    <n v="1401.7600000000002"/>
    <s v="Q4"/>
    <x v="10"/>
    <n v="11"/>
  </r>
  <r>
    <s v="ORD00243"/>
    <d v="2026-01-21T00:00:00"/>
    <n v="2026"/>
    <s v="C045"/>
    <x v="69"/>
    <s v="P001"/>
    <s v="Desk Lamp 1"/>
    <x v="0"/>
    <x v="2"/>
    <n v="9"/>
    <n v="325.83999999999997"/>
    <n v="1778.77"/>
    <n v="2932.56"/>
    <n v="1153.79"/>
    <s v="Q1"/>
    <x v="1"/>
    <n v="1"/>
  </r>
  <r>
    <s v="ORD00244"/>
    <d v="2026-09-25T00:00:00"/>
    <n v="2026"/>
    <s v="C035"/>
    <x v="153"/>
    <s v="P038"/>
    <s v="Charger 38"/>
    <x v="3"/>
    <x v="0"/>
    <n v="15"/>
    <n v="247.77"/>
    <n v="2386.1999999999998"/>
    <n v="3716.55"/>
    <n v="1330.3500000000004"/>
    <s v="Q3"/>
    <x v="4"/>
    <n v="9"/>
  </r>
  <r>
    <s v="ORD00245"/>
    <d v="2026-06-09T00:00:00"/>
    <n v="2026"/>
    <s v="C094"/>
    <x v="33"/>
    <s v="P016"/>
    <s v="Backpack 16"/>
    <x v="6"/>
    <x v="0"/>
    <n v="20"/>
    <n v="47.95"/>
    <n v="653.89"/>
    <n v="959"/>
    <n v="305.11"/>
    <s v="Q2"/>
    <x v="11"/>
    <n v="6"/>
  </r>
  <r>
    <s v="ORD00246"/>
    <d v="2026-11-30T00:00:00"/>
    <n v="2026"/>
    <s v="C023"/>
    <x v="154"/>
    <s v="P018"/>
    <s v="USB Drive 18"/>
    <x v="2"/>
    <x v="1"/>
    <n v="16"/>
    <n v="273.33"/>
    <n v="3184.32"/>
    <n v="4373.28"/>
    <n v="1188.9599999999996"/>
    <s v="Q4"/>
    <x v="10"/>
    <n v="11"/>
  </r>
  <r>
    <s v="ORD00247"/>
    <d v="2026-02-28T00:00:00"/>
    <n v="2026"/>
    <s v="C076"/>
    <x v="155"/>
    <s v="P027"/>
    <s v="Charger 27"/>
    <x v="1"/>
    <x v="1"/>
    <n v="9"/>
    <n v="366.05"/>
    <n v="2168.4"/>
    <n v="3294.4500000000003"/>
    <n v="1126.0500000000002"/>
    <s v="Q1"/>
    <x v="6"/>
    <n v="2"/>
  </r>
  <r>
    <s v="ORD00248"/>
    <d v="2026-04-25T00:00:00"/>
    <n v="2026"/>
    <s v="C038"/>
    <x v="156"/>
    <s v="P020"/>
    <s v="Desk Lamp 20"/>
    <x v="4"/>
    <x v="1"/>
    <n v="20"/>
    <n v="454.62"/>
    <n v="7075.47"/>
    <n v="9092.4"/>
    <n v="2016.9299999999994"/>
    <s v="Q2"/>
    <x v="2"/>
    <n v="4"/>
  </r>
  <r>
    <s v="ORD00249"/>
    <d v="2026-02-05T00:00:00"/>
    <n v="2026"/>
    <s v="C023"/>
    <x v="157"/>
    <s v="P002"/>
    <s v="Desk Lamp 2"/>
    <x v="4"/>
    <x v="0"/>
    <n v="16"/>
    <n v="82.81"/>
    <n v="830.57"/>
    <n v="1324.96"/>
    <n v="494.39"/>
    <s v="Q1"/>
    <x v="6"/>
    <n v="2"/>
  </r>
  <r>
    <s v="ORD00250"/>
    <d v="2026-08-22T00:00:00"/>
    <n v="2026"/>
    <s v="C070"/>
    <x v="18"/>
    <s v="P028"/>
    <s v="Notebook 28"/>
    <x v="0"/>
    <x v="2"/>
    <n v="9"/>
    <n v="380.67"/>
    <n v="1940.48"/>
    <n v="3426.03"/>
    <n v="1485.5500000000002"/>
    <s v="Q3"/>
    <x v="9"/>
    <n v="8"/>
  </r>
  <r>
    <s v="ORD00251"/>
    <d v="2026-07-04T00:00:00"/>
    <n v="2026"/>
    <s v="C063"/>
    <x v="101"/>
    <s v="P032"/>
    <s v="USB Drive 32"/>
    <x v="0"/>
    <x v="1"/>
    <n v="7"/>
    <n v="298.75"/>
    <n v="1152.0899999999999"/>
    <n v="2091.25"/>
    <n v="939.16000000000008"/>
    <s v="Q3"/>
    <x v="0"/>
    <n v="7"/>
  </r>
  <r>
    <s v="ORD00252"/>
    <d v="2026-05-08T00:00:00"/>
    <n v="2026"/>
    <s v="C076"/>
    <x v="158"/>
    <s v="P030"/>
    <s v="Desk Lamp 30"/>
    <x v="3"/>
    <x v="2"/>
    <n v="20"/>
    <n v="286.11"/>
    <n v="3596.9"/>
    <n v="5722.2000000000007"/>
    <n v="2125.3000000000006"/>
    <s v="Q2"/>
    <x v="8"/>
    <n v="5"/>
  </r>
  <r>
    <s v="ORD00253"/>
    <d v="2026-02-09T00:00:00"/>
    <n v="2026"/>
    <s v="C089"/>
    <x v="159"/>
    <s v="P032"/>
    <s v="USB Drive 32"/>
    <x v="0"/>
    <x v="1"/>
    <n v="11"/>
    <n v="95.09"/>
    <n v="765.52"/>
    <n v="1045.99"/>
    <n v="280.47000000000003"/>
    <s v="Q1"/>
    <x v="6"/>
    <n v="2"/>
  </r>
  <r>
    <s v="ORD00254"/>
    <d v="2026-11-28T00:00:00"/>
    <n v="2026"/>
    <s v="C075"/>
    <x v="78"/>
    <s v="P021"/>
    <s v="Notebook 21"/>
    <x v="0"/>
    <x v="2"/>
    <n v="5"/>
    <n v="328.25"/>
    <n v="952.99"/>
    <n v="1641.25"/>
    <n v="688.26"/>
    <s v="Q4"/>
    <x v="10"/>
    <n v="11"/>
  </r>
  <r>
    <s v="ORD00255"/>
    <d v="2026-12-05T00:00:00"/>
    <n v="2026"/>
    <s v="C087"/>
    <x v="34"/>
    <s v="P003"/>
    <s v="Pen Set 3"/>
    <x v="5"/>
    <x v="0"/>
    <n v="10"/>
    <n v="373.45"/>
    <n v="2191.7600000000002"/>
    <n v="3734.5"/>
    <n v="1542.7399999999998"/>
    <s v="Q4"/>
    <x v="5"/>
    <n v="12"/>
  </r>
  <r>
    <s v="ORD00256"/>
    <d v="2026-07-11T00:00:00"/>
    <n v="2026"/>
    <s v="C067"/>
    <x v="135"/>
    <s v="P014"/>
    <s v="Backpack 14"/>
    <x v="4"/>
    <x v="1"/>
    <n v="8"/>
    <n v="462.85"/>
    <n v="2295.48"/>
    <n v="3702.8"/>
    <n v="1407.3200000000002"/>
    <s v="Q3"/>
    <x v="0"/>
    <n v="7"/>
  </r>
  <r>
    <s v="ORD00257"/>
    <d v="2026-01-31T00:00:00"/>
    <n v="2026"/>
    <s v="C046"/>
    <x v="97"/>
    <s v="P024"/>
    <s v="USB Drive 24"/>
    <x v="0"/>
    <x v="0"/>
    <n v="20"/>
    <n v="453.52"/>
    <n v="6508.34"/>
    <n v="9070.4"/>
    <n v="2562.0599999999995"/>
    <s v="Q1"/>
    <x v="1"/>
    <n v="1"/>
  </r>
  <r>
    <s v="ORD00258"/>
    <d v="2026-01-01T00:00:00"/>
    <n v="2026"/>
    <s v="C024"/>
    <x v="29"/>
    <s v="P047"/>
    <s v="Pen Set 47"/>
    <x v="0"/>
    <x v="0"/>
    <n v="4"/>
    <n v="440.45"/>
    <n v="1165.46"/>
    <n v="1761.8"/>
    <n v="596.33999999999992"/>
    <s v="Q1"/>
    <x v="1"/>
    <n v="1"/>
  </r>
  <r>
    <s v="ORD00259"/>
    <d v="2026-01-16T00:00:00"/>
    <n v="2026"/>
    <s v="C033"/>
    <x v="24"/>
    <s v="P033"/>
    <s v="Chair 33"/>
    <x v="0"/>
    <x v="1"/>
    <n v="10"/>
    <n v="394.46"/>
    <n v="2649.43"/>
    <n v="3944.6"/>
    <n v="1295.17"/>
    <s v="Q1"/>
    <x v="1"/>
    <n v="1"/>
  </r>
  <r>
    <s v="ORD00260"/>
    <d v="2026-09-21T00:00:00"/>
    <n v="2026"/>
    <s v="C018"/>
    <x v="103"/>
    <s v="P008"/>
    <s v="Backpack 8"/>
    <x v="1"/>
    <x v="0"/>
    <n v="13"/>
    <n v="241.26"/>
    <n v="2450.42"/>
    <n v="3136.38"/>
    <n v="685.96"/>
    <s v="Q3"/>
    <x v="4"/>
    <n v="9"/>
  </r>
  <r>
    <s v="ORD00261"/>
    <d v="2026-02-08T00:00:00"/>
    <n v="2026"/>
    <s v="C019"/>
    <x v="160"/>
    <s v="P035"/>
    <s v="Charger 35"/>
    <x v="4"/>
    <x v="0"/>
    <n v="20"/>
    <n v="227.07"/>
    <n v="3051.73"/>
    <n v="4541.3999999999996"/>
    <n v="1489.6699999999996"/>
    <s v="Q1"/>
    <x v="6"/>
    <n v="2"/>
  </r>
  <r>
    <s v="ORD00262"/>
    <d v="2026-03-08T00:00:00"/>
    <n v="2026"/>
    <s v="C052"/>
    <x v="115"/>
    <s v="P049"/>
    <s v="USB Drive 49"/>
    <x v="4"/>
    <x v="3"/>
    <n v="7"/>
    <n v="476.38"/>
    <n v="1889.3"/>
    <n v="3334.66"/>
    <n v="1445.36"/>
    <s v="Q1"/>
    <x v="7"/>
    <n v="3"/>
  </r>
  <r>
    <s v="ORD00263"/>
    <d v="2026-08-19T00:00:00"/>
    <n v="2026"/>
    <s v="C002"/>
    <x v="108"/>
    <s v="P013"/>
    <s v="USB Drive 13"/>
    <x v="1"/>
    <x v="0"/>
    <n v="4"/>
    <n v="289.60000000000002"/>
    <n v="694.47"/>
    <n v="1158.4000000000001"/>
    <n v="463.93000000000006"/>
    <s v="Q3"/>
    <x v="9"/>
    <n v="8"/>
  </r>
  <r>
    <s v="ORD00264"/>
    <d v="2026-02-12T00:00:00"/>
    <n v="2026"/>
    <s v="C096"/>
    <x v="52"/>
    <s v="P023"/>
    <s v="USB Drive 23"/>
    <x v="5"/>
    <x v="3"/>
    <n v="17"/>
    <n v="326.02999999999997"/>
    <n v="4031.23"/>
    <n v="5542.5099999999993"/>
    <n v="1511.2799999999993"/>
    <s v="Q1"/>
    <x v="6"/>
    <n v="2"/>
  </r>
  <r>
    <s v="ORD00265"/>
    <d v="2026-02-19T00:00:00"/>
    <n v="2026"/>
    <s v="C097"/>
    <x v="69"/>
    <s v="P036"/>
    <s v="Chair 36"/>
    <x v="2"/>
    <x v="3"/>
    <n v="19"/>
    <n v="399.66"/>
    <n v="4928.01"/>
    <n v="7593.5400000000009"/>
    <n v="2665.5300000000007"/>
    <s v="Q1"/>
    <x v="6"/>
    <n v="2"/>
  </r>
  <r>
    <s v="ORD00266"/>
    <d v="2026-05-07T00:00:00"/>
    <n v="2026"/>
    <s v="C052"/>
    <x v="156"/>
    <s v="P032"/>
    <s v="USB Drive 32"/>
    <x v="0"/>
    <x v="2"/>
    <n v="14"/>
    <n v="280.11"/>
    <n v="2820.56"/>
    <n v="3921.54"/>
    <n v="1100.98"/>
    <s v="Q2"/>
    <x v="8"/>
    <n v="5"/>
  </r>
  <r>
    <s v="ORD00267"/>
    <d v="2026-06-14T00:00:00"/>
    <n v="2026"/>
    <s v="C007"/>
    <x v="69"/>
    <s v="P007"/>
    <s v="Pen Set 7"/>
    <x v="3"/>
    <x v="3"/>
    <n v="3"/>
    <n v="435.35"/>
    <n v="988.81"/>
    <n v="1306.0500000000002"/>
    <n v="317.24000000000024"/>
    <s v="Q2"/>
    <x v="11"/>
    <n v="6"/>
  </r>
  <r>
    <s v="ORD00268"/>
    <d v="2026-04-14T00:00:00"/>
    <n v="2026"/>
    <s v="C083"/>
    <x v="161"/>
    <s v="P019"/>
    <s v="Backpack 19"/>
    <x v="1"/>
    <x v="3"/>
    <n v="12"/>
    <n v="249.41"/>
    <n v="1882.08"/>
    <n v="2992.92"/>
    <n v="1110.8400000000001"/>
    <s v="Q2"/>
    <x v="2"/>
    <n v="4"/>
  </r>
  <r>
    <s v="ORD00269"/>
    <d v="2026-08-26T00:00:00"/>
    <n v="2026"/>
    <s v="C074"/>
    <x v="24"/>
    <s v="P035"/>
    <s v="Charger 35"/>
    <x v="4"/>
    <x v="2"/>
    <n v="4"/>
    <n v="309.83999999999997"/>
    <n v="709.3"/>
    <n v="1239.3599999999999"/>
    <n v="530.05999999999995"/>
    <s v="Q3"/>
    <x v="9"/>
    <n v="8"/>
  </r>
  <r>
    <s v="ORD00270"/>
    <d v="2026-01-08T00:00:00"/>
    <n v="2026"/>
    <s v="C085"/>
    <x v="162"/>
    <s v="P017"/>
    <s v="Pen Set 17"/>
    <x v="4"/>
    <x v="1"/>
    <n v="2"/>
    <n v="187.75"/>
    <n v="308.77"/>
    <n v="375.5"/>
    <n v="66.730000000000018"/>
    <s v="Q1"/>
    <x v="1"/>
    <n v="1"/>
  </r>
  <r>
    <s v="ORD00271"/>
    <d v="2026-08-30T00:00:00"/>
    <n v="2026"/>
    <s v="C006"/>
    <x v="43"/>
    <s v="P012"/>
    <s v="Chair 12"/>
    <x v="3"/>
    <x v="2"/>
    <n v="6"/>
    <n v="253.73"/>
    <n v="853.37"/>
    <n v="1522.3799999999999"/>
    <n v="669.00999999999988"/>
    <s v="Q3"/>
    <x v="9"/>
    <n v="8"/>
  </r>
  <r>
    <s v="ORD00272"/>
    <d v="2026-11-01T00:00:00"/>
    <n v="2026"/>
    <s v="C021"/>
    <x v="3"/>
    <s v="P011"/>
    <s v="Desk Lamp 11"/>
    <x v="6"/>
    <x v="3"/>
    <n v="12"/>
    <n v="220.09"/>
    <n v="2096.9499999999998"/>
    <n v="2641.08"/>
    <n v="544.13000000000011"/>
    <s v="Q4"/>
    <x v="10"/>
    <n v="11"/>
  </r>
  <r>
    <s v="ORD00273"/>
    <d v="2026-12-23T00:00:00"/>
    <n v="2026"/>
    <s v="C087"/>
    <x v="100"/>
    <s v="P043"/>
    <s v="USB Drive 43"/>
    <x v="0"/>
    <x v="0"/>
    <n v="17"/>
    <n v="113.1"/>
    <n v="1170.98"/>
    <n v="1922.6999999999998"/>
    <n v="751.7199999999998"/>
    <s v="Q4"/>
    <x v="5"/>
    <n v="12"/>
  </r>
  <r>
    <s v="ORD00274"/>
    <d v="2026-12-22T00:00:00"/>
    <n v="2026"/>
    <s v="C084"/>
    <x v="126"/>
    <s v="P017"/>
    <s v="Pen Set 17"/>
    <x v="4"/>
    <x v="0"/>
    <n v="17"/>
    <n v="90.2"/>
    <n v="1114.5899999999999"/>
    <n v="1533.4"/>
    <n v="418.81000000000017"/>
    <s v="Q4"/>
    <x v="5"/>
    <n v="12"/>
  </r>
  <r>
    <s v="ORD00275"/>
    <d v="2026-03-02T00:00:00"/>
    <n v="2026"/>
    <s v="C030"/>
    <x v="110"/>
    <s v="P027"/>
    <s v="Charger 27"/>
    <x v="1"/>
    <x v="0"/>
    <n v="20"/>
    <n v="255.26"/>
    <n v="3099.87"/>
    <n v="5105.2"/>
    <n v="2005.33"/>
    <s v="Q1"/>
    <x v="7"/>
    <n v="3"/>
  </r>
  <r>
    <s v="ORD00276"/>
    <d v="2026-07-19T00:00:00"/>
    <n v="2026"/>
    <s v="C005"/>
    <x v="56"/>
    <s v="P021"/>
    <s v="Notebook 21"/>
    <x v="0"/>
    <x v="3"/>
    <n v="18"/>
    <n v="245.96"/>
    <n v="2545.2199999999998"/>
    <n v="4427.28"/>
    <n v="1882.06"/>
    <s v="Q3"/>
    <x v="0"/>
    <n v="7"/>
  </r>
  <r>
    <s v="ORD00277"/>
    <d v="2026-11-15T00:00:00"/>
    <n v="2026"/>
    <s v="C098"/>
    <x v="163"/>
    <s v="P008"/>
    <s v="Backpack 8"/>
    <x v="1"/>
    <x v="1"/>
    <n v="7"/>
    <n v="122.15"/>
    <n v="589.66999999999996"/>
    <n v="855.05000000000007"/>
    <n v="265.38000000000011"/>
    <s v="Q4"/>
    <x v="10"/>
    <n v="11"/>
  </r>
  <r>
    <s v="ORD00278"/>
    <d v="2026-12-22T00:00:00"/>
    <n v="2026"/>
    <s v="C098"/>
    <x v="164"/>
    <s v="P003"/>
    <s v="Pen Set 3"/>
    <x v="5"/>
    <x v="3"/>
    <n v="9"/>
    <n v="85.13"/>
    <n v="528.9"/>
    <n v="766.17"/>
    <n v="237.26999999999998"/>
    <s v="Q4"/>
    <x v="5"/>
    <n v="12"/>
  </r>
  <r>
    <s v="ORD00279"/>
    <d v="2026-12-01T00:00:00"/>
    <n v="2026"/>
    <s v="C029"/>
    <x v="165"/>
    <s v="P049"/>
    <s v="USB Drive 49"/>
    <x v="4"/>
    <x v="2"/>
    <n v="8"/>
    <n v="428.91"/>
    <n v="2342.89"/>
    <n v="3431.28"/>
    <n v="1088.3900000000003"/>
    <s v="Q4"/>
    <x v="5"/>
    <n v="12"/>
  </r>
  <r>
    <s v="ORD00280"/>
    <d v="2026-11-30T00:00:00"/>
    <n v="2026"/>
    <s v="C062"/>
    <x v="20"/>
    <s v="P018"/>
    <s v="USB Drive 18"/>
    <x v="2"/>
    <x v="1"/>
    <n v="10"/>
    <n v="430.8"/>
    <n v="2733.52"/>
    <n v="4308"/>
    <n v="1574.48"/>
    <s v="Q4"/>
    <x v="10"/>
    <n v="11"/>
  </r>
  <r>
    <s v="ORD00281"/>
    <d v="2026-06-24T00:00:00"/>
    <n v="2026"/>
    <s v="C016"/>
    <x v="166"/>
    <s v="P014"/>
    <s v="Backpack 14"/>
    <x v="4"/>
    <x v="1"/>
    <n v="5"/>
    <n v="141.44"/>
    <n v="389.5"/>
    <n v="707.2"/>
    <n v="317.70000000000005"/>
    <s v="Q2"/>
    <x v="11"/>
    <n v="6"/>
  </r>
  <r>
    <s v="ORD00282"/>
    <d v="2026-12-31T00:00:00"/>
    <n v="2026"/>
    <s v="C096"/>
    <x v="38"/>
    <s v="P046"/>
    <s v="Desk Lamp 46"/>
    <x v="4"/>
    <x v="3"/>
    <n v="3"/>
    <n v="340.16"/>
    <n v="751.38"/>
    <n v="1020.48"/>
    <n v="269.10000000000002"/>
    <s v="Q4"/>
    <x v="5"/>
    <n v="12"/>
  </r>
  <r>
    <s v="ORD00283"/>
    <d v="2026-05-18T00:00:00"/>
    <n v="2026"/>
    <s v="C035"/>
    <x v="167"/>
    <s v="P016"/>
    <s v="Backpack 16"/>
    <x v="6"/>
    <x v="3"/>
    <n v="16"/>
    <n v="466.31"/>
    <n v="4242.78"/>
    <n v="7460.96"/>
    <n v="3218.1800000000003"/>
    <s v="Q2"/>
    <x v="8"/>
    <n v="5"/>
  </r>
  <r>
    <s v="ORD00284"/>
    <d v="2026-02-14T00:00:00"/>
    <n v="2026"/>
    <s v="C099"/>
    <x v="57"/>
    <s v="P006"/>
    <s v="Chair 6"/>
    <x v="4"/>
    <x v="0"/>
    <n v="8"/>
    <n v="177.66"/>
    <n v="771.7"/>
    <n v="1421.28"/>
    <n v="649.57999999999993"/>
    <s v="Q1"/>
    <x v="6"/>
    <n v="2"/>
  </r>
  <r>
    <s v="ORD00285"/>
    <d v="2026-09-17T00:00:00"/>
    <n v="2026"/>
    <s v="C024"/>
    <x v="63"/>
    <s v="P007"/>
    <s v="Pen Set 7"/>
    <x v="3"/>
    <x v="0"/>
    <n v="12"/>
    <n v="302.52999999999997"/>
    <n v="2714.93"/>
    <n v="3630.3599999999997"/>
    <n v="915.42999999999984"/>
    <s v="Q3"/>
    <x v="4"/>
    <n v="9"/>
  </r>
  <r>
    <s v="ORD00286"/>
    <d v="2026-03-15T00:00:00"/>
    <n v="2026"/>
    <s v="C044"/>
    <x v="137"/>
    <s v="P001"/>
    <s v="Desk Lamp 1"/>
    <x v="0"/>
    <x v="0"/>
    <n v="18"/>
    <n v="159.83000000000001"/>
    <n v="2395.36"/>
    <n v="2876.94"/>
    <n v="481.57999999999993"/>
    <s v="Q1"/>
    <x v="7"/>
    <n v="3"/>
  </r>
  <r>
    <s v="ORD00287"/>
    <d v="2026-11-12T00:00:00"/>
    <n v="2026"/>
    <s v="C003"/>
    <x v="156"/>
    <s v="P006"/>
    <s v="Chair 6"/>
    <x v="4"/>
    <x v="1"/>
    <n v="7"/>
    <n v="413.69"/>
    <n v="1970.34"/>
    <n v="2895.83"/>
    <n v="925.49"/>
    <s v="Q4"/>
    <x v="10"/>
    <n v="11"/>
  </r>
  <r>
    <s v="ORD00288"/>
    <d v="2026-10-14T00:00:00"/>
    <n v="2026"/>
    <s v="C099"/>
    <x v="6"/>
    <s v="P032"/>
    <s v="USB Drive 32"/>
    <x v="0"/>
    <x v="2"/>
    <n v="20"/>
    <n v="334.19"/>
    <n v="3852.72"/>
    <n v="6683.8"/>
    <n v="2831.0800000000004"/>
    <s v="Q4"/>
    <x v="3"/>
    <n v="10"/>
  </r>
  <r>
    <s v="ORD00289"/>
    <d v="2026-06-21T00:00:00"/>
    <n v="2026"/>
    <s v="C032"/>
    <x v="33"/>
    <s v="P012"/>
    <s v="Chair 12"/>
    <x v="3"/>
    <x v="0"/>
    <n v="3"/>
    <n v="391.07"/>
    <n v="934.36"/>
    <n v="1173.21"/>
    <n v="238.85000000000002"/>
    <s v="Q2"/>
    <x v="11"/>
    <n v="6"/>
  </r>
  <r>
    <s v="ORD00290"/>
    <d v="2026-02-03T00:00:00"/>
    <n v="2026"/>
    <s v="C096"/>
    <x v="33"/>
    <s v="P039"/>
    <s v="Notebook 39"/>
    <x v="1"/>
    <x v="3"/>
    <n v="19"/>
    <n v="205.8"/>
    <n v="2989.97"/>
    <n v="3910.2000000000003"/>
    <n v="920.23000000000047"/>
    <s v="Q1"/>
    <x v="6"/>
    <n v="2"/>
  </r>
  <r>
    <s v="ORD00291"/>
    <d v="2026-02-02T00:00:00"/>
    <n v="2026"/>
    <s v="C034"/>
    <x v="47"/>
    <s v="P008"/>
    <s v="Backpack 8"/>
    <x v="1"/>
    <x v="3"/>
    <n v="10"/>
    <n v="369.11"/>
    <n v="2725.92"/>
    <n v="3691.1000000000004"/>
    <n v="965.18000000000029"/>
    <s v="Q1"/>
    <x v="6"/>
    <n v="2"/>
  </r>
  <r>
    <s v="ORD00292"/>
    <d v="2026-01-05T00:00:00"/>
    <n v="2026"/>
    <s v="C015"/>
    <x v="35"/>
    <s v="P040"/>
    <s v="Backpack 40"/>
    <x v="4"/>
    <x v="3"/>
    <n v="19"/>
    <n v="299.12"/>
    <n v="3492.09"/>
    <n v="5683.28"/>
    <n v="2191.1899999999996"/>
    <s v="Q1"/>
    <x v="1"/>
    <n v="1"/>
  </r>
  <r>
    <s v="ORD00293"/>
    <d v="2026-01-06T00:00:00"/>
    <n v="2026"/>
    <s v="C093"/>
    <x v="15"/>
    <s v="P049"/>
    <s v="USB Drive 49"/>
    <x v="4"/>
    <x v="2"/>
    <n v="7"/>
    <n v="87.34"/>
    <n v="471.19"/>
    <n v="611.38"/>
    <n v="140.19"/>
    <s v="Q1"/>
    <x v="1"/>
    <n v="1"/>
  </r>
  <r>
    <s v="ORD00294"/>
    <d v="2026-09-13T00:00:00"/>
    <n v="2026"/>
    <s v="C057"/>
    <x v="89"/>
    <s v="P027"/>
    <s v="Charger 27"/>
    <x v="1"/>
    <x v="1"/>
    <n v="18"/>
    <n v="370.66"/>
    <n v="4797.7299999999996"/>
    <n v="6671.88"/>
    <n v="1874.1500000000005"/>
    <s v="Q3"/>
    <x v="4"/>
    <n v="9"/>
  </r>
  <r>
    <s v="ORD00295"/>
    <d v="2026-05-02T00:00:00"/>
    <n v="2026"/>
    <s v="C029"/>
    <x v="13"/>
    <s v="P046"/>
    <s v="Desk Lamp 46"/>
    <x v="4"/>
    <x v="2"/>
    <n v="12"/>
    <n v="418.73"/>
    <n v="3148.06"/>
    <n v="5024.76"/>
    <n v="1876.7000000000003"/>
    <s v="Q2"/>
    <x v="8"/>
    <n v="5"/>
  </r>
  <r>
    <s v="ORD00296"/>
    <d v="2026-12-06T00:00:00"/>
    <n v="2026"/>
    <s v="C056"/>
    <x v="103"/>
    <s v="P026"/>
    <s v="Charger 26"/>
    <x v="5"/>
    <x v="1"/>
    <n v="13"/>
    <n v="457.43"/>
    <n v="4314.84"/>
    <n v="5946.59"/>
    <n v="1631.75"/>
    <s v="Q4"/>
    <x v="5"/>
    <n v="12"/>
  </r>
  <r>
    <s v="ORD00297"/>
    <d v="2026-01-17T00:00:00"/>
    <n v="2026"/>
    <s v="C050"/>
    <x v="168"/>
    <s v="P030"/>
    <s v="Desk Lamp 30"/>
    <x v="3"/>
    <x v="2"/>
    <n v="18"/>
    <n v="382.03"/>
    <n v="4363.03"/>
    <n v="6876.5399999999991"/>
    <n v="2513.5099999999993"/>
    <s v="Q1"/>
    <x v="1"/>
    <n v="1"/>
  </r>
  <r>
    <s v="ORD00298"/>
    <d v="2026-06-29T00:00:00"/>
    <n v="2026"/>
    <s v="C039"/>
    <x v="11"/>
    <s v="P029"/>
    <s v="Notebook 29"/>
    <x v="6"/>
    <x v="0"/>
    <n v="20"/>
    <n v="320.75"/>
    <n v="4451.79"/>
    <n v="6415"/>
    <n v="1963.21"/>
    <s v="Q2"/>
    <x v="11"/>
    <n v="6"/>
  </r>
  <r>
    <s v="ORD00299"/>
    <d v="2026-01-18T00:00:00"/>
    <n v="2026"/>
    <s v="C022"/>
    <x v="169"/>
    <s v="P035"/>
    <s v="Charger 35"/>
    <x v="4"/>
    <x v="2"/>
    <n v="17"/>
    <n v="136.94"/>
    <n v="1848.14"/>
    <n v="2327.98"/>
    <n v="479.83999999999992"/>
    <s v="Q1"/>
    <x v="1"/>
    <n v="1"/>
  </r>
  <r>
    <s v="ORD00300"/>
    <d v="2026-11-30T00:00:00"/>
    <n v="2026"/>
    <s v="C058"/>
    <x v="128"/>
    <s v="P050"/>
    <s v="Backpack 50"/>
    <x v="0"/>
    <x v="2"/>
    <n v="4"/>
    <n v="414.65"/>
    <n v="1069.78"/>
    <n v="1658.6"/>
    <n v="588.81999999999994"/>
    <s v="Q4"/>
    <x v="10"/>
    <n v="11"/>
  </r>
  <r>
    <s v="ORD00301"/>
    <d v="2026-12-27T00:00:00"/>
    <n v="2026"/>
    <s v="C095"/>
    <x v="15"/>
    <s v="P034"/>
    <s v="USB Drive 34"/>
    <x v="1"/>
    <x v="1"/>
    <n v="5"/>
    <n v="456.79"/>
    <n v="1831.54"/>
    <n v="2283.9500000000003"/>
    <n v="452.41000000000031"/>
    <s v="Q4"/>
    <x v="5"/>
    <n v="12"/>
  </r>
  <r>
    <s v="ORD00302"/>
    <d v="2026-04-24T00:00:00"/>
    <n v="2026"/>
    <s v="C057"/>
    <x v="170"/>
    <s v="P008"/>
    <s v="Backpack 8"/>
    <x v="1"/>
    <x v="3"/>
    <n v="6"/>
    <n v="258.42"/>
    <n v="854.97"/>
    <n v="1550.52"/>
    <n v="695.55"/>
    <s v="Q2"/>
    <x v="2"/>
    <n v="4"/>
  </r>
  <r>
    <s v="ORD00303"/>
    <d v="2026-02-14T00:00:00"/>
    <n v="2026"/>
    <s v="C023"/>
    <x v="171"/>
    <s v="P027"/>
    <s v="Charger 27"/>
    <x v="1"/>
    <x v="1"/>
    <n v="4"/>
    <n v="395.98"/>
    <n v="1183.24"/>
    <n v="1583.92"/>
    <n v="400.68000000000006"/>
    <s v="Q1"/>
    <x v="6"/>
    <n v="2"/>
  </r>
  <r>
    <s v="ORD00304"/>
    <d v="2026-08-14T00:00:00"/>
    <n v="2026"/>
    <s v="C026"/>
    <x v="36"/>
    <s v="P031"/>
    <s v="Backpack 31"/>
    <x v="6"/>
    <x v="2"/>
    <n v="7"/>
    <n v="71.67"/>
    <n v="406.51"/>
    <n v="501.69"/>
    <n v="95.18"/>
    <s v="Q3"/>
    <x v="9"/>
    <n v="8"/>
  </r>
  <r>
    <s v="ORD00305"/>
    <d v="2026-05-19T00:00:00"/>
    <n v="2026"/>
    <s v="C095"/>
    <x v="42"/>
    <s v="P036"/>
    <s v="Chair 36"/>
    <x v="2"/>
    <x v="3"/>
    <n v="5"/>
    <n v="51.84"/>
    <n v="162.15"/>
    <n v="259.20000000000005"/>
    <n v="97.05000000000004"/>
    <s v="Q2"/>
    <x v="8"/>
    <n v="5"/>
  </r>
  <r>
    <s v="ORD00306"/>
    <d v="2026-07-07T00:00:00"/>
    <n v="2026"/>
    <s v="C042"/>
    <x v="172"/>
    <s v="P007"/>
    <s v="Pen Set 7"/>
    <x v="3"/>
    <x v="3"/>
    <n v="7"/>
    <n v="30.89"/>
    <n v="143.11000000000001"/>
    <n v="216.23000000000002"/>
    <n v="73.12"/>
    <s v="Q3"/>
    <x v="0"/>
    <n v="7"/>
  </r>
  <r>
    <s v="ORD00307"/>
    <d v="2026-04-04T00:00:00"/>
    <n v="2026"/>
    <s v="C034"/>
    <x v="92"/>
    <s v="P041"/>
    <s v="Desk Lamp 41"/>
    <x v="0"/>
    <x v="1"/>
    <n v="11"/>
    <n v="451.43"/>
    <n v="3179.85"/>
    <n v="4965.7300000000005"/>
    <n v="1785.8800000000006"/>
    <s v="Q2"/>
    <x v="2"/>
    <n v="4"/>
  </r>
  <r>
    <s v="ORD00308"/>
    <d v="2026-02-05T00:00:00"/>
    <n v="2026"/>
    <s v="C092"/>
    <x v="64"/>
    <s v="P042"/>
    <s v="Backpack 42"/>
    <x v="3"/>
    <x v="1"/>
    <n v="11"/>
    <n v="201.22"/>
    <n v="1682.68"/>
    <n v="2213.42"/>
    <n v="530.74"/>
    <s v="Q1"/>
    <x v="6"/>
    <n v="2"/>
  </r>
  <r>
    <s v="ORD00309"/>
    <d v="2026-07-26T00:00:00"/>
    <n v="2026"/>
    <s v="C053"/>
    <x v="133"/>
    <s v="P041"/>
    <s v="Desk Lamp 41"/>
    <x v="0"/>
    <x v="1"/>
    <n v="2"/>
    <n v="216"/>
    <n v="240.41"/>
    <n v="432"/>
    <n v="191.59"/>
    <s v="Q3"/>
    <x v="0"/>
    <n v="7"/>
  </r>
  <r>
    <s v="ORD00310"/>
    <d v="2026-07-24T00:00:00"/>
    <n v="2026"/>
    <s v="C097"/>
    <x v="83"/>
    <s v="P010"/>
    <s v="Notebook 10"/>
    <x v="0"/>
    <x v="2"/>
    <n v="9"/>
    <n v="424.67"/>
    <n v="2260.39"/>
    <n v="3822.03"/>
    <n v="1561.6400000000003"/>
    <s v="Q3"/>
    <x v="0"/>
    <n v="7"/>
  </r>
  <r>
    <s v="ORD00311"/>
    <d v="2026-07-09T00:00:00"/>
    <n v="2026"/>
    <s v="C017"/>
    <x v="135"/>
    <s v="P025"/>
    <s v="Pen Set 25"/>
    <x v="5"/>
    <x v="2"/>
    <n v="9"/>
    <n v="417.78"/>
    <n v="2178.06"/>
    <n v="3760.0199999999995"/>
    <n v="1581.9599999999996"/>
    <s v="Q3"/>
    <x v="0"/>
    <n v="7"/>
  </r>
  <r>
    <s v="ORD00312"/>
    <d v="2026-06-30T00:00:00"/>
    <n v="2026"/>
    <s v="C039"/>
    <x v="128"/>
    <s v="P045"/>
    <s v="Chair 45"/>
    <x v="1"/>
    <x v="0"/>
    <n v="3"/>
    <n v="58.51"/>
    <n v="126.1"/>
    <n v="175.53"/>
    <n v="49.430000000000007"/>
    <s v="Q2"/>
    <x v="11"/>
    <n v="6"/>
  </r>
  <r>
    <s v="ORD00313"/>
    <d v="2026-07-27T00:00:00"/>
    <n v="2026"/>
    <s v="C042"/>
    <x v="99"/>
    <s v="P045"/>
    <s v="Chair 45"/>
    <x v="1"/>
    <x v="2"/>
    <n v="9"/>
    <n v="209.61"/>
    <n v="1224.8599999999999"/>
    <n v="1886.4900000000002"/>
    <n v="661.63000000000034"/>
    <s v="Q3"/>
    <x v="0"/>
    <n v="7"/>
  </r>
  <r>
    <s v="ORD00314"/>
    <d v="2026-05-17T00:00:00"/>
    <n v="2026"/>
    <s v="C087"/>
    <x v="173"/>
    <s v="P008"/>
    <s v="Backpack 8"/>
    <x v="1"/>
    <x v="0"/>
    <n v="18"/>
    <n v="438.68"/>
    <n v="5201"/>
    <n v="7896.24"/>
    <n v="2695.24"/>
    <s v="Q2"/>
    <x v="8"/>
    <n v="5"/>
  </r>
  <r>
    <s v="ORD00315"/>
    <d v="2026-07-24T00:00:00"/>
    <n v="2026"/>
    <s v="C085"/>
    <x v="169"/>
    <s v="P016"/>
    <s v="Backpack 16"/>
    <x v="6"/>
    <x v="1"/>
    <n v="15"/>
    <n v="130.05000000000001"/>
    <n v="1188.31"/>
    <n v="1950.7500000000002"/>
    <n v="762.44000000000028"/>
    <s v="Q3"/>
    <x v="0"/>
    <n v="7"/>
  </r>
  <r>
    <s v="ORD00316"/>
    <d v="2026-08-30T00:00:00"/>
    <n v="2026"/>
    <s v="C076"/>
    <x v="152"/>
    <s v="P013"/>
    <s v="USB Drive 13"/>
    <x v="1"/>
    <x v="2"/>
    <n v="1"/>
    <n v="437.87"/>
    <n v="279.17"/>
    <n v="437.87"/>
    <n v="158.69999999999999"/>
    <s v="Q3"/>
    <x v="9"/>
    <n v="8"/>
  </r>
  <r>
    <s v="ORD00317"/>
    <d v="2026-08-14T00:00:00"/>
    <n v="2026"/>
    <s v="C032"/>
    <x v="105"/>
    <s v="P033"/>
    <s v="Chair 33"/>
    <x v="0"/>
    <x v="0"/>
    <n v="1"/>
    <n v="294.76"/>
    <n v="220.96"/>
    <n v="294.76"/>
    <n v="73.799999999999983"/>
    <s v="Q3"/>
    <x v="9"/>
    <n v="8"/>
  </r>
  <r>
    <s v="ORD00318"/>
    <d v="2026-05-18T00:00:00"/>
    <n v="2026"/>
    <s v="C005"/>
    <x v="159"/>
    <s v="P046"/>
    <s v="Desk Lamp 46"/>
    <x v="4"/>
    <x v="0"/>
    <n v="4"/>
    <n v="120.81"/>
    <n v="258.5"/>
    <n v="483.24"/>
    <n v="224.74"/>
    <s v="Q2"/>
    <x v="8"/>
    <n v="5"/>
  </r>
  <r>
    <s v="ORD00319"/>
    <d v="2026-09-26T00:00:00"/>
    <n v="2026"/>
    <s v="C049"/>
    <x v="129"/>
    <s v="P033"/>
    <s v="Chair 33"/>
    <x v="0"/>
    <x v="2"/>
    <n v="16"/>
    <n v="260.06"/>
    <n v="2550.31"/>
    <n v="4160.96"/>
    <n v="1610.65"/>
    <s v="Q3"/>
    <x v="4"/>
    <n v="9"/>
  </r>
  <r>
    <s v="ORD00320"/>
    <d v="2026-04-29T00:00:00"/>
    <n v="2026"/>
    <s v="C041"/>
    <x v="61"/>
    <s v="P021"/>
    <s v="Notebook 21"/>
    <x v="0"/>
    <x v="3"/>
    <n v="20"/>
    <n v="302.88"/>
    <n v="4212.5200000000004"/>
    <n v="6057.6"/>
    <n v="1845.08"/>
    <s v="Q2"/>
    <x v="2"/>
    <n v="4"/>
  </r>
  <r>
    <s v="ORD00321"/>
    <d v="2026-12-29T00:00:00"/>
    <n v="2026"/>
    <s v="C045"/>
    <x v="131"/>
    <s v="P010"/>
    <s v="Notebook 10"/>
    <x v="0"/>
    <x v="1"/>
    <n v="11"/>
    <n v="368.9"/>
    <n v="2709.36"/>
    <n v="4057.8999999999996"/>
    <n v="1348.5399999999995"/>
    <s v="Q4"/>
    <x v="5"/>
    <n v="12"/>
  </r>
  <r>
    <s v="ORD00322"/>
    <d v="2026-12-26T00:00:00"/>
    <n v="2026"/>
    <s v="C011"/>
    <x v="174"/>
    <s v="P010"/>
    <s v="Notebook 10"/>
    <x v="0"/>
    <x v="0"/>
    <n v="12"/>
    <n v="115.44"/>
    <n v="1003.02"/>
    <n v="1385.28"/>
    <n v="382.26"/>
    <s v="Q4"/>
    <x v="5"/>
    <n v="12"/>
  </r>
  <r>
    <s v="ORD00323"/>
    <d v="2026-10-11T00:00:00"/>
    <n v="2026"/>
    <s v="C079"/>
    <x v="120"/>
    <s v="P008"/>
    <s v="Backpack 8"/>
    <x v="1"/>
    <x v="3"/>
    <n v="6"/>
    <n v="349.4"/>
    <n v="1226.68"/>
    <n v="2096.3999999999996"/>
    <n v="869.71999999999957"/>
    <s v="Q4"/>
    <x v="3"/>
    <n v="10"/>
  </r>
  <r>
    <s v="ORD00324"/>
    <d v="2026-05-15T00:00:00"/>
    <n v="2026"/>
    <s v="C017"/>
    <x v="56"/>
    <s v="P029"/>
    <s v="Notebook 29"/>
    <x v="6"/>
    <x v="2"/>
    <n v="3"/>
    <n v="457.27"/>
    <n v="894.8"/>
    <n v="1371.81"/>
    <n v="477.01"/>
    <s v="Q2"/>
    <x v="8"/>
    <n v="5"/>
  </r>
  <r>
    <s v="ORD00325"/>
    <d v="2026-12-21T00:00:00"/>
    <n v="2026"/>
    <s v="C028"/>
    <x v="175"/>
    <s v="P012"/>
    <s v="Chair 12"/>
    <x v="3"/>
    <x v="0"/>
    <n v="17"/>
    <n v="359"/>
    <n v="3402.63"/>
    <n v="6103"/>
    <n v="2700.37"/>
    <s v="Q4"/>
    <x v="5"/>
    <n v="12"/>
  </r>
  <r>
    <s v="ORD00326"/>
    <d v="2026-09-18T00:00:00"/>
    <n v="2026"/>
    <s v="C098"/>
    <x v="123"/>
    <s v="P006"/>
    <s v="Chair 6"/>
    <x v="4"/>
    <x v="2"/>
    <n v="10"/>
    <n v="230.58"/>
    <n v="1543.13"/>
    <n v="2305.8000000000002"/>
    <n v="762.67000000000007"/>
    <s v="Q3"/>
    <x v="4"/>
    <n v="9"/>
  </r>
  <r>
    <s v="ORD00327"/>
    <d v="2026-01-27T00:00:00"/>
    <n v="2026"/>
    <s v="C092"/>
    <x v="176"/>
    <s v="P009"/>
    <s v="Charger 9"/>
    <x v="2"/>
    <x v="0"/>
    <n v="16"/>
    <n v="44.96"/>
    <n v="549.46"/>
    <n v="719.36"/>
    <n v="169.89999999999998"/>
    <s v="Q1"/>
    <x v="1"/>
    <n v="1"/>
  </r>
  <r>
    <s v="ORD00328"/>
    <d v="2026-01-08T00:00:00"/>
    <n v="2026"/>
    <s v="C093"/>
    <x v="69"/>
    <s v="P023"/>
    <s v="USB Drive 23"/>
    <x v="5"/>
    <x v="3"/>
    <n v="18"/>
    <n v="489.6"/>
    <n v="6403.04"/>
    <n v="8812.8000000000011"/>
    <n v="2409.7600000000011"/>
    <s v="Q1"/>
    <x v="1"/>
    <n v="1"/>
  </r>
  <r>
    <s v="ORD00329"/>
    <d v="2026-05-09T00:00:00"/>
    <n v="2026"/>
    <s v="C005"/>
    <x v="177"/>
    <s v="P028"/>
    <s v="Notebook 28"/>
    <x v="0"/>
    <x v="1"/>
    <n v="6"/>
    <n v="260.3"/>
    <n v="958.79"/>
    <n v="1561.8000000000002"/>
    <n v="603.01000000000022"/>
    <s v="Q2"/>
    <x v="8"/>
    <n v="5"/>
  </r>
  <r>
    <s v="ORD00330"/>
    <d v="2026-11-17T00:00:00"/>
    <n v="2026"/>
    <s v="C013"/>
    <x v="178"/>
    <s v="P041"/>
    <s v="Desk Lamp 41"/>
    <x v="0"/>
    <x v="3"/>
    <n v="9"/>
    <n v="472.84"/>
    <n v="3615.86"/>
    <n v="4255.5599999999995"/>
    <n v="639.69999999999936"/>
    <s v="Q4"/>
    <x v="10"/>
    <n v="11"/>
  </r>
  <r>
    <s v="ORD00331"/>
    <d v="2026-06-04T00:00:00"/>
    <n v="2026"/>
    <s v="C081"/>
    <x v="32"/>
    <s v="P045"/>
    <s v="Chair 45"/>
    <x v="1"/>
    <x v="3"/>
    <n v="17"/>
    <n v="75.47"/>
    <n v="841.3"/>
    <n v="1282.99"/>
    <n v="441.69000000000005"/>
    <s v="Q2"/>
    <x v="11"/>
    <n v="6"/>
  </r>
  <r>
    <s v="ORD00332"/>
    <d v="2026-05-16T00:00:00"/>
    <n v="2026"/>
    <s v="C057"/>
    <x v="25"/>
    <s v="P005"/>
    <s v="USB Drive 5"/>
    <x v="3"/>
    <x v="3"/>
    <n v="6"/>
    <n v="397.6"/>
    <n v="1332.3"/>
    <n v="2385.6000000000004"/>
    <n v="1053.3000000000004"/>
    <s v="Q2"/>
    <x v="8"/>
    <n v="5"/>
  </r>
  <r>
    <s v="ORD00333"/>
    <d v="2026-12-10T00:00:00"/>
    <n v="2026"/>
    <s v="C017"/>
    <x v="41"/>
    <s v="P014"/>
    <s v="Backpack 14"/>
    <x v="4"/>
    <x v="1"/>
    <n v="10"/>
    <n v="175.82"/>
    <n v="1187.96"/>
    <n v="1758.1999999999998"/>
    <n v="570.23999999999978"/>
    <s v="Q4"/>
    <x v="5"/>
    <n v="12"/>
  </r>
  <r>
    <s v="ORD00334"/>
    <d v="2026-06-15T00:00:00"/>
    <n v="2026"/>
    <s v="C095"/>
    <x v="18"/>
    <s v="P002"/>
    <s v="Desk Lamp 2"/>
    <x v="4"/>
    <x v="0"/>
    <n v="14"/>
    <n v="139.07"/>
    <n v="1287.98"/>
    <n v="1946.98"/>
    <n v="659"/>
    <s v="Q2"/>
    <x v="11"/>
    <n v="6"/>
  </r>
  <r>
    <s v="ORD00335"/>
    <d v="2026-08-25T00:00:00"/>
    <n v="2026"/>
    <s v="C044"/>
    <x v="26"/>
    <s v="P036"/>
    <s v="Chair 36"/>
    <x v="2"/>
    <x v="0"/>
    <n v="3"/>
    <n v="146.63"/>
    <n v="297.39"/>
    <n v="439.89"/>
    <n v="142.5"/>
    <s v="Q3"/>
    <x v="9"/>
    <n v="8"/>
  </r>
  <r>
    <s v="ORD00336"/>
    <d v="2026-12-11T00:00:00"/>
    <n v="2026"/>
    <s v="C007"/>
    <x v="128"/>
    <s v="P021"/>
    <s v="Notebook 21"/>
    <x v="0"/>
    <x v="3"/>
    <n v="13"/>
    <n v="359.21"/>
    <n v="2853.15"/>
    <n v="4669.7299999999996"/>
    <n v="1816.5799999999995"/>
    <s v="Q4"/>
    <x v="5"/>
    <n v="12"/>
  </r>
  <r>
    <s v="ORD00337"/>
    <d v="2026-02-10T00:00:00"/>
    <n v="2026"/>
    <s v="C049"/>
    <x v="172"/>
    <s v="P010"/>
    <s v="Notebook 10"/>
    <x v="0"/>
    <x v="3"/>
    <n v="10"/>
    <n v="480.68"/>
    <n v="3956.1"/>
    <n v="4806.8"/>
    <n v="850.70000000000027"/>
    <s v="Q1"/>
    <x v="6"/>
    <n v="2"/>
  </r>
  <r>
    <s v="ORD00338"/>
    <d v="2026-01-16T00:00:00"/>
    <n v="2026"/>
    <s v="C057"/>
    <x v="179"/>
    <s v="P002"/>
    <s v="Desk Lamp 2"/>
    <x v="4"/>
    <x v="3"/>
    <n v="16"/>
    <n v="170.41"/>
    <n v="1769"/>
    <n v="2726.56"/>
    <n v="957.56"/>
    <s v="Q1"/>
    <x v="1"/>
    <n v="1"/>
  </r>
  <r>
    <s v="ORD00339"/>
    <d v="2026-11-25T00:00:00"/>
    <n v="2026"/>
    <s v="C093"/>
    <x v="180"/>
    <s v="P026"/>
    <s v="Charger 26"/>
    <x v="5"/>
    <x v="3"/>
    <n v="15"/>
    <n v="391.6"/>
    <n v="4234.84"/>
    <n v="5874"/>
    <n v="1639.1599999999999"/>
    <s v="Q4"/>
    <x v="10"/>
    <n v="11"/>
  </r>
  <r>
    <s v="ORD00340"/>
    <d v="2026-04-03T00:00:00"/>
    <n v="2026"/>
    <s v="C050"/>
    <x v="181"/>
    <s v="P024"/>
    <s v="USB Drive 24"/>
    <x v="0"/>
    <x v="0"/>
    <n v="18"/>
    <n v="231.04"/>
    <n v="3119.07"/>
    <n v="4158.72"/>
    <n v="1039.6500000000001"/>
    <s v="Q2"/>
    <x v="2"/>
    <n v="4"/>
  </r>
  <r>
    <s v="ORD00341"/>
    <d v="2026-03-26T00:00:00"/>
    <n v="2026"/>
    <s v="C071"/>
    <x v="14"/>
    <s v="P009"/>
    <s v="Charger 9"/>
    <x v="2"/>
    <x v="0"/>
    <n v="11"/>
    <n v="235.87"/>
    <n v="1749.93"/>
    <n v="2594.5700000000002"/>
    <n v="844.6400000000001"/>
    <s v="Q1"/>
    <x v="7"/>
    <n v="3"/>
  </r>
  <r>
    <s v="ORD00342"/>
    <d v="2026-08-03T00:00:00"/>
    <n v="2026"/>
    <s v="C051"/>
    <x v="163"/>
    <s v="P038"/>
    <s v="Charger 38"/>
    <x v="3"/>
    <x v="1"/>
    <n v="15"/>
    <n v="256.43"/>
    <n v="3201.67"/>
    <n v="3846.4500000000003"/>
    <n v="644.7800000000002"/>
    <s v="Q3"/>
    <x v="9"/>
    <n v="8"/>
  </r>
  <r>
    <s v="ORD00343"/>
    <d v="2026-04-25T00:00:00"/>
    <n v="2026"/>
    <s v="C027"/>
    <x v="182"/>
    <s v="P013"/>
    <s v="USB Drive 13"/>
    <x v="1"/>
    <x v="0"/>
    <n v="17"/>
    <n v="457.85"/>
    <n v="5670.66"/>
    <n v="7783.4500000000007"/>
    <n v="2112.7900000000009"/>
    <s v="Q2"/>
    <x v="2"/>
    <n v="4"/>
  </r>
  <r>
    <s v="ORD00344"/>
    <d v="2026-02-28T00:00:00"/>
    <n v="2026"/>
    <s v="C048"/>
    <x v="20"/>
    <s v="P014"/>
    <s v="Backpack 14"/>
    <x v="4"/>
    <x v="3"/>
    <n v="1"/>
    <n v="272.36"/>
    <n v="157.91"/>
    <n v="272.36"/>
    <n v="114.45000000000002"/>
    <s v="Q1"/>
    <x v="6"/>
    <n v="2"/>
  </r>
  <r>
    <s v="ORD00345"/>
    <d v="2026-09-26T00:00:00"/>
    <n v="2026"/>
    <s v="C100"/>
    <x v="101"/>
    <s v="P040"/>
    <s v="Backpack 40"/>
    <x v="4"/>
    <x v="2"/>
    <n v="1"/>
    <n v="178.16"/>
    <n v="96.75"/>
    <n v="178.16"/>
    <n v="81.41"/>
    <s v="Q3"/>
    <x v="4"/>
    <n v="9"/>
  </r>
  <r>
    <s v="ORD00346"/>
    <d v="2026-04-21T00:00:00"/>
    <n v="2026"/>
    <s v="C027"/>
    <x v="112"/>
    <s v="P036"/>
    <s v="Chair 36"/>
    <x v="2"/>
    <x v="0"/>
    <n v="13"/>
    <n v="191.28"/>
    <n v="1634.68"/>
    <n v="2486.64"/>
    <n v="851.95999999999981"/>
    <s v="Q2"/>
    <x v="2"/>
    <n v="4"/>
  </r>
  <r>
    <s v="ORD00347"/>
    <d v="2026-05-16T00:00:00"/>
    <n v="2026"/>
    <s v="C068"/>
    <x v="158"/>
    <s v="P004"/>
    <s v="Charger 4"/>
    <x v="2"/>
    <x v="2"/>
    <n v="8"/>
    <n v="293.33999999999997"/>
    <n v="1791.73"/>
    <n v="2346.7199999999998"/>
    <n v="554.98999999999978"/>
    <s v="Q2"/>
    <x v="8"/>
    <n v="5"/>
  </r>
  <r>
    <s v="ORD00348"/>
    <d v="2026-05-21T00:00:00"/>
    <n v="2026"/>
    <s v="C007"/>
    <x v="61"/>
    <s v="P003"/>
    <s v="Pen Set 3"/>
    <x v="5"/>
    <x v="1"/>
    <n v="18"/>
    <n v="380.07"/>
    <n v="4777.1000000000004"/>
    <n v="6841.26"/>
    <n v="2064.16"/>
    <s v="Q2"/>
    <x v="8"/>
    <n v="5"/>
  </r>
  <r>
    <s v="ORD00349"/>
    <d v="2026-12-05T00:00:00"/>
    <n v="2026"/>
    <s v="C002"/>
    <x v="183"/>
    <s v="P033"/>
    <s v="Chair 33"/>
    <x v="0"/>
    <x v="0"/>
    <n v="6"/>
    <n v="81.86"/>
    <n v="306.73"/>
    <n v="491.15999999999997"/>
    <n v="184.42999999999995"/>
    <s v="Q4"/>
    <x v="5"/>
    <n v="12"/>
  </r>
  <r>
    <s v="ORD00350"/>
    <d v="2026-11-22T00:00:00"/>
    <n v="2026"/>
    <s v="C061"/>
    <x v="108"/>
    <s v="P024"/>
    <s v="USB Drive 24"/>
    <x v="0"/>
    <x v="2"/>
    <n v="15"/>
    <n v="177.75"/>
    <n v="1769.54"/>
    <n v="2666.25"/>
    <n v="896.71"/>
    <s v="Q4"/>
    <x v="10"/>
    <n v="11"/>
  </r>
  <r>
    <s v="ORD00351"/>
    <d v="2026-07-27T00:00:00"/>
    <n v="2026"/>
    <s v="C077"/>
    <x v="67"/>
    <s v="P034"/>
    <s v="USB Drive 34"/>
    <x v="1"/>
    <x v="3"/>
    <n v="14"/>
    <n v="468.71"/>
    <n v="4203.43"/>
    <n v="6561.94"/>
    <n v="2358.5099999999993"/>
    <s v="Q3"/>
    <x v="0"/>
    <n v="7"/>
  </r>
  <r>
    <s v="ORD00352"/>
    <d v="2026-10-01T00:00:00"/>
    <n v="2026"/>
    <s v="C024"/>
    <x v="114"/>
    <s v="P040"/>
    <s v="Backpack 40"/>
    <x v="4"/>
    <x v="3"/>
    <n v="3"/>
    <n v="486.92"/>
    <n v="977.67"/>
    <n v="1460.76"/>
    <n v="483.09000000000003"/>
    <s v="Q4"/>
    <x v="3"/>
    <n v="10"/>
  </r>
  <r>
    <s v="ORD00353"/>
    <d v="2026-05-28T00:00:00"/>
    <n v="2026"/>
    <s v="C061"/>
    <x v="19"/>
    <s v="P026"/>
    <s v="Charger 26"/>
    <x v="5"/>
    <x v="2"/>
    <n v="3"/>
    <n v="262.91000000000003"/>
    <n v="448.83"/>
    <n v="788.73"/>
    <n v="339.90000000000003"/>
    <s v="Q2"/>
    <x v="8"/>
    <n v="5"/>
  </r>
  <r>
    <s v="ORD00354"/>
    <d v="2026-03-22T00:00:00"/>
    <n v="2026"/>
    <s v="C008"/>
    <x v="184"/>
    <s v="P008"/>
    <s v="Backpack 8"/>
    <x v="1"/>
    <x v="3"/>
    <n v="9"/>
    <n v="275.76"/>
    <n v="1425.27"/>
    <n v="2481.84"/>
    <n v="1056.5700000000002"/>
    <s v="Q1"/>
    <x v="7"/>
    <n v="3"/>
  </r>
  <r>
    <s v="ORD00355"/>
    <d v="2026-01-17T00:00:00"/>
    <n v="2026"/>
    <s v="C026"/>
    <x v="178"/>
    <s v="P038"/>
    <s v="Charger 38"/>
    <x v="3"/>
    <x v="3"/>
    <n v="20"/>
    <n v="264.44"/>
    <n v="3788.33"/>
    <n v="5288.8"/>
    <n v="1500.4700000000003"/>
    <s v="Q1"/>
    <x v="1"/>
    <n v="1"/>
  </r>
  <r>
    <s v="ORD00356"/>
    <d v="2026-01-26T00:00:00"/>
    <n v="2026"/>
    <s v="C098"/>
    <x v="115"/>
    <s v="P043"/>
    <s v="USB Drive 43"/>
    <x v="0"/>
    <x v="1"/>
    <n v="13"/>
    <n v="146.93"/>
    <n v="1117.3"/>
    <n v="1910.0900000000001"/>
    <n v="792.79000000000019"/>
    <s v="Q1"/>
    <x v="1"/>
    <n v="1"/>
  </r>
  <r>
    <s v="ORD00357"/>
    <d v="2026-09-17T00:00:00"/>
    <n v="2026"/>
    <s v="C006"/>
    <x v="71"/>
    <s v="P008"/>
    <s v="Backpack 8"/>
    <x v="1"/>
    <x v="2"/>
    <n v="7"/>
    <n v="250.67"/>
    <n v="1022.28"/>
    <n v="1754.6899999999998"/>
    <n v="732.40999999999985"/>
    <s v="Q3"/>
    <x v="4"/>
    <n v="9"/>
  </r>
  <r>
    <s v="ORD00358"/>
    <d v="2026-06-14T00:00:00"/>
    <n v="2026"/>
    <s v="C017"/>
    <x v="153"/>
    <s v="P004"/>
    <s v="Charger 4"/>
    <x v="2"/>
    <x v="2"/>
    <n v="8"/>
    <n v="137.77000000000001"/>
    <n v="865.42"/>
    <n v="1102.1600000000001"/>
    <n v="236.74000000000012"/>
    <s v="Q2"/>
    <x v="11"/>
    <n v="6"/>
  </r>
  <r>
    <s v="ORD00359"/>
    <d v="2026-08-08T00:00:00"/>
    <n v="2026"/>
    <s v="C042"/>
    <x v="34"/>
    <s v="P030"/>
    <s v="Desk Lamp 30"/>
    <x v="3"/>
    <x v="2"/>
    <n v="17"/>
    <n v="227.68"/>
    <n v="2534.66"/>
    <n v="3870.56"/>
    <n v="1335.9"/>
    <s v="Q3"/>
    <x v="9"/>
    <n v="8"/>
  </r>
  <r>
    <s v="ORD00360"/>
    <d v="2026-11-19T00:00:00"/>
    <n v="2026"/>
    <s v="C031"/>
    <x v="103"/>
    <s v="P014"/>
    <s v="Backpack 14"/>
    <x v="4"/>
    <x v="1"/>
    <n v="14"/>
    <n v="225.63"/>
    <n v="2276.58"/>
    <n v="3158.8199999999997"/>
    <n v="882.23999999999978"/>
    <s v="Q4"/>
    <x v="10"/>
    <n v="11"/>
  </r>
  <r>
    <s v="ORD00361"/>
    <d v="2026-02-02T00:00:00"/>
    <n v="2026"/>
    <s v="C028"/>
    <x v="47"/>
    <s v="P021"/>
    <s v="Notebook 21"/>
    <x v="0"/>
    <x v="2"/>
    <n v="10"/>
    <n v="117.79"/>
    <n v="835.09"/>
    <n v="1177.9000000000001"/>
    <n v="342.81000000000006"/>
    <s v="Q1"/>
    <x v="6"/>
    <n v="2"/>
  </r>
  <r>
    <s v="ORD00362"/>
    <d v="2026-05-23T00:00:00"/>
    <n v="2026"/>
    <s v="C064"/>
    <x v="29"/>
    <s v="P007"/>
    <s v="Pen Set 7"/>
    <x v="3"/>
    <x v="3"/>
    <n v="20"/>
    <n v="461.39"/>
    <n v="6447.22"/>
    <n v="9227.7999999999993"/>
    <n v="2780.579999999999"/>
    <s v="Q2"/>
    <x v="8"/>
    <n v="5"/>
  </r>
  <r>
    <s v="ORD00363"/>
    <d v="2026-05-11T00:00:00"/>
    <n v="2026"/>
    <s v="C094"/>
    <x v="109"/>
    <s v="P044"/>
    <s v="Desk Lamp 44"/>
    <x v="1"/>
    <x v="2"/>
    <n v="14"/>
    <n v="397.58"/>
    <n v="4332.5600000000004"/>
    <n v="5566.12"/>
    <n v="1233.5599999999995"/>
    <s v="Q2"/>
    <x v="8"/>
    <n v="5"/>
  </r>
  <r>
    <s v="ORD00364"/>
    <d v="2026-04-11T00:00:00"/>
    <n v="2026"/>
    <s v="C079"/>
    <x v="66"/>
    <s v="P038"/>
    <s v="Charger 38"/>
    <x v="3"/>
    <x v="0"/>
    <n v="20"/>
    <n v="476.7"/>
    <n v="6104.14"/>
    <n v="9534"/>
    <n v="3429.8599999999997"/>
    <s v="Q2"/>
    <x v="2"/>
    <n v="4"/>
  </r>
  <r>
    <s v="ORD00365"/>
    <d v="2026-01-05T00:00:00"/>
    <n v="2026"/>
    <s v="C085"/>
    <x v="185"/>
    <s v="P002"/>
    <s v="Desk Lamp 2"/>
    <x v="4"/>
    <x v="1"/>
    <n v="5"/>
    <n v="381.24"/>
    <n v="1513.89"/>
    <n v="1906.2"/>
    <n v="392.30999999999995"/>
    <s v="Q1"/>
    <x v="1"/>
    <n v="1"/>
  </r>
  <r>
    <s v="ORD00366"/>
    <d v="2026-05-17T00:00:00"/>
    <n v="2026"/>
    <s v="C066"/>
    <x v="20"/>
    <s v="P010"/>
    <s v="Notebook 10"/>
    <x v="0"/>
    <x v="3"/>
    <n v="1"/>
    <n v="67.150000000000006"/>
    <n v="39.19"/>
    <n v="67.150000000000006"/>
    <n v="27.960000000000008"/>
    <s v="Q2"/>
    <x v="8"/>
    <n v="5"/>
  </r>
  <r>
    <s v="ORD00367"/>
    <d v="2026-07-06T00:00:00"/>
    <n v="2026"/>
    <s v="C039"/>
    <x v="2"/>
    <s v="P021"/>
    <s v="Notebook 21"/>
    <x v="0"/>
    <x v="0"/>
    <n v="4"/>
    <n v="160.66999999999999"/>
    <n v="492.91"/>
    <n v="642.67999999999995"/>
    <n v="149.76999999999992"/>
    <s v="Q3"/>
    <x v="0"/>
    <n v="7"/>
  </r>
  <r>
    <s v="ORD00368"/>
    <d v="2026-01-31T00:00:00"/>
    <n v="2026"/>
    <s v="C022"/>
    <x v="186"/>
    <s v="P024"/>
    <s v="USB Drive 24"/>
    <x v="0"/>
    <x v="1"/>
    <n v="14"/>
    <n v="472.01"/>
    <n v="4733.74"/>
    <n v="6608.1399999999994"/>
    <n v="1874.3999999999996"/>
    <s v="Q1"/>
    <x v="1"/>
    <n v="1"/>
  </r>
  <r>
    <s v="ORD00369"/>
    <d v="2026-10-19T00:00:00"/>
    <n v="2026"/>
    <s v="C053"/>
    <x v="51"/>
    <s v="P017"/>
    <s v="Pen Set 17"/>
    <x v="4"/>
    <x v="1"/>
    <n v="12"/>
    <n v="44.17"/>
    <n v="390.82"/>
    <n v="530.04"/>
    <n v="139.21999999999997"/>
    <s v="Q4"/>
    <x v="3"/>
    <n v="10"/>
  </r>
  <r>
    <s v="ORD00370"/>
    <d v="2026-06-22T00:00:00"/>
    <n v="2026"/>
    <s v="C063"/>
    <x v="161"/>
    <s v="P019"/>
    <s v="Backpack 19"/>
    <x v="1"/>
    <x v="1"/>
    <n v="19"/>
    <n v="239.14"/>
    <n v="3257.32"/>
    <n v="4543.66"/>
    <n v="1286.3399999999997"/>
    <s v="Q2"/>
    <x v="11"/>
    <n v="6"/>
  </r>
  <r>
    <s v="ORD00371"/>
    <d v="2026-02-10T00:00:00"/>
    <n v="2026"/>
    <s v="C087"/>
    <x v="172"/>
    <s v="P024"/>
    <s v="USB Drive 24"/>
    <x v="0"/>
    <x v="0"/>
    <n v="14"/>
    <n v="87.8"/>
    <n v="814.17"/>
    <n v="1229.2"/>
    <n v="415.03000000000009"/>
    <s v="Q1"/>
    <x v="6"/>
    <n v="2"/>
  </r>
  <r>
    <s v="ORD00372"/>
    <d v="2026-06-15T00:00:00"/>
    <n v="2026"/>
    <s v="C011"/>
    <x v="140"/>
    <s v="P032"/>
    <s v="USB Drive 32"/>
    <x v="0"/>
    <x v="2"/>
    <n v="7"/>
    <n v="48.79"/>
    <n v="226"/>
    <n v="341.53"/>
    <n v="115.52999999999997"/>
    <s v="Q2"/>
    <x v="11"/>
    <n v="6"/>
  </r>
  <r>
    <s v="ORD00373"/>
    <d v="2026-12-13T00:00:00"/>
    <n v="2026"/>
    <s v="C066"/>
    <x v="83"/>
    <s v="P037"/>
    <s v="Charger 37"/>
    <x v="3"/>
    <x v="0"/>
    <n v="13"/>
    <n v="108.9"/>
    <n v="980.69"/>
    <n v="1415.7"/>
    <n v="435.01"/>
    <s v="Q4"/>
    <x v="5"/>
    <n v="12"/>
  </r>
  <r>
    <s v="ORD00374"/>
    <d v="2026-05-28T00:00:00"/>
    <n v="2026"/>
    <s v="C033"/>
    <x v="187"/>
    <s v="P042"/>
    <s v="Backpack 42"/>
    <x v="3"/>
    <x v="0"/>
    <n v="12"/>
    <n v="322.32"/>
    <n v="2733.81"/>
    <n v="3867.84"/>
    <n v="1134.0300000000002"/>
    <s v="Q2"/>
    <x v="8"/>
    <n v="5"/>
  </r>
  <r>
    <s v="ORD00375"/>
    <d v="2026-04-16T00:00:00"/>
    <n v="2026"/>
    <s v="C064"/>
    <x v="188"/>
    <s v="P013"/>
    <s v="USB Drive 13"/>
    <x v="1"/>
    <x v="2"/>
    <n v="9"/>
    <n v="444.4"/>
    <n v="2827.71"/>
    <n v="3999.6"/>
    <n v="1171.8899999999999"/>
    <s v="Q2"/>
    <x v="2"/>
    <n v="4"/>
  </r>
  <r>
    <s v="ORD00376"/>
    <d v="2026-07-11T00:00:00"/>
    <n v="2026"/>
    <s v="C006"/>
    <x v="19"/>
    <s v="P025"/>
    <s v="Pen Set 25"/>
    <x v="5"/>
    <x v="3"/>
    <n v="18"/>
    <n v="392.96"/>
    <n v="4833.18"/>
    <n v="7073.28"/>
    <n v="2240.0999999999995"/>
    <s v="Q3"/>
    <x v="0"/>
    <n v="7"/>
  </r>
  <r>
    <s v="ORD00377"/>
    <d v="2026-04-18T00:00:00"/>
    <n v="2026"/>
    <s v="C049"/>
    <x v="189"/>
    <s v="P002"/>
    <s v="Desk Lamp 2"/>
    <x v="4"/>
    <x v="1"/>
    <n v="14"/>
    <n v="48.61"/>
    <n v="538.67999999999995"/>
    <n v="680.54"/>
    <n v="141.86000000000001"/>
    <s v="Q2"/>
    <x v="2"/>
    <n v="4"/>
  </r>
  <r>
    <s v="ORD00378"/>
    <d v="2026-09-08T00:00:00"/>
    <n v="2026"/>
    <s v="C077"/>
    <x v="116"/>
    <s v="P039"/>
    <s v="Notebook 39"/>
    <x v="1"/>
    <x v="2"/>
    <n v="1"/>
    <n v="252.71"/>
    <n v="145.18"/>
    <n v="252.71"/>
    <n v="107.53"/>
    <s v="Q3"/>
    <x v="4"/>
    <n v="9"/>
  </r>
  <r>
    <s v="ORD00379"/>
    <d v="2026-11-11T00:00:00"/>
    <n v="2026"/>
    <s v="C007"/>
    <x v="33"/>
    <s v="P026"/>
    <s v="Charger 26"/>
    <x v="5"/>
    <x v="0"/>
    <n v="16"/>
    <n v="189.88"/>
    <n v="1938.21"/>
    <n v="3038.08"/>
    <n v="1099.8699999999999"/>
    <s v="Q4"/>
    <x v="10"/>
    <n v="11"/>
  </r>
  <r>
    <s v="ORD00380"/>
    <d v="2026-03-29T00:00:00"/>
    <n v="2026"/>
    <s v="C006"/>
    <x v="127"/>
    <s v="P006"/>
    <s v="Chair 6"/>
    <x v="4"/>
    <x v="0"/>
    <n v="15"/>
    <n v="382.8"/>
    <n v="4407"/>
    <n v="5742"/>
    <n v="1335"/>
    <s v="Q1"/>
    <x v="7"/>
    <n v="3"/>
  </r>
  <r>
    <s v="ORD00381"/>
    <d v="2026-05-15T00:00:00"/>
    <n v="2026"/>
    <s v="C047"/>
    <x v="18"/>
    <s v="P041"/>
    <s v="Desk Lamp 41"/>
    <x v="0"/>
    <x v="0"/>
    <n v="9"/>
    <n v="115.23"/>
    <n v="634.88"/>
    <n v="1037.07"/>
    <n v="402.18999999999994"/>
    <s v="Q2"/>
    <x v="8"/>
    <n v="5"/>
  </r>
  <r>
    <s v="ORD00382"/>
    <d v="2026-04-27T00:00:00"/>
    <n v="2026"/>
    <s v="C072"/>
    <x v="87"/>
    <s v="P024"/>
    <s v="USB Drive 24"/>
    <x v="0"/>
    <x v="3"/>
    <n v="13"/>
    <n v="151.27000000000001"/>
    <n v="1320.47"/>
    <n v="1966.5100000000002"/>
    <n v="646.04000000000019"/>
    <s v="Q2"/>
    <x v="2"/>
    <n v="4"/>
  </r>
  <r>
    <s v="ORD00383"/>
    <d v="2026-02-16T00:00:00"/>
    <n v="2026"/>
    <s v="C060"/>
    <x v="90"/>
    <s v="P034"/>
    <s v="USB Drive 34"/>
    <x v="1"/>
    <x v="3"/>
    <n v="1"/>
    <n v="283.81"/>
    <n v="160.80000000000001"/>
    <n v="283.81"/>
    <n v="123.00999999999999"/>
    <s v="Q1"/>
    <x v="6"/>
    <n v="2"/>
  </r>
  <r>
    <s v="ORD00384"/>
    <d v="2026-10-13T00:00:00"/>
    <n v="2026"/>
    <s v="C060"/>
    <x v="190"/>
    <s v="P029"/>
    <s v="Notebook 29"/>
    <x v="6"/>
    <x v="2"/>
    <n v="14"/>
    <n v="121.21"/>
    <n v="1211.8499999999999"/>
    <n v="1696.9399999999998"/>
    <n v="485.08999999999992"/>
    <s v="Q4"/>
    <x v="3"/>
    <n v="10"/>
  </r>
  <r>
    <s v="ORD00385"/>
    <d v="2026-05-21T00:00:00"/>
    <n v="2026"/>
    <s v="C098"/>
    <x v="131"/>
    <s v="P048"/>
    <s v="Desk Lamp 48"/>
    <x v="0"/>
    <x v="3"/>
    <n v="17"/>
    <n v="497.75"/>
    <n v="6090.12"/>
    <n v="8461.75"/>
    <n v="2371.63"/>
    <s v="Q2"/>
    <x v="8"/>
    <n v="5"/>
  </r>
  <r>
    <s v="ORD00386"/>
    <d v="2026-09-06T00:00:00"/>
    <n v="2026"/>
    <s v="C005"/>
    <x v="99"/>
    <s v="P012"/>
    <s v="Chair 12"/>
    <x v="3"/>
    <x v="1"/>
    <n v="17"/>
    <n v="242.35"/>
    <n v="2899.06"/>
    <n v="4119.95"/>
    <n v="1220.8899999999999"/>
    <s v="Q3"/>
    <x v="4"/>
    <n v="9"/>
  </r>
  <r>
    <s v="ORD00387"/>
    <d v="2026-01-02T00:00:00"/>
    <n v="2026"/>
    <s v="C020"/>
    <x v="16"/>
    <s v="P023"/>
    <s v="USB Drive 23"/>
    <x v="5"/>
    <x v="1"/>
    <n v="18"/>
    <n v="386.69"/>
    <n v="4524.3500000000004"/>
    <n v="6960.42"/>
    <n v="2436.0699999999997"/>
    <s v="Q1"/>
    <x v="1"/>
    <n v="1"/>
  </r>
  <r>
    <s v="ORD00388"/>
    <d v="2026-12-11T00:00:00"/>
    <n v="2026"/>
    <s v="C021"/>
    <x v="10"/>
    <s v="P006"/>
    <s v="Chair 6"/>
    <x v="4"/>
    <x v="0"/>
    <n v="3"/>
    <n v="280.52999999999997"/>
    <n v="573.45000000000005"/>
    <n v="841.58999999999992"/>
    <n v="268.13999999999987"/>
    <s v="Q4"/>
    <x v="5"/>
    <n v="12"/>
  </r>
  <r>
    <s v="ORD00389"/>
    <d v="2026-10-05T00:00:00"/>
    <n v="2026"/>
    <s v="C085"/>
    <x v="72"/>
    <s v="P019"/>
    <s v="Backpack 19"/>
    <x v="1"/>
    <x v="0"/>
    <n v="13"/>
    <n v="213.24"/>
    <n v="1734.92"/>
    <n v="2772.12"/>
    <n v="1037.1999999999998"/>
    <s v="Q4"/>
    <x v="3"/>
    <n v="10"/>
  </r>
  <r>
    <s v="ORD00390"/>
    <d v="2026-12-09T00:00:00"/>
    <n v="2026"/>
    <s v="C088"/>
    <x v="73"/>
    <s v="P017"/>
    <s v="Pen Set 17"/>
    <x v="4"/>
    <x v="1"/>
    <n v="10"/>
    <n v="370.04"/>
    <n v="2727.9"/>
    <n v="3700.4"/>
    <n v="972.5"/>
    <s v="Q4"/>
    <x v="5"/>
    <n v="12"/>
  </r>
  <r>
    <s v="ORD00391"/>
    <d v="2026-02-19T00:00:00"/>
    <n v="2026"/>
    <s v="C040"/>
    <x v="155"/>
    <s v="P037"/>
    <s v="Charger 37"/>
    <x v="3"/>
    <x v="2"/>
    <n v="13"/>
    <n v="346.41"/>
    <n v="2977.38"/>
    <n v="4503.33"/>
    <n v="1525.9499999999998"/>
    <s v="Q1"/>
    <x v="6"/>
    <n v="2"/>
  </r>
  <r>
    <s v="ORD00392"/>
    <d v="2026-05-26T00:00:00"/>
    <n v="2026"/>
    <s v="C008"/>
    <x v="79"/>
    <s v="P044"/>
    <s v="Desk Lamp 44"/>
    <x v="1"/>
    <x v="3"/>
    <n v="8"/>
    <n v="90.05"/>
    <n v="411.07"/>
    <n v="720.4"/>
    <n v="309.33"/>
    <s v="Q2"/>
    <x v="8"/>
    <n v="5"/>
  </r>
  <r>
    <s v="ORD00393"/>
    <d v="2026-04-27T00:00:00"/>
    <n v="2026"/>
    <s v="C029"/>
    <x v="191"/>
    <s v="P048"/>
    <s v="Desk Lamp 48"/>
    <x v="0"/>
    <x v="2"/>
    <n v="12"/>
    <n v="79.34"/>
    <n v="499.35"/>
    <n v="952.08"/>
    <n v="452.73"/>
    <s v="Q2"/>
    <x v="2"/>
    <n v="4"/>
  </r>
  <r>
    <s v="ORD00394"/>
    <d v="2026-01-28T00:00:00"/>
    <n v="2026"/>
    <s v="C076"/>
    <x v="138"/>
    <s v="P011"/>
    <s v="Desk Lamp 11"/>
    <x v="6"/>
    <x v="2"/>
    <n v="19"/>
    <n v="307.5"/>
    <n v="4815.2700000000004"/>
    <n v="5842.5"/>
    <n v="1027.2299999999996"/>
    <s v="Q1"/>
    <x v="1"/>
    <n v="1"/>
  </r>
  <r>
    <s v="ORD00395"/>
    <d v="2026-12-31T00:00:00"/>
    <n v="2026"/>
    <s v="C001"/>
    <x v="192"/>
    <s v="P033"/>
    <s v="Chair 33"/>
    <x v="0"/>
    <x v="1"/>
    <n v="2"/>
    <n v="87.64"/>
    <n v="108.57"/>
    <n v="175.28"/>
    <n v="66.710000000000008"/>
    <s v="Q4"/>
    <x v="5"/>
    <n v="12"/>
  </r>
  <r>
    <s v="ORD00396"/>
    <d v="2026-05-16T00:00:00"/>
    <n v="2026"/>
    <s v="C023"/>
    <x v="121"/>
    <s v="P046"/>
    <s v="Desk Lamp 46"/>
    <x v="4"/>
    <x v="0"/>
    <n v="16"/>
    <n v="111.25"/>
    <n v="1003.15"/>
    <n v="1780"/>
    <n v="776.85"/>
    <s v="Q2"/>
    <x v="8"/>
    <n v="5"/>
  </r>
  <r>
    <s v="ORD00397"/>
    <d v="2026-01-16T00:00:00"/>
    <n v="2026"/>
    <s v="C075"/>
    <x v="98"/>
    <s v="P040"/>
    <s v="Backpack 40"/>
    <x v="4"/>
    <x v="0"/>
    <n v="11"/>
    <n v="227.9"/>
    <n v="1736.6"/>
    <n v="2506.9"/>
    <n v="770.30000000000018"/>
    <s v="Q1"/>
    <x v="1"/>
    <n v="1"/>
  </r>
  <r>
    <s v="ORD00398"/>
    <d v="2026-04-19T00:00:00"/>
    <n v="2026"/>
    <s v="C080"/>
    <x v="46"/>
    <s v="P012"/>
    <s v="Chair 12"/>
    <x v="3"/>
    <x v="3"/>
    <n v="10"/>
    <n v="478.47"/>
    <n v="2850.86"/>
    <n v="4784.7000000000007"/>
    <n v="1933.8400000000006"/>
    <s v="Q2"/>
    <x v="2"/>
    <n v="4"/>
  </r>
  <r>
    <s v="ORD00399"/>
    <d v="2026-03-25T00:00:00"/>
    <n v="2026"/>
    <s v="C090"/>
    <x v="193"/>
    <s v="P037"/>
    <s v="Charger 37"/>
    <x v="3"/>
    <x v="1"/>
    <n v="1"/>
    <n v="412.77"/>
    <n v="265.69"/>
    <n v="412.77"/>
    <n v="147.07999999999998"/>
    <s v="Q1"/>
    <x v="7"/>
    <n v="3"/>
  </r>
  <r>
    <s v="ORD00400"/>
    <d v="2026-05-02T00:00:00"/>
    <n v="2026"/>
    <s v="C085"/>
    <x v="35"/>
    <s v="P020"/>
    <s v="Desk Lamp 20"/>
    <x v="4"/>
    <x v="2"/>
    <n v="10"/>
    <n v="180.01"/>
    <n v="1096.32"/>
    <n v="1800.1"/>
    <n v="703.78"/>
    <s v="Q2"/>
    <x v="8"/>
    <n v="5"/>
  </r>
  <r>
    <s v="ORD00401"/>
    <d v="2026-10-19T00:00:00"/>
    <n v="2026"/>
    <s v="C076"/>
    <x v="129"/>
    <s v="P017"/>
    <s v="Pen Set 17"/>
    <x v="4"/>
    <x v="1"/>
    <n v="15"/>
    <n v="464.76"/>
    <n v="3971.18"/>
    <n v="6971.4"/>
    <n v="3000.22"/>
    <s v="Q4"/>
    <x v="3"/>
    <n v="10"/>
  </r>
  <r>
    <s v="ORD00402"/>
    <d v="2026-07-31T00:00:00"/>
    <n v="2026"/>
    <s v="C095"/>
    <x v="48"/>
    <s v="P020"/>
    <s v="Desk Lamp 20"/>
    <x v="4"/>
    <x v="3"/>
    <n v="4"/>
    <n v="332.17"/>
    <n v="865.37"/>
    <n v="1328.68"/>
    <n v="463.31000000000006"/>
    <s v="Q3"/>
    <x v="0"/>
    <n v="7"/>
  </r>
  <r>
    <s v="ORD00403"/>
    <d v="2026-08-25T00:00:00"/>
    <n v="2026"/>
    <s v="C076"/>
    <x v="151"/>
    <s v="P015"/>
    <s v="Notebook 15"/>
    <x v="5"/>
    <x v="1"/>
    <n v="8"/>
    <n v="439.12"/>
    <n v="2010.79"/>
    <n v="3512.96"/>
    <n v="1502.17"/>
    <s v="Q3"/>
    <x v="9"/>
    <n v="8"/>
  </r>
  <r>
    <s v="ORD00404"/>
    <d v="2026-10-12T00:00:00"/>
    <n v="2026"/>
    <s v="C036"/>
    <x v="194"/>
    <s v="P027"/>
    <s v="Charger 27"/>
    <x v="1"/>
    <x v="3"/>
    <n v="6"/>
    <n v="486.94"/>
    <n v="2221.14"/>
    <n v="2921.64"/>
    <n v="700.5"/>
    <s v="Q4"/>
    <x v="3"/>
    <n v="10"/>
  </r>
  <r>
    <s v="ORD00405"/>
    <d v="2026-11-09T00:00:00"/>
    <n v="2026"/>
    <s v="C065"/>
    <x v="17"/>
    <s v="P018"/>
    <s v="USB Drive 18"/>
    <x v="2"/>
    <x v="2"/>
    <n v="7"/>
    <n v="336.86"/>
    <n v="1327.76"/>
    <n v="2358.02"/>
    <n v="1030.26"/>
    <s v="Q4"/>
    <x v="10"/>
    <n v="11"/>
  </r>
  <r>
    <s v="ORD00406"/>
    <d v="2026-12-30T00:00:00"/>
    <n v="2026"/>
    <s v="C098"/>
    <x v="138"/>
    <s v="P046"/>
    <s v="Desk Lamp 46"/>
    <x v="4"/>
    <x v="1"/>
    <n v="17"/>
    <n v="61.13"/>
    <n v="679.37"/>
    <n v="1039.21"/>
    <n v="359.84000000000003"/>
    <s v="Q4"/>
    <x v="5"/>
    <n v="12"/>
  </r>
  <r>
    <s v="ORD00407"/>
    <d v="2026-10-15T00:00:00"/>
    <n v="2026"/>
    <s v="C056"/>
    <x v="133"/>
    <s v="P043"/>
    <s v="USB Drive 43"/>
    <x v="0"/>
    <x v="0"/>
    <n v="11"/>
    <n v="58.38"/>
    <n v="506.39"/>
    <n v="642.18000000000006"/>
    <n v="135.79000000000008"/>
    <s v="Q4"/>
    <x v="3"/>
    <n v="10"/>
  </r>
  <r>
    <s v="ORD00408"/>
    <d v="2026-10-25T00:00:00"/>
    <n v="2026"/>
    <s v="C027"/>
    <x v="111"/>
    <s v="P003"/>
    <s v="Pen Set 3"/>
    <x v="5"/>
    <x v="2"/>
    <n v="14"/>
    <n v="393.95"/>
    <n v="3223.9"/>
    <n v="5515.3"/>
    <n v="2291.4"/>
    <s v="Q4"/>
    <x v="3"/>
    <n v="10"/>
  </r>
  <r>
    <s v="ORD00409"/>
    <d v="2026-07-08T00:00:00"/>
    <n v="2026"/>
    <s v="C086"/>
    <x v="105"/>
    <s v="P044"/>
    <s v="Desk Lamp 44"/>
    <x v="1"/>
    <x v="0"/>
    <n v="17"/>
    <n v="40.25"/>
    <n v="563.83000000000004"/>
    <n v="684.25"/>
    <n v="120.41999999999996"/>
    <s v="Q3"/>
    <x v="0"/>
    <n v="7"/>
  </r>
  <r>
    <s v="ORD00410"/>
    <d v="2026-02-09T00:00:00"/>
    <n v="2026"/>
    <s v="C072"/>
    <x v="195"/>
    <s v="P021"/>
    <s v="Notebook 21"/>
    <x v="0"/>
    <x v="1"/>
    <n v="10"/>
    <n v="69.89"/>
    <n v="420.11"/>
    <n v="698.9"/>
    <n v="278.78999999999996"/>
    <s v="Q1"/>
    <x v="6"/>
    <n v="2"/>
  </r>
  <r>
    <s v="ORD00411"/>
    <d v="2026-10-01T00:00:00"/>
    <n v="2026"/>
    <s v="C087"/>
    <x v="196"/>
    <s v="P006"/>
    <s v="Chair 6"/>
    <x v="4"/>
    <x v="0"/>
    <n v="11"/>
    <n v="145.1"/>
    <n v="1180.55"/>
    <n v="1596.1"/>
    <n v="415.54999999999995"/>
    <s v="Q4"/>
    <x v="3"/>
    <n v="10"/>
  </r>
  <r>
    <s v="ORD00412"/>
    <d v="2026-11-24T00:00:00"/>
    <n v="2026"/>
    <s v="C054"/>
    <x v="151"/>
    <s v="P003"/>
    <s v="Pen Set 3"/>
    <x v="5"/>
    <x v="2"/>
    <n v="5"/>
    <n v="156.69999999999999"/>
    <n v="578.53"/>
    <n v="783.5"/>
    <n v="204.97000000000003"/>
    <s v="Q4"/>
    <x v="10"/>
    <n v="11"/>
  </r>
  <r>
    <s v="ORD00413"/>
    <d v="2026-07-20T00:00:00"/>
    <n v="2026"/>
    <s v="C092"/>
    <x v="194"/>
    <s v="P008"/>
    <s v="Backpack 8"/>
    <x v="1"/>
    <x v="3"/>
    <n v="8"/>
    <n v="344.5"/>
    <n v="1598.47"/>
    <n v="2756"/>
    <n v="1157.53"/>
    <s v="Q3"/>
    <x v="0"/>
    <n v="7"/>
  </r>
  <r>
    <s v="ORD00414"/>
    <d v="2026-12-02T00:00:00"/>
    <n v="2026"/>
    <s v="C004"/>
    <x v="91"/>
    <s v="P023"/>
    <s v="USB Drive 23"/>
    <x v="5"/>
    <x v="1"/>
    <n v="10"/>
    <n v="184.53"/>
    <n v="1402.27"/>
    <n v="1845.3"/>
    <n v="443.03"/>
    <s v="Q4"/>
    <x v="5"/>
    <n v="12"/>
  </r>
  <r>
    <s v="ORD00415"/>
    <d v="2026-11-10T00:00:00"/>
    <n v="2026"/>
    <s v="C011"/>
    <x v="18"/>
    <s v="P048"/>
    <s v="Desk Lamp 48"/>
    <x v="0"/>
    <x v="0"/>
    <n v="12"/>
    <n v="199.98"/>
    <n v="1647.19"/>
    <n v="2399.7599999999998"/>
    <n v="752.56999999999971"/>
    <s v="Q4"/>
    <x v="10"/>
    <n v="11"/>
  </r>
  <r>
    <s v="ORD00416"/>
    <d v="2026-03-14T00:00:00"/>
    <n v="2026"/>
    <s v="C086"/>
    <x v="197"/>
    <s v="P049"/>
    <s v="USB Drive 49"/>
    <x v="4"/>
    <x v="0"/>
    <n v="12"/>
    <n v="245.29"/>
    <n v="2053.31"/>
    <n v="2943.48"/>
    <n v="890.17000000000007"/>
    <s v="Q1"/>
    <x v="7"/>
    <n v="3"/>
  </r>
  <r>
    <s v="ORD00417"/>
    <d v="2026-04-23T00:00:00"/>
    <n v="2026"/>
    <s v="C011"/>
    <x v="61"/>
    <s v="P014"/>
    <s v="Backpack 14"/>
    <x v="4"/>
    <x v="3"/>
    <n v="12"/>
    <n v="91.77"/>
    <n v="634.57000000000005"/>
    <n v="1101.24"/>
    <n v="466.66999999999996"/>
    <s v="Q2"/>
    <x v="2"/>
    <n v="4"/>
  </r>
  <r>
    <s v="ORD00418"/>
    <d v="2026-05-23T00:00:00"/>
    <n v="2026"/>
    <s v="C083"/>
    <x v="167"/>
    <s v="P049"/>
    <s v="USB Drive 49"/>
    <x v="4"/>
    <x v="3"/>
    <n v="20"/>
    <n v="255.87"/>
    <n v="3067.13"/>
    <n v="5117.3999999999996"/>
    <n v="2050.2699999999995"/>
    <s v="Q2"/>
    <x v="8"/>
    <n v="5"/>
  </r>
  <r>
    <s v="ORD00419"/>
    <d v="2026-09-06T00:00:00"/>
    <n v="2026"/>
    <s v="C043"/>
    <x v="45"/>
    <s v="P047"/>
    <s v="Pen Set 47"/>
    <x v="0"/>
    <x v="0"/>
    <n v="2"/>
    <n v="187.76"/>
    <n v="246.69"/>
    <n v="375.52"/>
    <n v="128.82999999999998"/>
    <s v="Q3"/>
    <x v="4"/>
    <n v="9"/>
  </r>
  <r>
    <s v="ORD00420"/>
    <d v="2026-12-23T00:00:00"/>
    <n v="2026"/>
    <s v="C002"/>
    <x v="23"/>
    <s v="P017"/>
    <s v="Pen Set 17"/>
    <x v="4"/>
    <x v="2"/>
    <n v="15"/>
    <n v="150.11000000000001"/>
    <n v="1497.83"/>
    <n v="2251.65"/>
    <n v="753.82000000000016"/>
    <s v="Q4"/>
    <x v="5"/>
    <n v="12"/>
  </r>
  <r>
    <s v="ORD00421"/>
    <d v="2026-08-16T00:00:00"/>
    <n v="2026"/>
    <s v="C097"/>
    <x v="102"/>
    <s v="P024"/>
    <s v="USB Drive 24"/>
    <x v="0"/>
    <x v="2"/>
    <n v="15"/>
    <n v="150.97999999999999"/>
    <n v="1297.3"/>
    <n v="2264.6999999999998"/>
    <n v="967.39999999999986"/>
    <s v="Q3"/>
    <x v="9"/>
    <n v="8"/>
  </r>
  <r>
    <s v="ORD00422"/>
    <d v="2026-07-07T00:00:00"/>
    <n v="2026"/>
    <s v="C063"/>
    <x v="52"/>
    <s v="P020"/>
    <s v="Desk Lamp 20"/>
    <x v="4"/>
    <x v="1"/>
    <n v="3"/>
    <n v="284.04000000000002"/>
    <n v="613.94000000000005"/>
    <n v="852.12000000000012"/>
    <n v="238.18000000000006"/>
    <s v="Q3"/>
    <x v="0"/>
    <n v="7"/>
  </r>
  <r>
    <s v="ORD00423"/>
    <d v="2026-05-02T00:00:00"/>
    <n v="2026"/>
    <s v="C061"/>
    <x v="63"/>
    <s v="P037"/>
    <s v="Charger 37"/>
    <x v="3"/>
    <x v="0"/>
    <n v="13"/>
    <n v="379.63"/>
    <n v="3950.52"/>
    <n v="4935.1899999999996"/>
    <n v="984.66999999999962"/>
    <s v="Q2"/>
    <x v="8"/>
    <n v="5"/>
  </r>
  <r>
    <s v="ORD00424"/>
    <d v="2026-11-26T00:00:00"/>
    <n v="2026"/>
    <s v="C018"/>
    <x v="66"/>
    <s v="P040"/>
    <s v="Backpack 40"/>
    <x v="4"/>
    <x v="0"/>
    <n v="15"/>
    <n v="485.71"/>
    <n v="5115.3599999999997"/>
    <n v="7285.65"/>
    <n v="2170.29"/>
    <s v="Q4"/>
    <x v="10"/>
    <n v="11"/>
  </r>
  <r>
    <s v="ORD00425"/>
    <d v="2026-11-01T00:00:00"/>
    <n v="2026"/>
    <s v="C096"/>
    <x v="186"/>
    <s v="P004"/>
    <s v="Charger 4"/>
    <x v="2"/>
    <x v="3"/>
    <n v="6"/>
    <n v="452.93"/>
    <n v="1660.7"/>
    <n v="2717.58"/>
    <n v="1056.8799999999999"/>
    <s v="Q4"/>
    <x v="10"/>
    <n v="11"/>
  </r>
  <r>
    <s v="ORD00426"/>
    <d v="2026-07-31T00:00:00"/>
    <n v="2026"/>
    <s v="C038"/>
    <x v="89"/>
    <s v="P048"/>
    <s v="Desk Lamp 48"/>
    <x v="0"/>
    <x v="0"/>
    <n v="12"/>
    <n v="384.68"/>
    <n v="2669.8"/>
    <n v="4616.16"/>
    <n v="1946.3599999999997"/>
    <s v="Q3"/>
    <x v="0"/>
    <n v="7"/>
  </r>
  <r>
    <s v="ORD00427"/>
    <d v="2026-02-03T00:00:00"/>
    <n v="2026"/>
    <s v="C089"/>
    <x v="182"/>
    <s v="P011"/>
    <s v="Desk Lamp 11"/>
    <x v="6"/>
    <x v="0"/>
    <n v="15"/>
    <n v="75.790000000000006"/>
    <n v="842.76"/>
    <n v="1136.8500000000001"/>
    <n v="294.09000000000015"/>
    <s v="Q1"/>
    <x v="6"/>
    <n v="2"/>
  </r>
  <r>
    <s v="ORD00428"/>
    <d v="2026-03-13T00:00:00"/>
    <n v="2026"/>
    <s v="C021"/>
    <x v="158"/>
    <s v="P032"/>
    <s v="USB Drive 32"/>
    <x v="0"/>
    <x v="0"/>
    <n v="1"/>
    <n v="199.87"/>
    <n v="142.29"/>
    <n v="199.87"/>
    <n v="57.580000000000013"/>
    <s v="Q1"/>
    <x v="7"/>
    <n v="3"/>
  </r>
  <r>
    <s v="ORD00429"/>
    <d v="2026-10-06T00:00:00"/>
    <n v="2026"/>
    <s v="C006"/>
    <x v="159"/>
    <s v="P020"/>
    <s v="Desk Lamp 20"/>
    <x v="4"/>
    <x v="2"/>
    <n v="9"/>
    <n v="84.24"/>
    <n v="534.59"/>
    <n v="758.16"/>
    <n v="223.56999999999994"/>
    <s v="Q4"/>
    <x v="3"/>
    <n v="10"/>
  </r>
  <r>
    <s v="ORD00430"/>
    <d v="2026-04-10T00:00:00"/>
    <n v="2026"/>
    <s v="C033"/>
    <x v="189"/>
    <s v="P012"/>
    <s v="Chair 12"/>
    <x v="3"/>
    <x v="3"/>
    <n v="8"/>
    <n v="407.55"/>
    <n v="1955.54"/>
    <n v="3260.4"/>
    <n v="1304.8600000000001"/>
    <s v="Q2"/>
    <x v="2"/>
    <n v="4"/>
  </r>
  <r>
    <s v="ORD00431"/>
    <d v="2026-11-05T00:00:00"/>
    <n v="2026"/>
    <s v="C044"/>
    <x v="39"/>
    <s v="P049"/>
    <s v="USB Drive 49"/>
    <x v="4"/>
    <x v="1"/>
    <n v="13"/>
    <n v="246.01"/>
    <n v="2619.58"/>
    <n v="3198.13"/>
    <n v="578.55000000000018"/>
    <s v="Q4"/>
    <x v="10"/>
    <n v="11"/>
  </r>
  <r>
    <s v="ORD00432"/>
    <d v="2026-10-11T00:00:00"/>
    <n v="2026"/>
    <s v="C048"/>
    <x v="21"/>
    <s v="P027"/>
    <s v="Charger 27"/>
    <x v="1"/>
    <x v="0"/>
    <n v="6"/>
    <n v="277"/>
    <n v="1179.8800000000001"/>
    <n v="1662"/>
    <n v="482.11999999999989"/>
    <s v="Q4"/>
    <x v="3"/>
    <n v="10"/>
  </r>
  <r>
    <s v="ORD00433"/>
    <d v="2026-05-10T00:00:00"/>
    <n v="2026"/>
    <s v="C049"/>
    <x v="180"/>
    <s v="P014"/>
    <s v="Backpack 14"/>
    <x v="4"/>
    <x v="2"/>
    <n v="17"/>
    <n v="443.24"/>
    <n v="5410.22"/>
    <n v="7535.08"/>
    <n v="2124.8599999999997"/>
    <s v="Q2"/>
    <x v="8"/>
    <n v="5"/>
  </r>
  <r>
    <s v="ORD00434"/>
    <d v="2026-02-22T00:00:00"/>
    <n v="2026"/>
    <s v="C048"/>
    <x v="32"/>
    <s v="P043"/>
    <s v="USB Drive 43"/>
    <x v="0"/>
    <x v="2"/>
    <n v="4"/>
    <n v="499.07"/>
    <n v="1506.94"/>
    <n v="1996.28"/>
    <n v="489.33999999999992"/>
    <s v="Q1"/>
    <x v="6"/>
    <n v="2"/>
  </r>
  <r>
    <s v="ORD00435"/>
    <d v="2026-07-06T00:00:00"/>
    <n v="2026"/>
    <s v="C027"/>
    <x v="16"/>
    <s v="P002"/>
    <s v="Desk Lamp 2"/>
    <x v="4"/>
    <x v="3"/>
    <n v="7"/>
    <n v="431.12"/>
    <n v="2003.11"/>
    <n v="3017.84"/>
    <n v="1014.7300000000002"/>
    <s v="Q3"/>
    <x v="0"/>
    <n v="7"/>
  </r>
  <r>
    <s v="ORD00436"/>
    <d v="2026-07-12T00:00:00"/>
    <n v="2026"/>
    <s v="C022"/>
    <x v="93"/>
    <s v="P045"/>
    <s v="Chair 45"/>
    <x v="1"/>
    <x v="2"/>
    <n v="5"/>
    <n v="81.93"/>
    <n v="315.45999999999998"/>
    <n v="409.65000000000003"/>
    <n v="94.190000000000055"/>
    <s v="Q3"/>
    <x v="0"/>
    <n v="7"/>
  </r>
  <r>
    <s v="ORD00437"/>
    <d v="2026-10-06T00:00:00"/>
    <n v="2026"/>
    <s v="C067"/>
    <x v="53"/>
    <s v="P010"/>
    <s v="Notebook 10"/>
    <x v="0"/>
    <x v="3"/>
    <n v="17"/>
    <n v="201.68"/>
    <n v="2471.94"/>
    <n v="3428.56"/>
    <n v="956.61999999999989"/>
    <s v="Q4"/>
    <x v="3"/>
    <n v="10"/>
  </r>
  <r>
    <s v="ORD00438"/>
    <d v="2026-06-13T00:00:00"/>
    <n v="2026"/>
    <s v="C055"/>
    <x v="147"/>
    <s v="P043"/>
    <s v="USB Drive 43"/>
    <x v="0"/>
    <x v="1"/>
    <n v="10"/>
    <n v="448.58"/>
    <n v="3340.35"/>
    <n v="4485.8"/>
    <n v="1145.4500000000003"/>
    <s v="Q2"/>
    <x v="11"/>
    <n v="6"/>
  </r>
  <r>
    <s v="ORD00439"/>
    <d v="2026-08-14T00:00:00"/>
    <n v="2026"/>
    <s v="C070"/>
    <x v="19"/>
    <s v="P037"/>
    <s v="Charger 37"/>
    <x v="3"/>
    <x v="2"/>
    <n v="16"/>
    <n v="435.02"/>
    <n v="4877.8999999999996"/>
    <n v="6960.32"/>
    <n v="2082.42"/>
    <s v="Q3"/>
    <x v="9"/>
    <n v="8"/>
  </r>
  <r>
    <s v="ORD00440"/>
    <d v="2026-04-09T00:00:00"/>
    <n v="2026"/>
    <s v="C058"/>
    <x v="169"/>
    <s v="P020"/>
    <s v="Desk Lamp 20"/>
    <x v="4"/>
    <x v="2"/>
    <n v="12"/>
    <n v="238.68"/>
    <n v="1837.93"/>
    <n v="2864.16"/>
    <n v="1026.2299999999998"/>
    <s v="Q2"/>
    <x v="2"/>
    <n v="4"/>
  </r>
  <r>
    <s v="ORD00441"/>
    <d v="2026-02-27T00:00:00"/>
    <n v="2026"/>
    <s v="C009"/>
    <x v="198"/>
    <s v="P018"/>
    <s v="USB Drive 18"/>
    <x v="2"/>
    <x v="1"/>
    <n v="15"/>
    <n v="267.85000000000002"/>
    <n v="2735.93"/>
    <n v="4017.7500000000005"/>
    <n v="1281.8200000000006"/>
    <s v="Q1"/>
    <x v="6"/>
    <n v="2"/>
  </r>
  <r>
    <s v="ORD00442"/>
    <d v="2026-03-08T00:00:00"/>
    <n v="2026"/>
    <s v="C082"/>
    <x v="127"/>
    <s v="P006"/>
    <s v="Chair 6"/>
    <x v="4"/>
    <x v="3"/>
    <n v="1"/>
    <n v="412.86"/>
    <n v="212.96"/>
    <n v="412.86"/>
    <n v="199.9"/>
    <s v="Q1"/>
    <x v="7"/>
    <n v="3"/>
  </r>
  <r>
    <s v="ORD00443"/>
    <d v="2026-09-02T00:00:00"/>
    <n v="2026"/>
    <s v="C099"/>
    <x v="48"/>
    <s v="P003"/>
    <s v="Pen Set 3"/>
    <x v="5"/>
    <x v="0"/>
    <n v="11"/>
    <n v="35.880000000000003"/>
    <n v="275.92"/>
    <n v="394.68"/>
    <n v="118.75999999999999"/>
    <s v="Q3"/>
    <x v="4"/>
    <n v="9"/>
  </r>
  <r>
    <s v="ORD00444"/>
    <d v="2026-05-11T00:00:00"/>
    <n v="2026"/>
    <s v="C046"/>
    <x v="57"/>
    <s v="P028"/>
    <s v="Notebook 28"/>
    <x v="0"/>
    <x v="2"/>
    <n v="2"/>
    <n v="81.92"/>
    <n v="97.14"/>
    <n v="163.84"/>
    <n v="66.7"/>
    <s v="Q2"/>
    <x v="8"/>
    <n v="5"/>
  </r>
  <r>
    <s v="ORD00445"/>
    <d v="2026-06-20T00:00:00"/>
    <n v="2026"/>
    <s v="C049"/>
    <x v="28"/>
    <s v="P028"/>
    <s v="Notebook 28"/>
    <x v="0"/>
    <x v="0"/>
    <n v="15"/>
    <n v="62.8"/>
    <n v="587.92999999999995"/>
    <n v="942"/>
    <n v="354.07000000000005"/>
    <s v="Q2"/>
    <x v="11"/>
    <n v="6"/>
  </r>
  <r>
    <s v="ORD00446"/>
    <d v="2026-02-09T00:00:00"/>
    <n v="2026"/>
    <s v="C071"/>
    <x v="173"/>
    <s v="P003"/>
    <s v="Pen Set 3"/>
    <x v="5"/>
    <x v="1"/>
    <n v="3"/>
    <n v="44.22"/>
    <n v="96.68"/>
    <n v="132.66"/>
    <n v="35.97999999999999"/>
    <s v="Q1"/>
    <x v="6"/>
    <n v="2"/>
  </r>
  <r>
    <s v="ORD00447"/>
    <d v="2026-05-29T00:00:00"/>
    <n v="2026"/>
    <s v="C049"/>
    <x v="155"/>
    <s v="P041"/>
    <s v="Desk Lamp 41"/>
    <x v="0"/>
    <x v="0"/>
    <n v="19"/>
    <n v="304.41000000000003"/>
    <n v="3243.05"/>
    <n v="5783.7900000000009"/>
    <n v="2540.7400000000007"/>
    <s v="Q2"/>
    <x v="8"/>
    <n v="5"/>
  </r>
  <r>
    <s v="ORD00448"/>
    <d v="2026-05-29T00:00:00"/>
    <n v="2026"/>
    <s v="C073"/>
    <x v="100"/>
    <s v="P040"/>
    <s v="Backpack 40"/>
    <x v="4"/>
    <x v="2"/>
    <n v="2"/>
    <n v="421.01"/>
    <n v="545.1"/>
    <n v="842.02"/>
    <n v="296.91999999999996"/>
    <s v="Q2"/>
    <x v="8"/>
    <n v="5"/>
  </r>
  <r>
    <s v="ORD00449"/>
    <d v="2026-09-20T00:00:00"/>
    <n v="2026"/>
    <s v="C015"/>
    <x v="166"/>
    <s v="P047"/>
    <s v="Pen Set 47"/>
    <x v="0"/>
    <x v="3"/>
    <n v="3"/>
    <n v="184.97"/>
    <n v="444.06"/>
    <n v="554.91"/>
    <n v="110.84999999999997"/>
    <s v="Q3"/>
    <x v="4"/>
    <n v="9"/>
  </r>
  <r>
    <s v="ORD00450"/>
    <d v="2026-11-16T00:00:00"/>
    <n v="2026"/>
    <s v="C099"/>
    <x v="121"/>
    <s v="P047"/>
    <s v="Pen Set 47"/>
    <x v="0"/>
    <x v="1"/>
    <n v="5"/>
    <n v="376.81"/>
    <n v="1289.8900000000001"/>
    <n v="1884.05"/>
    <n v="594.15999999999985"/>
    <s v="Q4"/>
    <x v="10"/>
    <n v="11"/>
  </r>
  <r>
    <s v="ORD00451"/>
    <d v="2026-02-20T00:00:00"/>
    <n v="2026"/>
    <s v="C070"/>
    <x v="196"/>
    <s v="P008"/>
    <s v="Backpack 8"/>
    <x v="1"/>
    <x v="1"/>
    <n v="4"/>
    <n v="182.05"/>
    <n v="481.49"/>
    <n v="728.2"/>
    <n v="246.71000000000004"/>
    <s v="Q1"/>
    <x v="6"/>
    <n v="2"/>
  </r>
  <r>
    <s v="ORD00452"/>
    <d v="2026-01-28T00:00:00"/>
    <n v="2026"/>
    <s v="C029"/>
    <x v="128"/>
    <s v="P037"/>
    <s v="Charger 37"/>
    <x v="3"/>
    <x v="3"/>
    <n v="17"/>
    <n v="424.2"/>
    <n v="4515"/>
    <n v="7211.4"/>
    <n v="2696.3999999999996"/>
    <s v="Q1"/>
    <x v="1"/>
    <n v="1"/>
  </r>
  <r>
    <s v="ORD00453"/>
    <d v="2026-03-29T00:00:00"/>
    <n v="2026"/>
    <s v="C034"/>
    <x v="120"/>
    <s v="P032"/>
    <s v="USB Drive 32"/>
    <x v="0"/>
    <x v="1"/>
    <n v="20"/>
    <n v="261.88"/>
    <n v="3292.08"/>
    <n v="5237.6000000000004"/>
    <n v="1945.5200000000004"/>
    <s v="Q1"/>
    <x v="7"/>
    <n v="3"/>
  </r>
  <r>
    <s v="ORD00454"/>
    <d v="2026-10-23T00:00:00"/>
    <n v="2026"/>
    <s v="C082"/>
    <x v="139"/>
    <s v="P031"/>
    <s v="Backpack 31"/>
    <x v="6"/>
    <x v="2"/>
    <n v="12"/>
    <n v="269.75"/>
    <n v="1852.24"/>
    <n v="3237"/>
    <n v="1384.76"/>
    <s v="Q4"/>
    <x v="3"/>
    <n v="10"/>
  </r>
  <r>
    <s v="ORD00455"/>
    <d v="2026-01-05T00:00:00"/>
    <n v="2026"/>
    <s v="C047"/>
    <x v="75"/>
    <s v="P017"/>
    <s v="Pen Set 17"/>
    <x v="4"/>
    <x v="1"/>
    <n v="8"/>
    <n v="419.86"/>
    <n v="2222.79"/>
    <n v="3358.88"/>
    <n v="1136.0900000000001"/>
    <s v="Q1"/>
    <x v="1"/>
    <n v="1"/>
  </r>
  <r>
    <s v="ORD00456"/>
    <d v="2026-12-14T00:00:00"/>
    <n v="2026"/>
    <s v="C045"/>
    <x v="95"/>
    <s v="P037"/>
    <s v="Charger 37"/>
    <x v="3"/>
    <x v="3"/>
    <n v="15"/>
    <n v="323.7"/>
    <n v="2883.48"/>
    <n v="4855.5"/>
    <n v="1972.02"/>
    <s v="Q4"/>
    <x v="5"/>
    <n v="12"/>
  </r>
  <r>
    <s v="ORD00457"/>
    <d v="2026-10-11T00:00:00"/>
    <n v="2026"/>
    <s v="C089"/>
    <x v="199"/>
    <s v="P049"/>
    <s v="USB Drive 49"/>
    <x v="4"/>
    <x v="2"/>
    <n v="6"/>
    <n v="196.21"/>
    <n v="713.83"/>
    <n v="1177.26"/>
    <n v="463.42999999999995"/>
    <s v="Q4"/>
    <x v="3"/>
    <n v="10"/>
  </r>
  <r>
    <s v="ORD00458"/>
    <d v="2026-08-23T00:00:00"/>
    <n v="2026"/>
    <s v="C048"/>
    <x v="172"/>
    <s v="P027"/>
    <s v="Charger 27"/>
    <x v="1"/>
    <x v="2"/>
    <n v="18"/>
    <n v="179.1"/>
    <n v="2122.4"/>
    <n v="3223.7999999999997"/>
    <n v="1101.3999999999996"/>
    <s v="Q3"/>
    <x v="9"/>
    <n v="8"/>
  </r>
  <r>
    <s v="ORD00459"/>
    <d v="2026-04-30T00:00:00"/>
    <n v="2026"/>
    <s v="C036"/>
    <x v="200"/>
    <s v="P023"/>
    <s v="USB Drive 23"/>
    <x v="5"/>
    <x v="1"/>
    <n v="3"/>
    <n v="311.81"/>
    <n v="515.79"/>
    <n v="935.43000000000006"/>
    <n v="419.6400000000001"/>
    <s v="Q2"/>
    <x v="2"/>
    <n v="4"/>
  </r>
  <r>
    <s v="ORD00460"/>
    <d v="2026-03-08T00:00:00"/>
    <n v="2026"/>
    <s v="C022"/>
    <x v="136"/>
    <s v="P048"/>
    <s v="Desk Lamp 48"/>
    <x v="0"/>
    <x v="3"/>
    <n v="3"/>
    <n v="459.32"/>
    <n v="931.25"/>
    <n v="1377.96"/>
    <n v="446.71000000000004"/>
    <s v="Q1"/>
    <x v="7"/>
    <n v="3"/>
  </r>
  <r>
    <s v="ORD00461"/>
    <d v="2026-02-22T00:00:00"/>
    <n v="2026"/>
    <s v="C010"/>
    <x v="157"/>
    <s v="P031"/>
    <s v="Backpack 31"/>
    <x v="6"/>
    <x v="0"/>
    <n v="14"/>
    <n v="121.62"/>
    <n v="1102.17"/>
    <n v="1702.68"/>
    <n v="600.51"/>
    <s v="Q1"/>
    <x v="6"/>
    <n v="2"/>
  </r>
  <r>
    <s v="ORD00462"/>
    <d v="2026-05-28T00:00:00"/>
    <n v="2026"/>
    <s v="C055"/>
    <x v="169"/>
    <s v="P041"/>
    <s v="Desk Lamp 41"/>
    <x v="0"/>
    <x v="3"/>
    <n v="13"/>
    <n v="397.78"/>
    <n v="3531.68"/>
    <n v="5171.1399999999994"/>
    <n v="1639.4599999999996"/>
    <s v="Q2"/>
    <x v="8"/>
    <n v="5"/>
  </r>
  <r>
    <s v="ORD00463"/>
    <d v="2026-09-02T00:00:00"/>
    <n v="2026"/>
    <s v="C070"/>
    <x v="165"/>
    <s v="P022"/>
    <s v="USB Drive 22"/>
    <x v="2"/>
    <x v="3"/>
    <n v="17"/>
    <n v="426.36"/>
    <n v="4312.93"/>
    <n v="7248.12"/>
    <n v="2935.1899999999996"/>
    <s v="Q3"/>
    <x v="4"/>
    <n v="9"/>
  </r>
  <r>
    <s v="ORD00464"/>
    <d v="2026-08-16T00:00:00"/>
    <n v="2026"/>
    <s v="C067"/>
    <x v="104"/>
    <s v="P045"/>
    <s v="Chair 45"/>
    <x v="1"/>
    <x v="3"/>
    <n v="15"/>
    <n v="181.75"/>
    <n v="1555.33"/>
    <n v="2726.25"/>
    <n v="1170.92"/>
    <s v="Q3"/>
    <x v="9"/>
    <n v="8"/>
  </r>
  <r>
    <s v="ORD00465"/>
    <d v="2026-10-01T00:00:00"/>
    <n v="2026"/>
    <s v="C088"/>
    <x v="201"/>
    <s v="P009"/>
    <s v="Charger 9"/>
    <x v="2"/>
    <x v="3"/>
    <n v="9"/>
    <n v="426.54"/>
    <n v="2239.88"/>
    <n v="3838.86"/>
    <n v="1598.98"/>
    <s v="Q4"/>
    <x v="3"/>
    <n v="10"/>
  </r>
  <r>
    <s v="ORD00466"/>
    <d v="2026-12-13T00:00:00"/>
    <n v="2026"/>
    <s v="C048"/>
    <x v="41"/>
    <s v="P028"/>
    <s v="Notebook 28"/>
    <x v="0"/>
    <x v="2"/>
    <n v="1"/>
    <n v="261.58999999999997"/>
    <n v="163.04"/>
    <n v="261.58999999999997"/>
    <n v="98.549999999999983"/>
    <s v="Q4"/>
    <x v="5"/>
    <n v="12"/>
  </r>
  <r>
    <s v="ORD00467"/>
    <d v="2026-04-11T00:00:00"/>
    <n v="2026"/>
    <s v="C015"/>
    <x v="202"/>
    <s v="P009"/>
    <s v="Charger 9"/>
    <x v="2"/>
    <x v="3"/>
    <n v="6"/>
    <n v="207.84"/>
    <n v="677.26"/>
    <n v="1247.04"/>
    <n v="569.78"/>
    <s v="Q2"/>
    <x v="2"/>
    <n v="4"/>
  </r>
  <r>
    <s v="ORD00468"/>
    <d v="2026-05-15T00:00:00"/>
    <n v="2026"/>
    <s v="C058"/>
    <x v="140"/>
    <s v="P043"/>
    <s v="USB Drive 43"/>
    <x v="0"/>
    <x v="2"/>
    <n v="12"/>
    <n v="413.57"/>
    <n v="3054.8"/>
    <n v="4962.84"/>
    <n v="1908.04"/>
    <s v="Q2"/>
    <x v="8"/>
    <n v="5"/>
  </r>
  <r>
    <s v="ORD00469"/>
    <d v="2026-10-15T00:00:00"/>
    <n v="2026"/>
    <s v="C077"/>
    <x v="32"/>
    <s v="P037"/>
    <s v="Charger 37"/>
    <x v="3"/>
    <x v="3"/>
    <n v="17"/>
    <n v="20.350000000000001"/>
    <n v="247.25"/>
    <n v="345.95000000000005"/>
    <n v="98.700000000000045"/>
    <s v="Q4"/>
    <x v="3"/>
    <n v="10"/>
  </r>
  <r>
    <s v="ORD00470"/>
    <d v="2026-01-03T00:00:00"/>
    <n v="2026"/>
    <s v="C092"/>
    <x v="162"/>
    <s v="P044"/>
    <s v="Desk Lamp 44"/>
    <x v="1"/>
    <x v="0"/>
    <n v="17"/>
    <n v="344.9"/>
    <n v="3533.35"/>
    <n v="5863.2999999999993"/>
    <n v="2329.9499999999994"/>
    <s v="Q1"/>
    <x v="1"/>
    <n v="1"/>
  </r>
  <r>
    <s v="ORD00471"/>
    <d v="2026-07-21T00:00:00"/>
    <n v="2026"/>
    <s v="C006"/>
    <x v="75"/>
    <s v="P009"/>
    <s v="Charger 9"/>
    <x v="2"/>
    <x v="1"/>
    <n v="3"/>
    <n v="45.67"/>
    <n v="93.69"/>
    <n v="137.01"/>
    <n v="43.319999999999993"/>
    <s v="Q3"/>
    <x v="0"/>
    <n v="7"/>
  </r>
  <r>
    <s v="ORD00472"/>
    <d v="2026-11-15T00:00:00"/>
    <n v="2026"/>
    <s v="C032"/>
    <x v="26"/>
    <s v="P041"/>
    <s v="Desk Lamp 41"/>
    <x v="0"/>
    <x v="3"/>
    <n v="3"/>
    <n v="257.87"/>
    <n v="473.79"/>
    <n v="773.61"/>
    <n v="299.82"/>
    <s v="Q4"/>
    <x v="10"/>
    <n v="11"/>
  </r>
  <r>
    <s v="ORD00473"/>
    <d v="2026-08-06T00:00:00"/>
    <n v="2026"/>
    <s v="C018"/>
    <x v="203"/>
    <s v="P011"/>
    <s v="Desk Lamp 11"/>
    <x v="6"/>
    <x v="1"/>
    <n v="11"/>
    <n v="35.28"/>
    <n v="215.32"/>
    <n v="388.08000000000004"/>
    <n v="172.76000000000005"/>
    <s v="Q3"/>
    <x v="9"/>
    <n v="8"/>
  </r>
  <r>
    <s v="ORD00474"/>
    <d v="2026-11-10T00:00:00"/>
    <n v="2026"/>
    <s v="C055"/>
    <x v="167"/>
    <s v="P048"/>
    <s v="Desk Lamp 48"/>
    <x v="0"/>
    <x v="2"/>
    <n v="16"/>
    <n v="366.1"/>
    <n v="3576.89"/>
    <n v="5857.6"/>
    <n v="2280.7100000000005"/>
    <s v="Q4"/>
    <x v="10"/>
    <n v="11"/>
  </r>
  <r>
    <s v="ORD00475"/>
    <d v="2026-07-26T00:00:00"/>
    <n v="2026"/>
    <s v="C095"/>
    <x v="154"/>
    <s v="P003"/>
    <s v="Pen Set 3"/>
    <x v="5"/>
    <x v="3"/>
    <n v="2"/>
    <n v="140.81"/>
    <n v="237.34"/>
    <n v="281.62"/>
    <n v="44.28"/>
    <s v="Q3"/>
    <x v="0"/>
    <n v="7"/>
  </r>
  <r>
    <s v="ORD00476"/>
    <d v="2026-07-30T00:00:00"/>
    <n v="2026"/>
    <s v="C019"/>
    <x v="141"/>
    <s v="P047"/>
    <s v="Pen Set 47"/>
    <x v="0"/>
    <x v="2"/>
    <n v="7"/>
    <n v="334.45"/>
    <n v="1939.83"/>
    <n v="2341.15"/>
    <n v="401.32000000000016"/>
    <s v="Q3"/>
    <x v="0"/>
    <n v="7"/>
  </r>
  <r>
    <s v="ORD00477"/>
    <d v="2026-12-25T00:00:00"/>
    <n v="2026"/>
    <s v="C068"/>
    <x v="139"/>
    <s v="P042"/>
    <s v="Backpack 42"/>
    <x v="3"/>
    <x v="1"/>
    <n v="5"/>
    <n v="224.07"/>
    <n v="621.99"/>
    <n v="1120.3499999999999"/>
    <n v="498.3599999999999"/>
    <s v="Q4"/>
    <x v="5"/>
    <n v="12"/>
  </r>
  <r>
    <s v="ORD00478"/>
    <d v="2026-09-16T00:00:00"/>
    <n v="2026"/>
    <s v="C091"/>
    <x v="23"/>
    <s v="P008"/>
    <s v="Backpack 8"/>
    <x v="1"/>
    <x v="0"/>
    <n v="3"/>
    <n v="237.43"/>
    <n v="490.56"/>
    <n v="712.29"/>
    <n v="221.72999999999996"/>
    <s v="Q3"/>
    <x v="4"/>
    <n v="9"/>
  </r>
  <r>
    <s v="ORD00479"/>
    <d v="2026-11-26T00:00:00"/>
    <n v="2026"/>
    <s v="C091"/>
    <x v="168"/>
    <s v="P022"/>
    <s v="USB Drive 22"/>
    <x v="2"/>
    <x v="3"/>
    <n v="14"/>
    <n v="388.92"/>
    <n v="3238.34"/>
    <n v="5444.88"/>
    <n v="2206.54"/>
    <s v="Q4"/>
    <x v="10"/>
    <n v="11"/>
  </r>
  <r>
    <s v="ORD00480"/>
    <d v="2026-08-25T00:00:00"/>
    <n v="2026"/>
    <s v="C096"/>
    <x v="153"/>
    <s v="P033"/>
    <s v="Chair 33"/>
    <x v="0"/>
    <x v="2"/>
    <n v="6"/>
    <n v="171.38"/>
    <n v="639.76"/>
    <n v="1028.28"/>
    <n v="388.52"/>
    <s v="Q3"/>
    <x v="9"/>
    <n v="8"/>
  </r>
  <r>
    <s v="ORD00481"/>
    <d v="2026-01-31T00:00:00"/>
    <n v="2026"/>
    <s v="C063"/>
    <x v="78"/>
    <s v="P017"/>
    <s v="Pen Set 17"/>
    <x v="4"/>
    <x v="3"/>
    <n v="8"/>
    <n v="222.57"/>
    <n v="1163.6300000000001"/>
    <n v="1780.56"/>
    <n v="616.92999999999984"/>
    <s v="Q1"/>
    <x v="1"/>
    <n v="1"/>
  </r>
  <r>
    <s v="ORD00482"/>
    <d v="2026-03-11T00:00:00"/>
    <n v="2026"/>
    <s v="C032"/>
    <x v="177"/>
    <s v="P043"/>
    <s v="USB Drive 43"/>
    <x v="0"/>
    <x v="3"/>
    <n v="15"/>
    <n v="418.09"/>
    <n v="3341.77"/>
    <n v="6271.3499999999995"/>
    <n v="2929.5799999999995"/>
    <s v="Q1"/>
    <x v="7"/>
    <n v="3"/>
  </r>
  <r>
    <s v="ORD00483"/>
    <d v="2026-02-08T00:00:00"/>
    <n v="2026"/>
    <s v="C041"/>
    <x v="189"/>
    <s v="P037"/>
    <s v="Charger 37"/>
    <x v="3"/>
    <x v="0"/>
    <n v="18"/>
    <n v="453.87"/>
    <n v="4522.51"/>
    <n v="8169.66"/>
    <n v="3647.1499999999996"/>
    <s v="Q1"/>
    <x v="6"/>
    <n v="2"/>
  </r>
  <r>
    <s v="ORD00484"/>
    <d v="2026-01-21T00:00:00"/>
    <n v="2026"/>
    <s v="C066"/>
    <x v="14"/>
    <s v="P017"/>
    <s v="Pen Set 17"/>
    <x v="4"/>
    <x v="1"/>
    <n v="10"/>
    <n v="488.89"/>
    <n v="3375.15"/>
    <n v="4888.8999999999996"/>
    <n v="1513.7499999999995"/>
    <s v="Q1"/>
    <x v="1"/>
    <n v="1"/>
  </r>
  <r>
    <s v="ORD00485"/>
    <d v="2026-09-12T00:00:00"/>
    <n v="2026"/>
    <s v="C039"/>
    <x v="112"/>
    <s v="P024"/>
    <s v="USB Drive 24"/>
    <x v="0"/>
    <x v="3"/>
    <n v="8"/>
    <n v="313.47000000000003"/>
    <n v="1494.66"/>
    <n v="2507.7600000000002"/>
    <n v="1013.1000000000001"/>
    <s v="Q3"/>
    <x v="4"/>
    <n v="9"/>
  </r>
  <r>
    <s v="ORD00486"/>
    <d v="2026-06-30T00:00:00"/>
    <n v="2026"/>
    <s v="C038"/>
    <x v="113"/>
    <s v="P027"/>
    <s v="Charger 27"/>
    <x v="1"/>
    <x v="3"/>
    <n v="20"/>
    <n v="375.08"/>
    <n v="4722.93"/>
    <n v="7501.5999999999995"/>
    <n v="2778.6699999999992"/>
    <s v="Q2"/>
    <x v="11"/>
    <n v="6"/>
  </r>
  <r>
    <s v="ORD00487"/>
    <d v="2026-11-29T00:00:00"/>
    <n v="2026"/>
    <s v="C034"/>
    <x v="82"/>
    <s v="P040"/>
    <s v="Backpack 40"/>
    <x v="4"/>
    <x v="3"/>
    <n v="3"/>
    <n v="237.43"/>
    <n v="455.96"/>
    <n v="712.29"/>
    <n v="256.33"/>
    <s v="Q4"/>
    <x v="10"/>
    <n v="11"/>
  </r>
  <r>
    <s v="ORD00488"/>
    <d v="2026-12-24T00:00:00"/>
    <n v="2026"/>
    <s v="C033"/>
    <x v="102"/>
    <s v="P044"/>
    <s v="Desk Lamp 44"/>
    <x v="1"/>
    <x v="3"/>
    <n v="7"/>
    <n v="480.11"/>
    <n v="2360.8000000000002"/>
    <n v="3360.77"/>
    <n v="999.9699999999998"/>
    <s v="Q4"/>
    <x v="5"/>
    <n v="12"/>
  </r>
  <r>
    <s v="ORD00489"/>
    <d v="2026-07-21T00:00:00"/>
    <n v="2026"/>
    <s v="C082"/>
    <x v="9"/>
    <s v="P012"/>
    <s v="Chair 12"/>
    <x v="3"/>
    <x v="3"/>
    <n v="15"/>
    <n v="150.84"/>
    <n v="1615.99"/>
    <n v="2262.6"/>
    <n v="646.6099999999999"/>
    <s v="Q3"/>
    <x v="0"/>
    <n v="7"/>
  </r>
  <r>
    <s v="ORD00490"/>
    <d v="2026-09-28T00:00:00"/>
    <n v="2026"/>
    <s v="C096"/>
    <x v="60"/>
    <s v="P015"/>
    <s v="Notebook 15"/>
    <x v="5"/>
    <x v="2"/>
    <n v="3"/>
    <n v="66.319999999999993"/>
    <n v="164.8"/>
    <n v="198.95999999999998"/>
    <n v="34.159999999999968"/>
    <s v="Q3"/>
    <x v="4"/>
    <n v="9"/>
  </r>
  <r>
    <s v="ORD00491"/>
    <d v="2026-03-01T00:00:00"/>
    <n v="2026"/>
    <s v="C090"/>
    <x v="144"/>
    <s v="P007"/>
    <s v="Pen Set 7"/>
    <x v="3"/>
    <x v="2"/>
    <n v="10"/>
    <n v="73.599999999999994"/>
    <n v="504.78"/>
    <n v="736"/>
    <n v="231.22000000000003"/>
    <s v="Q1"/>
    <x v="7"/>
    <n v="3"/>
  </r>
  <r>
    <s v="ORD00492"/>
    <d v="2026-02-23T00:00:00"/>
    <n v="2026"/>
    <s v="C090"/>
    <x v="204"/>
    <s v="P021"/>
    <s v="Notebook 21"/>
    <x v="0"/>
    <x v="2"/>
    <n v="20"/>
    <n v="59.78"/>
    <n v="655.77"/>
    <n v="1195.5999999999999"/>
    <n v="539.82999999999993"/>
    <s v="Q1"/>
    <x v="6"/>
    <n v="2"/>
  </r>
  <r>
    <s v="ORD00493"/>
    <d v="2026-08-31T00:00:00"/>
    <n v="2026"/>
    <s v="C099"/>
    <x v="205"/>
    <s v="P007"/>
    <s v="Pen Set 7"/>
    <x v="3"/>
    <x v="3"/>
    <n v="15"/>
    <n v="334.8"/>
    <n v="3221.49"/>
    <n v="5022"/>
    <n v="1800.5100000000002"/>
    <s v="Q3"/>
    <x v="9"/>
    <n v="8"/>
  </r>
  <r>
    <s v="ORD00494"/>
    <d v="2026-12-30T00:00:00"/>
    <n v="2026"/>
    <s v="C038"/>
    <x v="202"/>
    <s v="P025"/>
    <s v="Pen Set 25"/>
    <x v="5"/>
    <x v="1"/>
    <n v="2"/>
    <n v="67.33"/>
    <n v="99.49"/>
    <n v="134.66"/>
    <n v="35.17"/>
    <s v="Q4"/>
    <x v="5"/>
    <n v="12"/>
  </r>
  <r>
    <s v="ORD00495"/>
    <d v="2026-08-01T00:00:00"/>
    <n v="2026"/>
    <s v="C070"/>
    <x v="178"/>
    <s v="P041"/>
    <s v="Desk Lamp 41"/>
    <x v="0"/>
    <x v="3"/>
    <n v="15"/>
    <n v="30.32"/>
    <n v="336.55"/>
    <n v="454.8"/>
    <n v="118.25"/>
    <s v="Q3"/>
    <x v="9"/>
    <n v="8"/>
  </r>
  <r>
    <s v="ORD00496"/>
    <d v="2026-09-16T00:00:00"/>
    <n v="2026"/>
    <s v="C063"/>
    <x v="134"/>
    <s v="P006"/>
    <s v="Chair 6"/>
    <x v="4"/>
    <x v="3"/>
    <n v="14"/>
    <n v="26.8"/>
    <n v="291.69"/>
    <n v="375.2"/>
    <n v="83.509999999999991"/>
    <s v="Q3"/>
    <x v="4"/>
    <n v="9"/>
  </r>
  <r>
    <s v="ORD00497"/>
    <d v="2026-09-17T00:00:00"/>
    <n v="2026"/>
    <s v="C071"/>
    <x v="178"/>
    <s v="P034"/>
    <s v="USB Drive 34"/>
    <x v="1"/>
    <x v="3"/>
    <n v="15"/>
    <n v="448.07"/>
    <n v="5303.89"/>
    <n v="6721.05"/>
    <n v="1417.1599999999999"/>
    <s v="Q3"/>
    <x v="4"/>
    <n v="9"/>
  </r>
  <r>
    <s v="ORD00498"/>
    <d v="2026-07-01T00:00:00"/>
    <n v="2026"/>
    <s v="C041"/>
    <x v="205"/>
    <s v="P014"/>
    <s v="Backpack 14"/>
    <x v="4"/>
    <x v="0"/>
    <n v="5"/>
    <n v="107.92"/>
    <n v="364.7"/>
    <n v="539.6"/>
    <n v="174.90000000000003"/>
    <s v="Q3"/>
    <x v="0"/>
    <n v="7"/>
  </r>
  <r>
    <s v="ORD00499"/>
    <d v="2026-07-16T00:00:00"/>
    <n v="2026"/>
    <s v="C036"/>
    <x v="58"/>
    <s v="P043"/>
    <s v="USB Drive 43"/>
    <x v="0"/>
    <x v="1"/>
    <n v="18"/>
    <n v="425.48"/>
    <n v="5131.3900000000003"/>
    <n v="7658.64"/>
    <n v="2527.25"/>
    <s v="Q3"/>
    <x v="0"/>
    <n v="7"/>
  </r>
  <r>
    <s v="ORD00500"/>
    <d v="2026-02-19T00:00:00"/>
    <n v="2026"/>
    <s v="C083"/>
    <x v="10"/>
    <s v="P030"/>
    <s v="Desk Lamp 30"/>
    <x v="3"/>
    <x v="3"/>
    <n v="8"/>
    <n v="296.11"/>
    <n v="1932.97"/>
    <n v="2368.88"/>
    <n v="435.91000000000008"/>
    <s v="Q1"/>
    <x v="6"/>
    <n v="2"/>
  </r>
  <r>
    <m/>
    <m/>
    <m/>
    <m/>
    <x v="206"/>
    <m/>
    <m/>
    <x v="7"/>
    <x v="4"/>
    <m/>
    <m/>
    <m/>
    <m/>
    <n v="0"/>
    <s v="Q1"/>
    <x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9B3A85-D4AA-4ED7-B052-FAB4BC2E12BC}"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3:B16" firstHeaderRow="1" firstDataRow="1" firstDataCol="1"/>
  <pivotFields count="17">
    <pivotField showAll="0"/>
    <pivotField numFmtId="1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3">
        <item x="1"/>
        <item x="6"/>
        <item x="7"/>
        <item x="2"/>
        <item x="8"/>
        <item x="11"/>
        <item x="0"/>
        <item x="9"/>
        <item x="4"/>
        <item x="3"/>
        <item x="10"/>
        <item x="5"/>
        <item m="1" x="12"/>
      </items>
    </pivotField>
    <pivotField showAll="0"/>
  </pivotFields>
  <rowFields count="1">
    <field x="15"/>
  </rowFields>
  <rowItems count="13">
    <i>
      <x/>
    </i>
    <i>
      <x v="1"/>
    </i>
    <i>
      <x v="2"/>
    </i>
    <i>
      <x v="3"/>
    </i>
    <i>
      <x v="4"/>
    </i>
    <i>
      <x v="5"/>
    </i>
    <i>
      <x v="6"/>
    </i>
    <i>
      <x v="7"/>
    </i>
    <i>
      <x v="8"/>
    </i>
    <i>
      <x v="9"/>
    </i>
    <i>
      <x v="10"/>
    </i>
    <i>
      <x v="11"/>
    </i>
    <i t="grand">
      <x/>
    </i>
  </rowItems>
  <colItems count="1">
    <i/>
  </colItems>
  <dataFields count="1">
    <dataField name="Sum of Sales Amount" fld="12" baseField="0" baseItem="0" numFmtId="165"/>
  </dataFields>
  <formats count="1">
    <format dxfId="6">
      <pivotArea outline="0" collapsedLevelsAreSubtotals="1" fieldPosition="0"/>
    </format>
  </formats>
  <chartFormats count="1">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8DB54D-80AD-41DA-A043-5B1103066309}"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D11:E17" firstHeaderRow="1" firstDataRow="1" firstDataCol="1"/>
  <pivotFields count="17">
    <pivotField showAll="0"/>
    <pivotField numFmtId="14" showAll="0"/>
    <pivotField showAll="0"/>
    <pivotField showAll="0"/>
    <pivotField showAll="0"/>
    <pivotField showAll="0"/>
    <pivotField showAll="0"/>
    <pivotField showAll="0"/>
    <pivotField axis="axisRow" showAll="0">
      <items count="6">
        <item x="3"/>
        <item x="1"/>
        <item x="2"/>
        <item x="0"/>
        <item x="4"/>
        <item t="default"/>
      </items>
    </pivotField>
    <pivotField showAll="0"/>
    <pivotField showAll="0"/>
    <pivotField showAll="0"/>
    <pivotField showAll="0"/>
    <pivotField dataField="1" showAll="0"/>
    <pivotField showAll="0"/>
    <pivotField showAll="0" defaultSubtotal="0">
      <items count="13">
        <item x="1"/>
        <item x="6"/>
        <item x="7"/>
        <item x="2"/>
        <item x="8"/>
        <item x="11"/>
        <item x="0"/>
        <item x="9"/>
        <item x="4"/>
        <item x="3"/>
        <item x="10"/>
        <item x="5"/>
        <item m="1" x="12"/>
      </items>
    </pivotField>
    <pivotField showAll="0"/>
  </pivotFields>
  <rowFields count="1">
    <field x="8"/>
  </rowFields>
  <rowItems count="6">
    <i>
      <x/>
    </i>
    <i>
      <x v="1"/>
    </i>
    <i>
      <x v="2"/>
    </i>
    <i>
      <x v="3"/>
    </i>
    <i>
      <x v="4"/>
    </i>
    <i t="grand">
      <x/>
    </i>
  </rowItems>
  <colItems count="1">
    <i/>
  </colItems>
  <dataFields count="1">
    <dataField name="Sum of Profit" fld="13" baseField="8" baseItem="2"/>
  </dataFields>
  <formats count="1">
    <format dxfId="7">
      <pivotArea outline="0" collapsedLevelsAreSubtotals="1" fieldPosition="0"/>
    </format>
  </formats>
  <chartFormats count="6">
    <chartFormat chart="15" format="9" series="1">
      <pivotArea type="data" outline="0" fieldPosition="0">
        <references count="1">
          <reference field="4294967294" count="1" selected="0">
            <x v="0"/>
          </reference>
        </references>
      </pivotArea>
    </chartFormat>
    <chartFormat chart="15" format="10">
      <pivotArea type="data" outline="0" fieldPosition="0">
        <references count="2">
          <reference field="4294967294" count="1" selected="0">
            <x v="0"/>
          </reference>
          <reference field="8" count="1" selected="0">
            <x v="0"/>
          </reference>
        </references>
      </pivotArea>
    </chartFormat>
    <chartFormat chart="15" format="11">
      <pivotArea type="data" outline="0" fieldPosition="0">
        <references count="2">
          <reference field="4294967294" count="1" selected="0">
            <x v="0"/>
          </reference>
          <reference field="8" count="1" selected="0">
            <x v="1"/>
          </reference>
        </references>
      </pivotArea>
    </chartFormat>
    <chartFormat chart="15" format="12">
      <pivotArea type="data" outline="0" fieldPosition="0">
        <references count="2">
          <reference field="4294967294" count="1" selected="0">
            <x v="0"/>
          </reference>
          <reference field="8" count="1" selected="0">
            <x v="2"/>
          </reference>
        </references>
      </pivotArea>
    </chartFormat>
    <chartFormat chart="15" format="13">
      <pivotArea type="data" outline="0" fieldPosition="0">
        <references count="2">
          <reference field="4294967294" count="1" selected="0">
            <x v="0"/>
          </reference>
          <reference field="8" count="1" selected="0">
            <x v="3"/>
          </reference>
        </references>
      </pivotArea>
    </chartFormat>
    <chartFormat chart="15" format="14">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DB9854-75C7-4230-B65D-B14379415034}"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O28:P34" firstHeaderRow="1" firstDataRow="1" firstDataCol="1"/>
  <pivotFields count="17">
    <pivotField showAll="0"/>
    <pivotField numFmtId="14" showAll="0"/>
    <pivotField showAll="0"/>
    <pivotField showAll="0"/>
    <pivotField showAll="0"/>
    <pivotField showAll="0"/>
    <pivotField showAll="0"/>
    <pivotField showAll="0"/>
    <pivotField axis="axisRow" showAll="0">
      <items count="6">
        <item x="3"/>
        <item x="1"/>
        <item x="2"/>
        <item x="0"/>
        <item x="4"/>
        <item t="default"/>
      </items>
    </pivotField>
    <pivotField showAll="0"/>
    <pivotField showAll="0"/>
    <pivotField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Fields count="1">
    <field x="8"/>
  </rowFields>
  <rowItems count="6">
    <i>
      <x/>
    </i>
    <i>
      <x v="1"/>
    </i>
    <i>
      <x v="2"/>
    </i>
    <i>
      <x v="3"/>
    </i>
    <i>
      <x v="4"/>
    </i>
    <i t="grand">
      <x/>
    </i>
  </rowItems>
  <colItems count="1">
    <i/>
  </colItems>
  <dataFields count="1">
    <dataField name="Sum of Sales Amount" fld="12" baseField="0" baseItem="0" numFmtId="165"/>
  </dataFields>
  <formats count="1">
    <format dxfId="8">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7D7B81-8E2B-4847-9772-1AA88FD05B8B}"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22:C39" firstHeaderRow="1" firstDataRow="1" firstDataCol="0"/>
  <pivotFields count="17">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13">
        <item x="1"/>
        <item x="6"/>
        <item x="7"/>
        <item x="2"/>
        <item x="8"/>
        <item x="11"/>
        <item x="0"/>
        <item x="9"/>
        <item x="4"/>
        <item x="3"/>
        <item x="10"/>
        <item x="5"/>
        <item m="1" x="12"/>
      </items>
    </pivotField>
    <pivotField showAll="0"/>
  </pivot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3DB24B-6D50-44CF-9FD8-457197766BE6}"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K3:L12" firstHeaderRow="1" firstDataRow="1" firstDataCol="1"/>
  <pivotFields count="17">
    <pivotField showAll="0"/>
    <pivotField numFmtId="14" showAll="0"/>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axis="axisRow" showAll="0">
      <items count="9">
        <item x="3"/>
        <item x="0"/>
        <item x="5"/>
        <item x="6"/>
        <item x="1"/>
        <item x="2"/>
        <item x="4"/>
        <item x="7"/>
        <item t="default"/>
      </items>
    </pivotField>
    <pivotField showAll="0"/>
    <pivotField showAll="0"/>
    <pivotField showAll="0"/>
    <pivotField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Fields count="1">
    <field x="7"/>
  </rowFields>
  <rowItems count="9">
    <i>
      <x/>
    </i>
    <i>
      <x v="1"/>
    </i>
    <i>
      <x v="2"/>
    </i>
    <i>
      <x v="3"/>
    </i>
    <i>
      <x v="4"/>
    </i>
    <i>
      <x v="5"/>
    </i>
    <i>
      <x v="6"/>
    </i>
    <i>
      <x v="7"/>
    </i>
    <i t="grand">
      <x/>
    </i>
  </rowItems>
  <colItems count="1">
    <i/>
  </colItems>
  <dataFields count="1">
    <dataField name="Sum of Sales Amount" fld="12" baseField="0" baseItem="0"/>
  </dataFields>
  <formats count="1">
    <format dxfId="10">
      <pivotArea outline="0" collapsedLevelsAreSubtotals="1" fieldPosition="0"/>
    </format>
  </formats>
  <chartFormats count="15">
    <chartFormat chart="18" format="3"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7" count="1" selected="0">
            <x v="0"/>
          </reference>
        </references>
      </pivotArea>
    </chartFormat>
    <chartFormat chart="23" format="2">
      <pivotArea type="data" outline="0" fieldPosition="0">
        <references count="2">
          <reference field="4294967294" count="1" selected="0">
            <x v="0"/>
          </reference>
          <reference field="7" count="1" selected="0">
            <x v="1"/>
          </reference>
        </references>
      </pivotArea>
    </chartFormat>
    <chartFormat chart="23" format="3">
      <pivotArea type="data" outline="0" fieldPosition="0">
        <references count="2">
          <reference field="4294967294" count="1" selected="0">
            <x v="0"/>
          </reference>
          <reference field="7" count="1" selected="0">
            <x v="2"/>
          </reference>
        </references>
      </pivotArea>
    </chartFormat>
    <chartFormat chart="23" format="4">
      <pivotArea type="data" outline="0" fieldPosition="0">
        <references count="2">
          <reference field="4294967294" count="1" selected="0">
            <x v="0"/>
          </reference>
          <reference field="7" count="1" selected="0">
            <x v="4"/>
          </reference>
        </references>
      </pivotArea>
    </chartFormat>
    <chartFormat chart="25" format="13" series="1">
      <pivotArea type="data" outline="0" fieldPosition="0">
        <references count="1">
          <reference field="4294967294" count="1" selected="0">
            <x v="0"/>
          </reference>
        </references>
      </pivotArea>
    </chartFormat>
    <chartFormat chart="25" format="14">
      <pivotArea type="data" outline="0" fieldPosition="0">
        <references count="2">
          <reference field="4294967294" count="1" selected="0">
            <x v="0"/>
          </reference>
          <reference field="7" count="1" selected="0">
            <x v="0"/>
          </reference>
        </references>
      </pivotArea>
    </chartFormat>
    <chartFormat chart="25" format="15">
      <pivotArea type="data" outline="0" fieldPosition="0">
        <references count="2">
          <reference field="4294967294" count="1" selected="0">
            <x v="0"/>
          </reference>
          <reference field="7" count="1" selected="0">
            <x v="1"/>
          </reference>
        </references>
      </pivotArea>
    </chartFormat>
    <chartFormat chart="25" format="16">
      <pivotArea type="data" outline="0" fieldPosition="0">
        <references count="2">
          <reference field="4294967294" count="1" selected="0">
            <x v="0"/>
          </reference>
          <reference field="7" count="1" selected="0">
            <x v="2"/>
          </reference>
        </references>
      </pivotArea>
    </chartFormat>
    <chartFormat chart="25" format="17">
      <pivotArea type="data" outline="0" fieldPosition="0">
        <references count="2">
          <reference field="4294967294" count="1" selected="0">
            <x v="0"/>
          </reference>
          <reference field="7" count="1" selected="0">
            <x v="3"/>
          </reference>
        </references>
      </pivotArea>
    </chartFormat>
    <chartFormat chart="25" format="18">
      <pivotArea type="data" outline="0" fieldPosition="0">
        <references count="2">
          <reference field="4294967294" count="1" selected="0">
            <x v="0"/>
          </reference>
          <reference field="7" count="1" selected="0">
            <x v="4"/>
          </reference>
        </references>
      </pivotArea>
    </chartFormat>
    <chartFormat chart="25" format="19">
      <pivotArea type="data" outline="0" fieldPosition="0">
        <references count="2">
          <reference field="4294967294" count="1" selected="0">
            <x v="0"/>
          </reference>
          <reference field="7" count="1" selected="0">
            <x v="5"/>
          </reference>
        </references>
      </pivotArea>
    </chartFormat>
    <chartFormat chart="25" format="20">
      <pivotArea type="data" outline="0" fieldPosition="0">
        <references count="2">
          <reference field="4294967294" count="1" selected="0">
            <x v="0"/>
          </reference>
          <reference field="7" count="1" selected="0">
            <x v="6"/>
          </reference>
        </references>
      </pivotArea>
    </chartFormat>
    <chartFormat chart="25" format="21">
      <pivotArea type="data" outline="0" fieldPosition="0">
        <references count="2">
          <reference field="4294967294" count="1" selected="0">
            <x v="0"/>
          </reference>
          <reference field="7" count="1" selected="0">
            <x v="7"/>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E26D74-338E-47D5-AFCB-6C116022BC67}"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G3:H9" firstHeaderRow="1" firstDataRow="1" firstDataCol="1"/>
  <pivotFields count="17">
    <pivotField showAll="0"/>
    <pivotField numFmtId="14" showAll="0"/>
    <pivotField showAll="0"/>
    <pivotField showAll="0"/>
    <pivotField axis="axisRow" showAll="0" measureFilter="1" sortType="ascending">
      <items count="208">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x="20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defaultSubtotal="0"/>
    <pivotField showAll="0"/>
  </pivotFields>
  <rowFields count="1">
    <field x="4"/>
  </rowFields>
  <rowItems count="6">
    <i>
      <x v="110"/>
    </i>
    <i>
      <x v="140"/>
    </i>
    <i>
      <x v="90"/>
    </i>
    <i>
      <x v="7"/>
    </i>
    <i>
      <x v="197"/>
    </i>
    <i t="grand">
      <x/>
    </i>
  </rowItems>
  <colItems count="1">
    <i/>
  </colItems>
  <dataFields count="1">
    <dataField name="Sum of Sales Amount" fld="12" baseField="0" baseItem="0"/>
  </dataFields>
  <formats count="1">
    <format dxfId="11">
      <pivotArea outline="0" collapsedLevelsAreSubtotals="1" fieldPosition="0"/>
    </format>
  </formats>
  <chartFormats count="1">
    <chartFormat chart="1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5C13E61-2FD0-417C-AE0B-6A6C945DD063}"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4">
  <location ref="G11:I20" firstHeaderRow="0" firstDataRow="1" firstDataCol="1"/>
  <pivotFields count="17">
    <pivotField showAll="0"/>
    <pivotField numFmtId="14" showAll="0"/>
    <pivotField showAll="0"/>
    <pivotField showAll="0"/>
    <pivotField showAll="0"/>
    <pivotField showAll="0"/>
    <pivotField showAll="0"/>
    <pivotField axis="axisRow" showAll="0">
      <items count="9">
        <item x="3"/>
        <item x="0"/>
        <item x="5"/>
        <item x="6"/>
        <item x="1"/>
        <item x="2"/>
        <item x="4"/>
        <item x="7"/>
        <item t="default"/>
      </items>
    </pivotField>
    <pivotField showAll="0">
      <items count="6">
        <item x="3"/>
        <item x="1"/>
        <item x="2"/>
        <item x="0"/>
        <item x="4"/>
        <item t="default"/>
      </items>
    </pivotField>
    <pivotField showAll="0"/>
    <pivotField showAll="0"/>
    <pivotField dataField="1"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Fields count="1">
    <field x="7"/>
  </rowFields>
  <rowItems count="9">
    <i>
      <x/>
    </i>
    <i>
      <x v="1"/>
    </i>
    <i>
      <x v="2"/>
    </i>
    <i>
      <x v="3"/>
    </i>
    <i>
      <x v="4"/>
    </i>
    <i>
      <x v="5"/>
    </i>
    <i>
      <x v="6"/>
    </i>
    <i>
      <x v="7"/>
    </i>
    <i t="grand">
      <x/>
    </i>
  </rowItems>
  <colFields count="1">
    <field x="-2"/>
  </colFields>
  <colItems count="2">
    <i>
      <x/>
    </i>
    <i i="1">
      <x v="1"/>
    </i>
  </colItems>
  <dataFields count="2">
    <dataField name="Sales" fld="12" baseField="7" baseItem="1"/>
    <dataField name="Cost" fld="11" baseField="7" baseItem="1"/>
  </dataFields>
  <formats count="1">
    <format dxfId="12">
      <pivotArea outline="0" collapsedLevelsAreSubtotals="1" fieldPosition="0"/>
    </format>
  </formats>
  <chartFormats count="3">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7" count="1" selected="0">
            <x v="0"/>
          </reference>
        </references>
      </pivotArea>
    </chartFormat>
    <chartFormat chart="23"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E0DDF96-D00A-4733-AE17-87E0334EAE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5">
  <location ref="N3:O16" firstHeaderRow="1" firstDataRow="1" firstDataCol="1"/>
  <pivotFields count="17">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3">
        <item x="1"/>
        <item x="6"/>
        <item x="7"/>
        <item x="2"/>
        <item x="8"/>
        <item x="11"/>
        <item x="0"/>
        <item x="9"/>
        <item x="4"/>
        <item x="3"/>
        <item x="10"/>
        <item x="5"/>
        <item m="1" x="12"/>
      </items>
    </pivotField>
    <pivotField showAll="0"/>
  </pivotFields>
  <rowFields count="1">
    <field x="15"/>
  </rowFields>
  <rowItems count="13">
    <i>
      <x/>
    </i>
    <i>
      <x v="1"/>
    </i>
    <i>
      <x v="2"/>
    </i>
    <i>
      <x v="3"/>
    </i>
    <i>
      <x v="4"/>
    </i>
    <i>
      <x v="5"/>
    </i>
    <i>
      <x v="6"/>
    </i>
    <i>
      <x v="7"/>
    </i>
    <i>
      <x v="8"/>
    </i>
    <i>
      <x v="9"/>
    </i>
    <i>
      <x v="10"/>
    </i>
    <i>
      <x v="11"/>
    </i>
    <i t="grand">
      <x/>
    </i>
  </rowItems>
  <colItems count="1">
    <i/>
  </colItems>
  <dataFields count="1">
    <dataField name="Count of Order ID" fld="0" subtotal="count" baseField="0" baseItem="0"/>
  </dataFields>
  <formats count="1">
    <format dxfId="13">
      <pivotArea outline="0" collapsedLevelsAreSubtotals="1" fieldPosition="0"/>
    </format>
  </formats>
  <chartFormats count="4">
    <chartFormat chart="32" format="0" series="1">
      <pivotArea type="data" outline="0" fieldPosition="0">
        <references count="1">
          <reference field="4294967294" count="1" selected="0">
            <x v="0"/>
          </reference>
        </references>
      </pivotArea>
    </chartFormat>
    <chartFormat chart="32" format="1">
      <pivotArea type="data" outline="0" fieldPosition="0">
        <references count="2">
          <reference field="4294967294" count="1" selected="0">
            <x v="0"/>
          </reference>
          <reference field="15" count="1" selected="0">
            <x v="11"/>
          </reference>
        </references>
      </pivotArea>
    </chartFormat>
    <chartFormat chart="33"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23B3CDB-F82A-491A-AFE7-F65EA461D6AD}"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28:D29" firstHeaderRow="1" firstDataRow="1" firstDataCol="0"/>
  <pivotFields count="17">
    <pivotField showAll="0"/>
    <pivotField numFmtId="14"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defaultSubtotal="0">
      <items count="13">
        <item x="1"/>
        <item x="6"/>
        <item x="7"/>
        <item x="2"/>
        <item x="8"/>
        <item x="11"/>
        <item x="0"/>
        <item x="9"/>
        <item x="4"/>
        <item x="3"/>
        <item x="10"/>
        <item x="5"/>
        <item m="1" x="12"/>
      </items>
    </pivotField>
    <pivotField showAll="0"/>
  </pivotFields>
  <rowItems count="1">
    <i/>
  </rowItems>
  <colItems count="1">
    <i/>
  </colItems>
  <dataFields count="1">
    <dataField name="Sum of Quantity Sold" fld="9" baseField="0" baseItem="0" numFmtId="3"/>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5A665FE-165D-471B-A929-03944EA2C7FA}"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34:D35" firstHeaderRow="1" firstDataRow="1" firstDataCol="0"/>
  <pivotFields count="17">
    <pivotField showAll="0"/>
    <pivotField numFmtId="1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Items count="1">
    <i/>
  </rowItems>
  <colItems count="1">
    <i/>
  </colItems>
  <dataFields count="1">
    <dataField name="Average of Sales Amount" fld="12" subtotal="average" baseField="0" baseItem="808714320" numFmtId="4"/>
  </dataFields>
  <formats count="2">
    <format dxfId="16">
      <pivotArea outline="0" collapsedLevelsAreSubtotals="1" fieldPosition="0"/>
    </format>
    <format dxfId="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1EBEBB0-0C2D-4990-8FFF-9F518E81A80A}"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13:L22" firstHeaderRow="1" firstDataRow="1" firstDataCol="1"/>
  <pivotFields count="17">
    <pivotField showAll="0"/>
    <pivotField numFmtId="14" showAll="0"/>
    <pivotField showAll="0"/>
    <pivotField showAll="0"/>
    <pivotField showAll="0"/>
    <pivotField showAll="0"/>
    <pivotField showAll="0"/>
    <pivotField axis="axisRow" showAll="0" sortType="descending">
      <items count="9">
        <item x="3"/>
        <item x="0"/>
        <item x="5"/>
        <item x="6"/>
        <item x="1"/>
        <item x="2"/>
        <item x="4"/>
        <item x="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defaultSubtotal="0">
      <items count="13">
        <item x="1"/>
        <item x="6"/>
        <item x="7"/>
        <item x="2"/>
        <item x="8"/>
        <item x="11"/>
        <item x="0"/>
        <item x="9"/>
        <item x="4"/>
        <item x="3"/>
        <item x="10"/>
        <item x="5"/>
        <item m="1" x="12"/>
      </items>
    </pivotField>
    <pivotField showAll="0"/>
  </pivotFields>
  <rowFields count="1">
    <field x="7"/>
  </rowFields>
  <rowItems count="9">
    <i>
      <x v="1"/>
    </i>
    <i>
      <x v="6"/>
    </i>
    <i>
      <x v="4"/>
    </i>
    <i>
      <x/>
    </i>
    <i>
      <x v="2"/>
    </i>
    <i>
      <x v="5"/>
    </i>
    <i>
      <x v="3"/>
    </i>
    <i>
      <x v="7"/>
    </i>
    <i t="grand">
      <x/>
    </i>
  </rowItems>
  <colItems count="1">
    <i/>
  </colItems>
  <dataFields count="1">
    <dataField name="Sum of Quantity Sold" fld="9" baseField="0" baseItem="0"/>
  </dataFields>
  <formats count="1">
    <format dxfId="17">
      <pivotArea outline="0" collapsedLevelsAreSubtotals="1" fieldPosition="0"/>
    </format>
  </formats>
  <chartFormats count="2">
    <chartFormat chart="26"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84928B0-0066-409B-8C0E-64A950E86F77}"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31:D32" firstHeaderRow="1" firstDataRow="1" firstDataCol="0"/>
  <pivotFields count="17">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13">
        <item x="1"/>
        <item x="6"/>
        <item x="7"/>
        <item x="2"/>
        <item x="8"/>
        <item x="11"/>
        <item x="0"/>
        <item x="9"/>
        <item x="4"/>
        <item x="3"/>
        <item x="10"/>
        <item x="5"/>
        <item m="1" x="12"/>
      </items>
    </pivotField>
    <pivotField showAll="0"/>
  </pivotFields>
  <rowItems count="1">
    <i/>
  </rowItems>
  <colItems count="1">
    <i/>
  </colItems>
  <dataFields count="1">
    <dataField name="Count of Order ID" fld="0" subtotal="count" baseField="0"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B8826A6-94DC-4E6D-8782-6480E3799391}"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25:D26" firstHeaderRow="1" firstDataRow="1" firstDataCol="0"/>
  <pivotFields count="17">
    <pivotField showAll="0"/>
    <pivotField numFmtId="1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Items count="1">
    <i/>
  </rowItems>
  <colItems count="1">
    <i/>
  </colItems>
  <dataFields count="1">
    <dataField name="Sum of Sales Amount" fld="12" baseField="0" baseItem="0" numFmtId="166"/>
  </data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AC3CBE6-0BAE-4BE2-AAF3-7D264127106E}"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3:E9" firstHeaderRow="1" firstDataRow="1" firstDataCol="1"/>
  <pivotFields count="17">
    <pivotField showAll="0"/>
    <pivotField numFmtId="14" showAll="0"/>
    <pivotField showAll="0"/>
    <pivotField showAll="0"/>
    <pivotField showAll="0"/>
    <pivotField showAll="0"/>
    <pivotField showAll="0"/>
    <pivotField showAll="0"/>
    <pivotField axis="axisRow" showAll="0">
      <items count="6">
        <item x="3"/>
        <item x="1"/>
        <item x="2"/>
        <item x="0"/>
        <item x="4"/>
        <item t="default"/>
      </items>
    </pivotField>
    <pivotField showAll="0"/>
    <pivotField showAll="0"/>
    <pivotField showAll="0"/>
    <pivotField dataField="1" showAll="0"/>
    <pivotField showAll="0"/>
    <pivotField showAll="0"/>
    <pivotField showAll="0" defaultSubtotal="0">
      <items count="13">
        <item x="1"/>
        <item x="6"/>
        <item x="7"/>
        <item x="2"/>
        <item x="8"/>
        <item x="11"/>
        <item x="0"/>
        <item x="9"/>
        <item x="4"/>
        <item x="3"/>
        <item x="10"/>
        <item x="5"/>
        <item m="1" x="12"/>
      </items>
    </pivotField>
    <pivotField showAll="0"/>
  </pivotFields>
  <rowFields count="1">
    <field x="8"/>
  </rowFields>
  <rowItems count="6">
    <i>
      <x/>
    </i>
    <i>
      <x v="1"/>
    </i>
    <i>
      <x v="2"/>
    </i>
    <i>
      <x v="3"/>
    </i>
    <i>
      <x v="4"/>
    </i>
    <i t="grand">
      <x/>
    </i>
  </rowItems>
  <colItems count="1">
    <i/>
  </colItems>
  <dataFields count="1">
    <dataField name="Sum of Sales Amount" fld="12" baseField="0" baseItem="0" numFmtId="165"/>
  </dataFields>
  <formats count="1">
    <format dxfId="2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BBA4CC9-B931-4BE3-B25D-856365D003AE}"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D37:D38" firstHeaderRow="1" firstDataRow="1" firstDataCol="0"/>
  <pivotFields count="17">
    <pivotField showAll="0"/>
    <pivotField numFmtId="14"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items count="13">
        <item x="1"/>
        <item x="6"/>
        <item x="7"/>
        <item x="2"/>
        <item x="8"/>
        <item x="11"/>
        <item x="0"/>
        <item x="9"/>
        <item x="4"/>
        <item x="3"/>
        <item x="10"/>
        <item x="5"/>
        <item m="1" x="12"/>
      </items>
    </pivotField>
    <pivotField showAll="0"/>
  </pivotFields>
  <rowItems count="1">
    <i/>
  </rowItems>
  <colItems count="1">
    <i/>
  </colItems>
  <dataFields count="1">
    <dataField name="Count of Customer ID" fld="3" subtotal="count" baseField="0" baseItem="0"/>
  </dataFields>
  <formats count="1">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8A1AC1C-BD7E-467C-AA98-41EE2C905D7D}" sourceName="Month">
  <pivotTables>
    <pivotTable tabId="11" name="PivotTable5"/>
    <pivotTable tabId="11" name="PivotTable1"/>
    <pivotTable tabId="11" name="PivotTable10"/>
    <pivotTable tabId="11" name="PivotTable12"/>
    <pivotTable tabId="11" name="PivotTable13"/>
    <pivotTable tabId="11" name="PivotTable14"/>
    <pivotTable tabId="11" name="PivotTable15"/>
    <pivotTable tabId="11" name="PivotTable17"/>
    <pivotTable tabId="11" name="PivotTable19"/>
    <pivotTable tabId="11" name="PivotTable3"/>
    <pivotTable tabId="11" name="PivotTable6"/>
    <pivotTable tabId="11" name="PivotTable8"/>
    <pivotTable tabId="11" name="PivotTable9"/>
    <pivotTable tabId="11" name="PivotTable4"/>
  </pivotTables>
  <data>
    <tabular pivotCacheId="1546073300">
      <items count="13">
        <i x="1" s="1"/>
        <i x="6" s="1"/>
        <i x="7" s="1"/>
        <i x="2" s="1"/>
        <i x="8" s="1"/>
        <i x="11" s="1"/>
        <i x="0" s="1"/>
        <i x="9" s="1"/>
        <i x="4" s="1"/>
        <i x="3" s="1"/>
        <i x="10" s="1"/>
        <i x="5"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0E4960B3-654E-43CE-B1F4-0321CF834B6E}" sourceName="Item Category">
  <pivotTables>
    <pivotTable tabId="11" name="PivotTable10"/>
  </pivotTables>
  <data>
    <tabular pivotCacheId="1546073300">
      <items count="8">
        <i x="3" s="1"/>
        <i x="0" s="1"/>
        <i x="5" s="1"/>
        <i x="6" s="1"/>
        <i x="1" s="1"/>
        <i x="2" s="1"/>
        <i x="4"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3D3B24-702D-4731-ACEB-E5B0548D1555}" sourceName="Region">
  <pivotTables>
    <pivotTable tabId="11" name="PivotTable10"/>
  </pivotTables>
  <data>
    <tabular pivotCacheId="1546073300">
      <items count="5">
        <i x="3" s="1"/>
        <i x="1" s="1"/>
        <i x="2" s="1"/>
        <i x="0"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DDB820A-9E14-4C97-84E7-5980530CB8F0}" cache="Slicer_Month" caption="              MONTH" columnCount="6" style="Slicer Style 1" rowHeight="360000"/>
  <slicer name="Item Category" xr10:uid="{F6D0DC29-1B34-4984-88C0-97BD3E8DEA53}" cache="Slicer_Item_Category" caption="             ITEM CATEGORY" columnCount="4" style="Slicer Style 1" rowHeight="360000"/>
  <slicer name="Region" xr10:uid="{8723B8C9-0DA0-4FDA-9DBB-2A607BF363F8}" cache="Slicer_Region" caption="             REGION" columnCount="2" style="Slicer Style 1 3"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4" totalsRowShown="0">
  <autoFilter ref="A3:Q504"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3">
            <a:lumMod val="60000"/>
            <a:lumOff val="40000"/>
          </a:schemeClr>
        </a:solidFill>
      </a:spPr>
      <a:bodyPr rtlCol="0" anchor="ctr"/>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A20A1-06C2-4650-ADF2-E1B46D7A9AF8}">
  <dimension ref="A3:P39"/>
  <sheetViews>
    <sheetView zoomScale="75" zoomScaleNormal="75" workbookViewId="0"/>
  </sheetViews>
  <sheetFormatPr defaultRowHeight="14.25"/>
  <cols>
    <col min="1" max="1" width="14.5" bestFit="1" customWidth="1"/>
    <col min="2" max="2" width="21.25" bestFit="1" customWidth="1"/>
    <col min="4" max="5" width="21.25" bestFit="1" customWidth="1"/>
    <col min="6" max="6" width="18.5" bestFit="1" customWidth="1"/>
    <col min="7" max="7" width="14.5" bestFit="1" customWidth="1"/>
    <col min="8" max="8" width="7.25" bestFit="1" customWidth="1"/>
    <col min="9" max="9" width="6.25" bestFit="1" customWidth="1"/>
    <col min="11" max="11" width="14.5" bestFit="1" customWidth="1"/>
    <col min="12" max="12" width="20.5" bestFit="1" customWidth="1"/>
    <col min="14" max="15" width="14.5" bestFit="1" customWidth="1"/>
    <col min="16" max="16" width="21.25" bestFit="1" customWidth="1"/>
  </cols>
  <sheetData>
    <row r="3" spans="1:15">
      <c r="A3" s="4" t="s">
        <v>934</v>
      </c>
      <c r="B3" t="s">
        <v>949</v>
      </c>
      <c r="D3" s="4" t="s">
        <v>934</v>
      </c>
      <c r="E3" t="s">
        <v>949</v>
      </c>
      <c r="G3" s="4" t="s">
        <v>934</v>
      </c>
      <c r="H3" t="s">
        <v>949</v>
      </c>
      <c r="K3" s="4" t="s">
        <v>934</v>
      </c>
      <c r="L3" t="s">
        <v>949</v>
      </c>
      <c r="N3" s="4" t="s">
        <v>934</v>
      </c>
      <c r="O3" t="s">
        <v>954</v>
      </c>
    </row>
    <row r="4" spans="1:15">
      <c r="A4" s="5" t="s">
        <v>935</v>
      </c>
      <c r="B4" s="6">
        <v>162911.72999999998</v>
      </c>
      <c r="D4" s="5" t="s">
        <v>3</v>
      </c>
      <c r="E4" s="6">
        <v>406020.77000000014</v>
      </c>
      <c r="G4" s="5" t="s">
        <v>747</v>
      </c>
      <c r="H4" s="6">
        <v>20481.93</v>
      </c>
      <c r="K4" s="5" t="s">
        <v>11</v>
      </c>
      <c r="L4" s="6">
        <v>230364.65000000005</v>
      </c>
      <c r="N4" s="5" t="s">
        <v>935</v>
      </c>
      <c r="O4">
        <v>46</v>
      </c>
    </row>
    <row r="5" spans="1:15">
      <c r="A5" s="5" t="s">
        <v>936</v>
      </c>
      <c r="B5" s="6">
        <v>91837.34</v>
      </c>
      <c r="D5" s="5" t="s">
        <v>7</v>
      </c>
      <c r="E5" s="6">
        <v>335657.0500000001</v>
      </c>
      <c r="G5" s="5" t="s">
        <v>797</v>
      </c>
      <c r="H5" s="6">
        <v>21957</v>
      </c>
      <c r="K5" s="5" t="s">
        <v>6</v>
      </c>
      <c r="L5" s="6">
        <v>345729.68000000017</v>
      </c>
      <c r="N5" s="5" t="s">
        <v>936</v>
      </c>
      <c r="O5">
        <v>40</v>
      </c>
    </row>
    <row r="6" spans="1:15">
      <c r="A6" s="5" t="s">
        <v>937</v>
      </c>
      <c r="B6" s="6">
        <v>110390.94000000003</v>
      </c>
      <c r="D6" s="5" t="s">
        <v>10</v>
      </c>
      <c r="E6" s="6">
        <v>334589.0900000002</v>
      </c>
      <c r="G6" s="5" t="s">
        <v>803</v>
      </c>
      <c r="H6" s="6">
        <v>24035.34</v>
      </c>
      <c r="K6" s="5" t="s">
        <v>4</v>
      </c>
      <c r="L6" s="6">
        <v>146737.34999999995</v>
      </c>
      <c r="N6" s="5" t="s">
        <v>937</v>
      </c>
      <c r="O6">
        <v>36</v>
      </c>
    </row>
    <row r="7" spans="1:15">
      <c r="A7" s="5" t="s">
        <v>938</v>
      </c>
      <c r="B7" s="6">
        <v>139207.45000000001</v>
      </c>
      <c r="D7" s="5" t="s">
        <v>1</v>
      </c>
      <c r="E7" s="6">
        <v>367091.05999999988</v>
      </c>
      <c r="G7" s="5" t="s">
        <v>730</v>
      </c>
      <c r="H7" s="6">
        <v>25322.050000000003</v>
      </c>
      <c r="K7" s="5" t="s">
        <v>8</v>
      </c>
      <c r="L7" s="6">
        <v>78688.52</v>
      </c>
      <c r="N7" s="5" t="s">
        <v>938</v>
      </c>
      <c r="O7">
        <v>48</v>
      </c>
    </row>
    <row r="8" spans="1:15">
      <c r="A8" s="5" t="s">
        <v>939</v>
      </c>
      <c r="B8" s="6">
        <v>165749.90999999995</v>
      </c>
      <c r="D8" s="5" t="s">
        <v>947</v>
      </c>
      <c r="E8" s="6"/>
      <c r="G8" s="5" t="s">
        <v>789</v>
      </c>
      <c r="H8" s="6">
        <v>28354.220000000005</v>
      </c>
      <c r="K8" s="5" t="s">
        <v>9</v>
      </c>
      <c r="L8" s="6">
        <v>274219.75</v>
      </c>
      <c r="N8" s="5" t="s">
        <v>939</v>
      </c>
      <c r="O8">
        <v>47</v>
      </c>
    </row>
    <row r="9" spans="1:15">
      <c r="A9" s="5" t="s">
        <v>940</v>
      </c>
      <c r="B9" s="6">
        <v>88775.96</v>
      </c>
      <c r="D9" s="5" t="s">
        <v>948</v>
      </c>
      <c r="E9" s="6">
        <v>1443357.9700000004</v>
      </c>
      <c r="G9" s="5" t="s">
        <v>948</v>
      </c>
      <c r="H9" s="6">
        <v>120150.54000000001</v>
      </c>
      <c r="K9" s="5" t="s">
        <v>5</v>
      </c>
      <c r="L9" s="6">
        <v>119907.81000000001</v>
      </c>
      <c r="N9" s="5" t="s">
        <v>940</v>
      </c>
      <c r="O9">
        <v>32</v>
      </c>
    </row>
    <row r="10" spans="1:15">
      <c r="A10" s="5" t="s">
        <v>941</v>
      </c>
      <c r="B10" s="6">
        <v>136464.63999999998</v>
      </c>
      <c r="K10" s="5" t="s">
        <v>2</v>
      </c>
      <c r="L10" s="6">
        <v>247710.21000000002</v>
      </c>
      <c r="N10" s="5" t="s">
        <v>941</v>
      </c>
      <c r="O10">
        <v>46</v>
      </c>
    </row>
    <row r="11" spans="1:15">
      <c r="A11" s="5" t="s">
        <v>942</v>
      </c>
      <c r="B11" s="6">
        <v>108283.64</v>
      </c>
      <c r="D11" s="4" t="s">
        <v>934</v>
      </c>
      <c r="E11" t="s">
        <v>950</v>
      </c>
      <c r="G11" s="4" t="s">
        <v>934</v>
      </c>
      <c r="H11" t="s">
        <v>951</v>
      </c>
      <c r="I11" t="s">
        <v>952</v>
      </c>
      <c r="K11" s="5" t="s">
        <v>947</v>
      </c>
      <c r="L11" s="6"/>
      <c r="N11" s="5" t="s">
        <v>942</v>
      </c>
      <c r="O11">
        <v>44</v>
      </c>
    </row>
    <row r="12" spans="1:15">
      <c r="A12" s="5" t="s">
        <v>943</v>
      </c>
      <c r="B12" s="6">
        <v>107520.87000000002</v>
      </c>
      <c r="D12" s="5" t="s">
        <v>3</v>
      </c>
      <c r="E12" s="6">
        <v>135447.96000000002</v>
      </c>
      <c r="G12" s="5" t="s">
        <v>11</v>
      </c>
      <c r="H12" s="6">
        <v>230364.65000000005</v>
      </c>
      <c r="I12" s="6">
        <v>152189.99</v>
      </c>
      <c r="K12" s="5" t="s">
        <v>948</v>
      </c>
      <c r="L12" s="6">
        <v>1443357.9700000002</v>
      </c>
      <c r="N12" s="5" t="s">
        <v>943</v>
      </c>
      <c r="O12">
        <v>36</v>
      </c>
    </row>
    <row r="13" spans="1:15">
      <c r="A13" s="5" t="s">
        <v>944</v>
      </c>
      <c r="B13" s="6">
        <v>99762.76</v>
      </c>
      <c r="D13" s="5" t="s">
        <v>7</v>
      </c>
      <c r="E13" s="6">
        <v>104478.31000000001</v>
      </c>
      <c r="G13" s="5" t="s">
        <v>6</v>
      </c>
      <c r="H13" s="6">
        <v>345729.68000000017</v>
      </c>
      <c r="I13" s="6">
        <v>232134.41999999998</v>
      </c>
      <c r="K13" s="4" t="s">
        <v>934</v>
      </c>
      <c r="L13" t="s">
        <v>953</v>
      </c>
      <c r="N13" s="5" t="s">
        <v>944</v>
      </c>
      <c r="O13">
        <v>33</v>
      </c>
    </row>
    <row r="14" spans="1:15">
      <c r="A14" s="5" t="s">
        <v>945</v>
      </c>
      <c r="B14" s="6">
        <v>118913.19000000002</v>
      </c>
      <c r="D14" s="5" t="s">
        <v>10</v>
      </c>
      <c r="E14" s="6">
        <v>113438.89999999998</v>
      </c>
      <c r="G14" s="5" t="s">
        <v>4</v>
      </c>
      <c r="H14" s="6">
        <v>146737.34999999995</v>
      </c>
      <c r="I14" s="6">
        <v>95970.76</v>
      </c>
      <c r="K14" s="5" t="s">
        <v>6</v>
      </c>
      <c r="L14">
        <v>1326</v>
      </c>
      <c r="N14" s="5" t="s">
        <v>945</v>
      </c>
      <c r="O14">
        <v>42</v>
      </c>
    </row>
    <row r="15" spans="1:15">
      <c r="A15" s="5" t="s">
        <v>946</v>
      </c>
      <c r="B15" s="6">
        <v>113539.53999999996</v>
      </c>
      <c r="D15" s="5" t="s">
        <v>1</v>
      </c>
      <c r="E15" s="6">
        <v>122527.45999999995</v>
      </c>
      <c r="G15" s="5" t="s">
        <v>8</v>
      </c>
      <c r="H15" s="6">
        <v>78688.52</v>
      </c>
      <c r="I15" s="6">
        <v>52822.610000000008</v>
      </c>
      <c r="K15" s="5" t="s">
        <v>2</v>
      </c>
      <c r="L15">
        <v>1016</v>
      </c>
      <c r="N15" s="5" t="s">
        <v>946</v>
      </c>
      <c r="O15">
        <v>50</v>
      </c>
    </row>
    <row r="16" spans="1:15">
      <c r="A16" s="5" t="s">
        <v>948</v>
      </c>
      <c r="B16" s="6">
        <v>1443357.97</v>
      </c>
      <c r="D16" s="5" t="s">
        <v>947</v>
      </c>
      <c r="E16" s="6">
        <v>0</v>
      </c>
      <c r="G16" s="5" t="s">
        <v>9</v>
      </c>
      <c r="H16" s="6">
        <v>274219.75</v>
      </c>
      <c r="I16" s="6">
        <v>186828.37999999992</v>
      </c>
      <c r="K16" s="5" t="s">
        <v>9</v>
      </c>
      <c r="L16">
        <v>931</v>
      </c>
      <c r="N16" s="5" t="s">
        <v>948</v>
      </c>
      <c r="O16">
        <v>500</v>
      </c>
    </row>
    <row r="17" spans="1:16">
      <c r="D17" s="5" t="s">
        <v>948</v>
      </c>
      <c r="E17" s="6">
        <v>475892.62999999995</v>
      </c>
      <c r="G17" s="5" t="s">
        <v>5</v>
      </c>
      <c r="H17" s="6">
        <v>119907.81000000001</v>
      </c>
      <c r="I17" s="6">
        <v>80582.45</v>
      </c>
      <c r="K17" s="5" t="s">
        <v>11</v>
      </c>
      <c r="L17">
        <v>789</v>
      </c>
    </row>
    <row r="18" spans="1:16">
      <c r="G18" s="5" t="s">
        <v>2</v>
      </c>
      <c r="H18" s="6">
        <v>247710.21000000002</v>
      </c>
      <c r="I18" s="6">
        <v>166936.72999999992</v>
      </c>
      <c r="K18" s="5" t="s">
        <v>4</v>
      </c>
      <c r="L18">
        <v>510</v>
      </c>
    </row>
    <row r="19" spans="1:16">
      <c r="G19" s="5" t="s">
        <v>947</v>
      </c>
      <c r="H19" s="6"/>
      <c r="I19" s="6"/>
      <c r="K19" s="5" t="s">
        <v>5</v>
      </c>
      <c r="L19">
        <v>418</v>
      </c>
    </row>
    <row r="20" spans="1:16">
      <c r="G20" s="5" t="s">
        <v>948</v>
      </c>
      <c r="H20" s="6">
        <v>1443357.9700000002</v>
      </c>
      <c r="I20" s="6">
        <v>967465.33999999985</v>
      </c>
      <c r="K20" s="5" t="s">
        <v>8</v>
      </c>
      <c r="L20">
        <v>324</v>
      </c>
    </row>
    <row r="21" spans="1:16">
      <c r="K21" s="5" t="s">
        <v>947</v>
      </c>
    </row>
    <row r="22" spans="1:16">
      <c r="A22" s="11"/>
      <c r="B22" s="12"/>
      <c r="C22" s="13"/>
      <c r="K22" s="5" t="s">
        <v>948</v>
      </c>
      <c r="L22">
        <v>5314</v>
      </c>
    </row>
    <row r="23" spans="1:16">
      <c r="A23" s="14"/>
      <c r="B23" s="10"/>
      <c r="C23" s="15"/>
    </row>
    <row r="24" spans="1:16">
      <c r="A24" s="14"/>
      <c r="B24" s="10"/>
      <c r="C24" s="15"/>
    </row>
    <row r="25" spans="1:16">
      <c r="A25" s="14"/>
      <c r="B25" s="10"/>
      <c r="C25" s="15"/>
      <c r="D25" t="s">
        <v>949</v>
      </c>
    </row>
    <row r="26" spans="1:16">
      <c r="A26" s="14"/>
      <c r="B26" s="10"/>
      <c r="C26" s="15"/>
      <c r="D26" s="7">
        <v>1443357.9700000002</v>
      </c>
      <c r="E26" s="7">
        <f>GETPIVOTDATA("Sales Amount",$D$25)</f>
        <v>1443357.9700000002</v>
      </c>
    </row>
    <row r="27" spans="1:16">
      <c r="A27" s="14"/>
      <c r="B27" s="10"/>
      <c r="C27" s="15"/>
    </row>
    <row r="28" spans="1:16">
      <c r="A28" s="14"/>
      <c r="B28" s="10"/>
      <c r="C28" s="15"/>
      <c r="D28" t="s">
        <v>953</v>
      </c>
      <c r="O28" s="4" t="s">
        <v>934</v>
      </c>
      <c r="P28" t="s">
        <v>949</v>
      </c>
    </row>
    <row r="29" spans="1:16">
      <c r="A29" s="14"/>
      <c r="B29" s="10"/>
      <c r="C29" s="15"/>
      <c r="D29" s="9">
        <v>5314</v>
      </c>
      <c r="E29" s="9">
        <f>GETPIVOTDATA("Quantity Sold",$D$28)</f>
        <v>5314</v>
      </c>
      <c r="O29" s="5" t="s">
        <v>3</v>
      </c>
      <c r="P29" s="6">
        <v>406020.77000000014</v>
      </c>
    </row>
    <row r="30" spans="1:16">
      <c r="A30" s="14"/>
      <c r="B30" s="10"/>
      <c r="C30" s="15"/>
      <c r="E30" s="8"/>
      <c r="O30" s="5" t="s">
        <v>7</v>
      </c>
      <c r="P30" s="6">
        <v>335657.0500000001</v>
      </c>
    </row>
    <row r="31" spans="1:16">
      <c r="A31" s="14"/>
      <c r="B31" s="10"/>
      <c r="C31" s="15"/>
      <c r="D31" t="s">
        <v>954</v>
      </c>
      <c r="O31" s="5" t="s">
        <v>10</v>
      </c>
      <c r="P31" s="6">
        <v>334589.0900000002</v>
      </c>
    </row>
    <row r="32" spans="1:16">
      <c r="A32" s="14"/>
      <c r="B32" s="10"/>
      <c r="C32" s="15"/>
      <c r="D32" s="9">
        <v>500</v>
      </c>
      <c r="E32">
        <f>GETPIVOTDATA("Order ID",$D$31)</f>
        <v>500</v>
      </c>
      <c r="O32" s="5" t="s">
        <v>1</v>
      </c>
      <c r="P32" s="6">
        <v>367091.05999999988</v>
      </c>
    </row>
    <row r="33" spans="1:16">
      <c r="A33" s="14"/>
      <c r="B33" s="10"/>
      <c r="C33" s="15"/>
      <c r="O33" s="5" t="s">
        <v>947</v>
      </c>
      <c r="P33" s="6"/>
    </row>
    <row r="34" spans="1:16">
      <c r="A34" s="14"/>
      <c r="B34" s="10"/>
      <c r="C34" s="15"/>
      <c r="D34" t="s">
        <v>955</v>
      </c>
      <c r="G34" t="s">
        <v>957</v>
      </c>
      <c r="O34" s="5" t="s">
        <v>948</v>
      </c>
      <c r="P34" s="6">
        <v>1443357.9700000004</v>
      </c>
    </row>
    <row r="35" spans="1:16">
      <c r="A35" s="14"/>
      <c r="B35" s="10"/>
      <c r="C35" s="15"/>
      <c r="D35" s="8">
        <v>2886.7159400000005</v>
      </c>
      <c r="E35" s="8">
        <f>GETPIVOTDATA("Sales Amount",$D$34)</f>
        <v>2886.7159400000005</v>
      </c>
      <c r="G35">
        <f>COUNTA(_xlfn.UNIQUE(Data!E4:E503))</f>
        <v>206</v>
      </c>
      <c r="H35">
        <f>G35</f>
        <v>206</v>
      </c>
    </row>
    <row r="36" spans="1:16">
      <c r="A36" s="14"/>
      <c r="B36" s="10"/>
      <c r="C36" s="15"/>
    </row>
    <row r="37" spans="1:16">
      <c r="A37" s="14"/>
      <c r="B37" s="10"/>
      <c r="C37" s="15"/>
      <c r="D37" t="s">
        <v>956</v>
      </c>
    </row>
    <row r="38" spans="1:16">
      <c r="A38" s="14"/>
      <c r="B38" s="10"/>
      <c r="C38" s="15"/>
      <c r="D38" s="9">
        <v>500</v>
      </c>
      <c r="E38">
        <f>GETPIVOTDATA("Customer ID",$D$37)</f>
        <v>500</v>
      </c>
    </row>
    <row r="39" spans="1:16">
      <c r="A39" s="16"/>
      <c r="B39" s="17"/>
      <c r="C39" s="18"/>
    </row>
  </sheetData>
  <pageMargins left="0.7" right="0.7" top="0.75" bottom="0.75" header="0.3" footer="0.3"/>
  <pageSetup paperSize="9" orientation="portrait"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4"/>
  <sheetViews>
    <sheetView workbookViewId="0">
      <pane ySplit="3" topLeftCell="A496" activePane="bottomLeft" state="frozen"/>
      <selection pane="bottomLeft"/>
    </sheetView>
  </sheetViews>
  <sheetFormatPr defaultRowHeight="14.25"/>
  <cols>
    <col min="1" max="1" width="10" bestFit="1" customWidth="1"/>
    <col min="2" max="2" width="16.625" bestFit="1" customWidth="1"/>
    <col min="3" max="3" width="6.75" bestFit="1" customWidth="1"/>
    <col min="4" max="4" width="13.375" bestFit="1" customWidth="1"/>
    <col min="5" max="5" width="16.625" bestFit="1" customWidth="1"/>
    <col min="6" max="6" width="11.75" bestFit="1" customWidth="1"/>
    <col min="7" max="7" width="14.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s>
  <sheetData>
    <row r="3" spans="1:17">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row r="504" spans="1:17">
      <c r="B504" s="1"/>
      <c r="N504">
        <f>Table1[[#This Row],[Sales Amount]]-Table1[[#This Row],[Cost Amount]]</f>
        <v>0</v>
      </c>
      <c r="O504" t="str">
        <f>"Q"&amp;ROUNDUP(MONTH(Table1[[#This Row],[Order Date]])/3,0)</f>
        <v>Q1</v>
      </c>
      <c r="P504" t="str">
        <f>TEXT(Table1[[#This Row],[Order Date]],"MMM")</f>
        <v>Jan</v>
      </c>
      <c r="Q504">
        <f>MONTH(Table1[[#This Row],[Order Date]])</f>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G29" sqref="G29"/>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70600-F9C7-4E5A-AAD1-F934C8A2DA3D}">
  <dimension ref="N25"/>
  <sheetViews>
    <sheetView showGridLines="0" tabSelected="1" zoomScale="70" zoomScaleNormal="70" workbookViewId="0">
      <selection activeCell="Z22" sqref="Z22"/>
    </sheetView>
  </sheetViews>
  <sheetFormatPr defaultRowHeight="14.25"/>
  <sheetData>
    <row r="25" spans="14:14">
      <c r="N25" s="3"/>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5.xml>�� 
</file>

<file path=customXml/item16.xml><?xml version="1.0" encoding="utf-8"?>
<?mso-contentType ?>
<FormTemplates xmlns="http://schemas.microsoft.com/sharepoint/v3/contenttype/forms">
  <Display>DocumentLibraryForm</Display>
  <Edit>DocumentLibraryForm</Edit>
  <New>DocumentLibraryForm</New>
</FormTemplates>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C50F495-D84E-4F62-95F5-0E910B0A3344}">
  <ds:schemaRefs/>
</ds:datastoreItem>
</file>

<file path=customXml/itemProps2.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F5246EAE-5AA4-49B5-A108-91601FABB32B}">
  <ds:schemaRefs/>
</ds:datastoreItem>
</file>

<file path=customXml/itemProps4.xml><?xml version="1.0" encoding="utf-8"?>
<ds:datastoreItem xmlns:ds="http://schemas.openxmlformats.org/officeDocument/2006/customXml" ds:itemID="{6410ECC6-EAE0-4F53-8D42-117514835176}">
  <ds:schemaRefs/>
</ds:datastoreItem>
</file>

<file path=customXml/itemProps5.xml><?xml version="1.0" encoding="utf-8"?>
<ds:datastoreItem xmlns:ds="http://schemas.openxmlformats.org/officeDocument/2006/customXml" ds:itemID="{CE630DEF-EC8C-4F00-A74D-D7BDAF956404}">
  <ds:schemaRefs/>
</ds:datastoreItem>
</file>

<file path=customXml/itemProps6.xml><?xml version="1.0" encoding="utf-8"?>
<ds:datastoreItem xmlns:ds="http://schemas.openxmlformats.org/officeDocument/2006/customXml" ds:itemID="{9BED8623-28E7-4B77-8E5F-EEF8F9F49CAF}">
  <ds:schemaRefs/>
</ds:datastoreItem>
</file>

<file path=customXml/itemProps7.xml><?xml version="1.0" encoding="utf-8"?>
<ds:datastoreItem xmlns:ds="http://schemas.openxmlformats.org/officeDocument/2006/customXml" ds:itemID="{4D82E6EF-19B9-46AD-A551-C94BE70011AD}">
  <ds:schemaRefs/>
</ds:datastoreItem>
</file>

<file path=customXml/itemProps8.xml><?xml version="1.0" encoding="utf-8"?>
<ds:datastoreItem xmlns:ds="http://schemas.openxmlformats.org/officeDocument/2006/customXml" ds:itemID="{7E22BBAD-91D8-42F1-AF1F-EBB717FD348E}">
  <ds:schemaRefs/>
</ds:datastoreItem>
</file>

<file path=customXml/itemProps9.xml><?xml version="1.0" encoding="utf-8"?>
<ds:datastoreItem xmlns:ds="http://schemas.openxmlformats.org/officeDocument/2006/customXml" ds:itemID="{73A3224A-2846-4F35-97F5-CD125A758F97}">
  <ds:schemaRefs/>
</ds:datastoreItem>
</file>

<file path=customXml/itemProps10.xml><?xml version="1.0" encoding="utf-8"?>
<ds:datastoreItem xmlns:ds="http://schemas.openxmlformats.org/officeDocument/2006/customXml" ds:itemID="{DA087FC7-5C90-49A9-8E5C-3387983E35D7}">
  <ds:schemaRefs/>
</ds:datastoreItem>
</file>

<file path=customXml/itemProps11.xml><?xml version="1.0" encoding="utf-8"?>
<ds:datastoreItem xmlns:ds="http://schemas.openxmlformats.org/officeDocument/2006/customXml" ds:itemID="{0A69760D-015B-49AF-8693-DAB57C7A1FDB}">
  <ds:schemaRefs/>
</ds:datastoreItem>
</file>

<file path=customXml/itemProps12.xml><?xml version="1.0" encoding="utf-8"?>
<ds:datastoreItem xmlns:ds="http://schemas.openxmlformats.org/officeDocument/2006/customXml" ds:itemID="{741989A9-7CD6-41CF-87EF-31F9C65E479C}">
  <ds:schemaRefs/>
</ds:datastoreItem>
</file>

<file path=customXml/itemProps13.xml><?xml version="1.0" encoding="utf-8"?>
<ds:datastoreItem xmlns:ds="http://schemas.openxmlformats.org/officeDocument/2006/customXml" ds:itemID="{68B8ECA0-A191-4A29-B5C4-202A103BE4D6}">
  <ds:schemaRefs/>
</ds:datastoreItem>
</file>

<file path=customXml/itemProps14.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5.xml><?xml version="1.0" encoding="utf-8"?>
<ds:datastoreItem xmlns:ds="http://schemas.openxmlformats.org/officeDocument/2006/customXml" ds:itemID="{398B9EBB-A2AA-4F5B-B3E6-AD554444113B}">
  <ds:schemaRefs/>
</ds:datastoreItem>
</file>

<file path=customXml/itemProps16.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7.xml><?xml version="1.0" encoding="utf-8"?>
<ds:datastoreItem xmlns:ds="http://schemas.openxmlformats.org/officeDocument/2006/customXml" ds:itemID="{44148C12-0CBD-40D0-BCDC-C37A0AAA221D}">
  <ds:schemaRefs/>
</ds:datastoreItem>
</file>

<file path=customXml/itemProps18.xml><?xml version="1.0" encoding="utf-8"?>
<ds:datastoreItem xmlns:ds="http://schemas.openxmlformats.org/officeDocument/2006/customXml" ds:itemID="{77957648-8571-4872-B0D3-A362BC63DBDE}">
  <ds:schemaRefs/>
</ds:datastoreItem>
</file>

<file path=customXml/itemProps19.xml><?xml version="1.0" encoding="utf-8"?>
<ds:datastoreItem xmlns:ds="http://schemas.openxmlformats.org/officeDocument/2006/customXml" ds:itemID="{92645D49-DEA6-4B3F-9A34-FC535648D727}">
  <ds:schemaRefs/>
</ds:datastoreItem>
</file>

<file path=customXml/itemProps20.xml><?xml version="1.0" encoding="utf-8"?>
<ds:datastoreItem xmlns:ds="http://schemas.openxmlformats.org/officeDocument/2006/customXml" ds:itemID="{B81B2AC5-6446-4D7B-A9CD-C83ED3DA80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vt:lpstr>
      <vt:lpstr>Data</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Fujitsu</cp:lastModifiedBy>
  <dcterms:created xsi:type="dcterms:W3CDTF">2026-04-16T10:04:37Z</dcterms:created>
  <dcterms:modified xsi:type="dcterms:W3CDTF">2026-09-22T08:18:38Z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