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um\Documents\WE\"/>
    </mc:Choice>
  </mc:AlternateContent>
  <bookViews>
    <workbookView xWindow="0" yWindow="0" windowWidth="15075" windowHeight="11190"/>
  </bookViews>
  <sheets>
    <sheet name="свод" sheetId="1" r:id="rId1"/>
    <sheet name="доли" sheetId="3" r:id="rId2"/>
    <sheet name="temp" sheetId="5" r:id="rId3"/>
    <sheet name="Pop" sheetId="2" r:id="rId4"/>
  </sheets>
  <definedNames>
    <definedName name="_xlnm._FilterDatabase" localSheetId="0" hidden="1">свод!$D$3:$K$28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G30" i="1"/>
  <c r="F30" i="1" s="1"/>
  <c r="G29" i="1"/>
  <c r="P29" i="1" s="1"/>
  <c r="P30" i="1" l="1"/>
  <c r="E30" i="1"/>
  <c r="H30" i="1"/>
  <c r="K30" i="1" s="1"/>
  <c r="M30" i="1" s="1"/>
  <c r="F29" i="1"/>
  <c r="H29" i="1" s="1"/>
  <c r="K29" i="1" s="1"/>
  <c r="M29" i="1" s="1"/>
  <c r="T9" i="1"/>
  <c r="V9" i="1" s="1"/>
  <c r="X9" i="1" s="1"/>
  <c r="Z9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E29" i="1" l="1"/>
  <c r="G11" i="3"/>
  <c r="F11" i="3"/>
  <c r="E20" i="3"/>
  <c r="E17" i="3"/>
  <c r="G28" i="1"/>
  <c r="G18" i="1"/>
  <c r="G5" i="1"/>
  <c r="G6" i="1"/>
  <c r="P6" i="1" s="1"/>
  <c r="G7" i="1"/>
  <c r="P7" i="1" s="1"/>
  <c r="G8" i="1"/>
  <c r="P8" i="1" s="1"/>
  <c r="G9" i="1"/>
  <c r="P9" i="1" s="1"/>
  <c r="G10" i="1"/>
  <c r="P10" i="1" s="1"/>
  <c r="Q10" i="1" s="1"/>
  <c r="G11" i="1"/>
  <c r="P11" i="1" s="1"/>
  <c r="Q11" i="1" s="1"/>
  <c r="G12" i="1"/>
  <c r="P12" i="1" s="1"/>
  <c r="Q12" i="1" s="1"/>
  <c r="G13" i="1"/>
  <c r="P13" i="1" s="1"/>
  <c r="Q13" i="1" s="1"/>
  <c r="G14" i="1"/>
  <c r="P14" i="1" s="1"/>
  <c r="Q14" i="1" s="1"/>
  <c r="G15" i="1"/>
  <c r="P15" i="1" s="1"/>
  <c r="Q15" i="1" s="1"/>
  <c r="G16" i="1"/>
  <c r="P16" i="1" s="1"/>
  <c r="Q16" i="1" s="1"/>
  <c r="G17" i="1"/>
  <c r="P17" i="1" s="1"/>
  <c r="Q17" i="1" s="1"/>
  <c r="G19" i="1"/>
  <c r="P19" i="1" s="1"/>
  <c r="Q19" i="1" s="1"/>
  <c r="G20" i="1"/>
  <c r="P20" i="1" s="1"/>
  <c r="Q20" i="1" s="1"/>
  <c r="G21" i="1"/>
  <c r="P21" i="1" s="1"/>
  <c r="Q21" i="1" s="1"/>
  <c r="G22" i="1"/>
  <c r="G23" i="1"/>
  <c r="P23" i="1" s="1"/>
  <c r="Q23" i="1" s="1"/>
  <c r="G24" i="1"/>
  <c r="P24" i="1" s="1"/>
  <c r="Q24" i="1" s="1"/>
  <c r="G25" i="1"/>
  <c r="G26" i="1"/>
  <c r="P26" i="1" s="1"/>
  <c r="Q26" i="1" s="1"/>
  <c r="G27" i="1"/>
  <c r="G4" i="1"/>
  <c r="P4" i="1" s="1"/>
  <c r="Q4" i="1" s="1"/>
  <c r="F5" i="1"/>
  <c r="F6" i="1"/>
  <c r="F7" i="1"/>
  <c r="F8" i="1"/>
  <c r="F9" i="1"/>
  <c r="AA9" i="1" s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4" i="1"/>
  <c r="Q6" i="1" l="1"/>
  <c r="Q9" i="1"/>
  <c r="Q29" i="1"/>
  <c r="Q8" i="1"/>
  <c r="Q7" i="1"/>
  <c r="Q30" i="1"/>
  <c r="H25" i="1"/>
  <c r="K25" i="1" s="1"/>
  <c r="M25" i="1" s="1"/>
  <c r="P25" i="1"/>
  <c r="Q25" i="1" s="1"/>
  <c r="H22" i="1"/>
  <c r="K22" i="1" s="1"/>
  <c r="M22" i="1" s="1"/>
  <c r="P22" i="1"/>
  <c r="Q22" i="1" s="1"/>
  <c r="H27" i="1"/>
  <c r="K27" i="1" s="1"/>
  <c r="M27" i="1" s="1"/>
  <c r="P27" i="1"/>
  <c r="Q27" i="1" s="1"/>
  <c r="H5" i="1"/>
  <c r="K5" i="1" s="1"/>
  <c r="M5" i="1" s="1"/>
  <c r="P5" i="1"/>
  <c r="Q5" i="1" s="1"/>
  <c r="F18" i="1"/>
  <c r="H18" i="1" s="1"/>
  <c r="K18" i="1" s="1"/>
  <c r="M18" i="1" s="1"/>
  <c r="P18" i="1"/>
  <c r="Q18" i="1" s="1"/>
  <c r="F28" i="1"/>
  <c r="H28" i="1" s="1"/>
  <c r="K28" i="1" s="1"/>
  <c r="M28" i="1" s="1"/>
  <c r="P28" i="1"/>
  <c r="Q28" i="1" s="1"/>
  <c r="H24" i="1"/>
  <c r="K24" i="1" s="1"/>
  <c r="M24" i="1" s="1"/>
  <c r="H23" i="1"/>
  <c r="K23" i="1" s="1"/>
  <c r="M23" i="1" s="1"/>
  <c r="H21" i="1"/>
  <c r="K21" i="1" s="1"/>
  <c r="M21" i="1" s="1"/>
  <c r="H26" i="1"/>
  <c r="K26" i="1" s="1"/>
  <c r="M26" i="1" s="1"/>
  <c r="H17" i="1"/>
  <c r="K17" i="1" s="1"/>
  <c r="M17" i="1" s="1"/>
  <c r="H15" i="1"/>
  <c r="K15" i="1" s="1"/>
  <c r="M15" i="1" s="1"/>
  <c r="H14" i="1"/>
  <c r="K14" i="1" s="1"/>
  <c r="M14" i="1" s="1"/>
  <c r="H13" i="1"/>
  <c r="K13" i="1" s="1"/>
  <c r="M13" i="1" s="1"/>
  <c r="H11" i="1"/>
  <c r="K11" i="1" s="1"/>
  <c r="M11" i="1" s="1"/>
  <c r="H10" i="1"/>
  <c r="K10" i="1" s="1"/>
  <c r="M10" i="1" s="1"/>
  <c r="H8" i="1"/>
  <c r="K8" i="1" s="1"/>
  <c r="M8" i="1" s="1"/>
  <c r="H7" i="1"/>
  <c r="K7" i="1" s="1"/>
  <c r="M7" i="1" s="1"/>
  <c r="H6" i="1"/>
  <c r="K6" i="1" s="1"/>
  <c r="M6" i="1" s="1"/>
  <c r="H19" i="1"/>
  <c r="K19" i="1" s="1"/>
  <c r="M19" i="1" s="1"/>
  <c r="H12" i="1"/>
  <c r="K12" i="1" s="1"/>
  <c r="M12" i="1" s="1"/>
  <c r="H20" i="1"/>
  <c r="K20" i="1" s="1"/>
  <c r="M20" i="1" s="1"/>
  <c r="H4" i="1"/>
  <c r="K4" i="1" s="1"/>
  <c r="M4" i="1" s="1"/>
  <c r="H9" i="1"/>
  <c r="K9" i="1" s="1"/>
  <c r="M9" i="1" s="1"/>
  <c r="N30" i="1" s="1"/>
  <c r="H16" i="1"/>
  <c r="K16" i="1" s="1"/>
  <c r="M16" i="1" s="1"/>
  <c r="E28" i="1" l="1"/>
  <c r="E18" i="1"/>
  <c r="N9" i="1"/>
  <c r="N29" i="1"/>
  <c r="N16" i="1"/>
  <c r="N28" i="1"/>
  <c r="N4" i="1"/>
  <c r="N12" i="1"/>
  <c r="N19" i="1"/>
  <c r="N7" i="1"/>
  <c r="N8" i="1"/>
  <c r="N10" i="1"/>
  <c r="N11" i="1"/>
  <c r="N13" i="1"/>
  <c r="N14" i="1"/>
  <c r="N15" i="1"/>
  <c r="N17" i="1"/>
  <c r="N26" i="1"/>
  <c r="N20" i="1"/>
  <c r="N21" i="1"/>
  <c r="N23" i="1"/>
  <c r="N24" i="1"/>
  <c r="N18" i="1"/>
  <c r="N6" i="1"/>
  <c r="N22" i="1"/>
  <c r="N5" i="1"/>
  <c r="N25" i="1"/>
  <c r="N27" i="1"/>
</calcChain>
</file>

<file path=xl/sharedStrings.xml><?xml version="1.0" encoding="utf-8"?>
<sst xmlns="http://schemas.openxmlformats.org/spreadsheetml/2006/main" count="614" uniqueCount="411">
  <si>
    <t>United States</t>
  </si>
  <si>
    <t>Brazil</t>
  </si>
  <si>
    <t>South Korea</t>
  </si>
  <si>
    <t>Canada</t>
  </si>
  <si>
    <t>Germany</t>
  </si>
  <si>
    <t>Iran</t>
  </si>
  <si>
    <t>Indonesia</t>
  </si>
  <si>
    <t>China</t>
  </si>
  <si>
    <t>India</t>
  </si>
  <si>
    <t>Russia</t>
  </si>
  <si>
    <t>Japan</t>
  </si>
  <si>
    <t>Spain</t>
  </si>
  <si>
    <t>Italy</t>
  </si>
  <si>
    <t>Turkey</t>
  </si>
  <si>
    <t>Sweden</t>
  </si>
  <si>
    <t>Mexico</t>
  </si>
  <si>
    <t>Argentina</t>
  </si>
  <si>
    <t>Thailand</t>
  </si>
  <si>
    <t>South Africa</t>
  </si>
  <si>
    <t>Nigeria</t>
  </si>
  <si>
    <t>0.39 %</t>
  </si>
  <si>
    <t>5,540,090</t>
  </si>
  <si>
    <t>9,388,211</t>
  </si>
  <si>
    <t>18.47 %</t>
  </si>
  <si>
    <t>0.99 %</t>
  </si>
  <si>
    <t>13,586,631</t>
  </si>
  <si>
    <t>2,973,190</t>
  </si>
  <si>
    <t>17.70 %</t>
  </si>
  <si>
    <t>0.59 %</t>
  </si>
  <si>
    <t>1,937,734</t>
  </si>
  <si>
    <t>9,147,420</t>
  </si>
  <si>
    <t>4.25 %</t>
  </si>
  <si>
    <t>1.07 %</t>
  </si>
  <si>
    <t>2,898,047</t>
  </si>
  <si>
    <t>1,811,570</t>
  </si>
  <si>
    <t>3.51 %</t>
  </si>
  <si>
    <t>Pakistan</t>
  </si>
  <si>
    <t>2.00 %</t>
  </si>
  <si>
    <t>4,327,022</t>
  </si>
  <si>
    <t>2.83 %</t>
  </si>
  <si>
    <t>0.72 %</t>
  </si>
  <si>
    <t>1,509,890</t>
  </si>
  <si>
    <t>8,358,140</t>
  </si>
  <si>
    <t>2.73 %</t>
  </si>
  <si>
    <t>2.58 %</t>
  </si>
  <si>
    <t>5,175,990</t>
  </si>
  <si>
    <t>2.64 %</t>
  </si>
  <si>
    <t>Bangladesh</t>
  </si>
  <si>
    <t>1.01 %</t>
  </si>
  <si>
    <t>1,643,222</t>
  </si>
  <si>
    <t>2.11 %</t>
  </si>
  <si>
    <t>0.04 %</t>
  </si>
  <si>
    <t>16,376,870</t>
  </si>
  <si>
    <t>1.87 %</t>
  </si>
  <si>
    <t>1.06 %</t>
  </si>
  <si>
    <t>1,357,224</t>
  </si>
  <si>
    <t>1,943,950</t>
  </si>
  <si>
    <t>1.65 %</t>
  </si>
  <si>
    <t>-0.30 %</t>
  </si>
  <si>
    <t>1.62 %</t>
  </si>
  <si>
    <t>Ethiopia</t>
  </si>
  <si>
    <t>2.57 %</t>
  </si>
  <si>
    <t>2,884,858</t>
  </si>
  <si>
    <t>1,000,000</t>
  </si>
  <si>
    <t>1.47 %</t>
  </si>
  <si>
    <t>Philippines</t>
  </si>
  <si>
    <t>1.35 %</t>
  </si>
  <si>
    <t>1,464,463</t>
  </si>
  <si>
    <t>1.41 %</t>
  </si>
  <si>
    <t>Egypt</t>
  </si>
  <si>
    <t>1.94 %</t>
  </si>
  <si>
    <t>1,946,331</t>
  </si>
  <si>
    <t>1.31 %</t>
  </si>
  <si>
    <t>Vietnam</t>
  </si>
  <si>
    <t>0.91 %</t>
  </si>
  <si>
    <t>1.25 %</t>
  </si>
  <si>
    <t>DR Congo</t>
  </si>
  <si>
    <t>3.19 %</t>
  </si>
  <si>
    <t>2,770,836</t>
  </si>
  <si>
    <t>2,267,050</t>
  </si>
  <si>
    <t>6.0</t>
  </si>
  <si>
    <t>1.15 %</t>
  </si>
  <si>
    <t>1.09 %</t>
  </si>
  <si>
    <t>1.08 %</t>
  </si>
  <si>
    <t>1.30 %</t>
  </si>
  <si>
    <t>1,079,043</t>
  </si>
  <si>
    <t>1,628,550</t>
  </si>
  <si>
    <t>0.32 %</t>
  </si>
  <si>
    <t>0.25 %</t>
  </si>
  <si>
    <t>0.90 %</t>
  </si>
  <si>
    <t>United Kingdom</t>
  </si>
  <si>
    <t>0.53 %</t>
  </si>
  <si>
    <t>0.87 %</t>
  </si>
  <si>
    <t>France</t>
  </si>
  <si>
    <t>0.22 %</t>
  </si>
  <si>
    <t>0.84 %</t>
  </si>
  <si>
    <t>-0.15 %</t>
  </si>
  <si>
    <t>0.78 %</t>
  </si>
  <si>
    <t>Tanzania</t>
  </si>
  <si>
    <t>2.98 %</t>
  </si>
  <si>
    <t>1,728,755</t>
  </si>
  <si>
    <t>0.77 %</t>
  </si>
  <si>
    <t>1.28 %</t>
  </si>
  <si>
    <t>1,213,090</t>
  </si>
  <si>
    <t>0.76 %</t>
  </si>
  <si>
    <t>Myanmar</t>
  </si>
  <si>
    <t>0.67 %</t>
  </si>
  <si>
    <t>0.70 %</t>
  </si>
  <si>
    <t>Kenya</t>
  </si>
  <si>
    <t>2.28 %</t>
  </si>
  <si>
    <t>1,197,323</t>
  </si>
  <si>
    <t>0.69 %</t>
  </si>
  <si>
    <t>0.09 %</t>
  </si>
  <si>
    <t>0.66 %</t>
  </si>
  <si>
    <t>Colombia</t>
  </si>
  <si>
    <t>1,109,500</t>
  </si>
  <si>
    <t>0.65 %</t>
  </si>
  <si>
    <t>0.60 %</t>
  </si>
  <si>
    <t>Uganda</t>
  </si>
  <si>
    <t>3.32 %</t>
  </si>
  <si>
    <t>1,471,413</t>
  </si>
  <si>
    <t>5.0</t>
  </si>
  <si>
    <t>0.93 %</t>
  </si>
  <si>
    <t>2,736,690</t>
  </si>
  <si>
    <t>0.58 %</t>
  </si>
  <si>
    <t>Algeria</t>
  </si>
  <si>
    <t>1.85 %</t>
  </si>
  <si>
    <t>2,381,740</t>
  </si>
  <si>
    <t>0.56 %</t>
  </si>
  <si>
    <t>Sudan</t>
  </si>
  <si>
    <t>2.42 %</t>
  </si>
  <si>
    <t>1,036,022</t>
  </si>
  <si>
    <t>1,765,048</t>
  </si>
  <si>
    <t>Ukraine</t>
  </si>
  <si>
    <t>-0.59 %</t>
  </si>
  <si>
    <t>Iraq</t>
  </si>
  <si>
    <t>2.32 %</t>
  </si>
  <si>
    <t>0.52 %</t>
  </si>
  <si>
    <t>Afghanistan</t>
  </si>
  <si>
    <t>2.33 %</t>
  </si>
  <si>
    <t>0.50 %</t>
  </si>
  <si>
    <t>Poland</t>
  </si>
  <si>
    <t>-0.11 %</t>
  </si>
  <si>
    <t>0.49 %</t>
  </si>
  <si>
    <t>0.89 %</t>
  </si>
  <si>
    <t>9,093,510</t>
  </si>
  <si>
    <t>0.48 %</t>
  </si>
  <si>
    <t>Morocco</t>
  </si>
  <si>
    <t>1.20 %</t>
  </si>
  <si>
    <t>0.47 %</t>
  </si>
  <si>
    <t>Saudi Arabia</t>
  </si>
  <si>
    <t>1.59 %</t>
  </si>
  <si>
    <t>2,149,690</t>
  </si>
  <si>
    <t>0.45 %</t>
  </si>
  <si>
    <t>Uzbekistan</t>
  </si>
  <si>
    <t>1.48 %</t>
  </si>
  <si>
    <t>0.43 %</t>
  </si>
  <si>
    <t>Peru</t>
  </si>
  <si>
    <t>1.42 %</t>
  </si>
  <si>
    <t>1,280,000</t>
  </si>
  <si>
    <t>0.42 %</t>
  </si>
  <si>
    <t>Angola</t>
  </si>
  <si>
    <t>3.27 %</t>
  </si>
  <si>
    <t>1,040,977</t>
  </si>
  <si>
    <t>1,246,700</t>
  </si>
  <si>
    <t>Malaysia</t>
  </si>
  <si>
    <t>2.0</t>
  </si>
  <si>
    <t>Mozambique</t>
  </si>
  <si>
    <t>2.93 %</t>
  </si>
  <si>
    <t>0.40 %</t>
  </si>
  <si>
    <t>Ghana</t>
  </si>
  <si>
    <t>2.15 %</t>
  </si>
  <si>
    <t>Yemen</t>
  </si>
  <si>
    <t>0.38 %</t>
  </si>
  <si>
    <t>Nepal</t>
  </si>
  <si>
    <t>0.37 %</t>
  </si>
  <si>
    <t>Venezuela</t>
  </si>
  <si>
    <t>-0.28 %</t>
  </si>
  <si>
    <t>N.A.</t>
  </si>
  <si>
    <t>0.36 %</t>
  </si>
  <si>
    <t>Madagascar</t>
  </si>
  <si>
    <t>2.68 %</t>
  </si>
  <si>
    <t>Cameroon</t>
  </si>
  <si>
    <t>2.59 %</t>
  </si>
  <si>
    <t>0.34 %</t>
  </si>
  <si>
    <t>Côte d'Ivoire</t>
  </si>
  <si>
    <t>North Korea</t>
  </si>
  <si>
    <t>0.44 %</t>
  </si>
  <si>
    <t>0.33 %</t>
  </si>
  <si>
    <t>Australia</t>
  </si>
  <si>
    <t>1.18 %</t>
  </si>
  <si>
    <t>7,682,300</t>
  </si>
  <si>
    <t>Niger</t>
  </si>
  <si>
    <t>3.84 %</t>
  </si>
  <si>
    <t>1,266,700</t>
  </si>
  <si>
    <t>7.0</t>
  </si>
  <si>
    <t>0.31 %</t>
  </si>
  <si>
    <t>Taiwan</t>
  </si>
  <si>
    <t>0.18 %</t>
  </si>
  <si>
    <t>Sri Lanka</t>
  </si>
  <si>
    <t>0.27 %</t>
  </si>
  <si>
    <t>Burkina Faso</t>
  </si>
  <si>
    <t>2.86 %</t>
  </si>
  <si>
    <t>Mali</t>
  </si>
  <si>
    <t>3.02 %</t>
  </si>
  <si>
    <t>1,220,190</t>
  </si>
  <si>
    <t>0.26 %</t>
  </si>
  <si>
    <t>Romania</t>
  </si>
  <si>
    <t>-0.66 %</t>
  </si>
  <si>
    <t>Malawi</t>
  </si>
  <si>
    <t>2.69 %</t>
  </si>
  <si>
    <t>Chile</t>
  </si>
  <si>
    <t>Kazakhstan</t>
  </si>
  <si>
    <t>1.21 %</t>
  </si>
  <si>
    <t>2,699,700</t>
  </si>
  <si>
    <t>0.24 %</t>
  </si>
  <si>
    <t>Zambia</t>
  </si>
  <si>
    <t>Guatemala</t>
  </si>
  <si>
    <t>1.90 %</t>
  </si>
  <si>
    <t>0.23 %</t>
  </si>
  <si>
    <t>Ecuador</t>
  </si>
  <si>
    <t>1.55 %</t>
  </si>
  <si>
    <t>Syria</t>
  </si>
  <si>
    <t>2.52 %</t>
  </si>
  <si>
    <t>Netherlands</t>
  </si>
  <si>
    <t>Senegal</t>
  </si>
  <si>
    <t>2.75 %</t>
  </si>
  <si>
    <t>0.21 %</t>
  </si>
  <si>
    <t>Cambodia</t>
  </si>
  <si>
    <t>Chad</t>
  </si>
  <si>
    <t>3.00 %</t>
  </si>
  <si>
    <t>1,259,200</t>
  </si>
  <si>
    <t>Somalia</t>
  </si>
  <si>
    <t>2.92 %</t>
  </si>
  <si>
    <t>0.20 %</t>
  </si>
  <si>
    <t>Zimbabwe</t>
  </si>
  <si>
    <t>0.19 %</t>
  </si>
  <si>
    <t>Guinea</t>
  </si>
  <si>
    <t>0.17 %</t>
  </si>
  <si>
    <t>Rwanda</t>
  </si>
  <si>
    <t>Benin</t>
  </si>
  <si>
    <t>0.16 %</t>
  </si>
  <si>
    <t>Burundi</t>
  </si>
  <si>
    <t>3.12 %</t>
  </si>
  <si>
    <t>0.15 %</t>
  </si>
  <si>
    <t>Tunisia</t>
  </si>
  <si>
    <t>Bolivia</t>
  </si>
  <si>
    <t>1.39 %</t>
  </si>
  <si>
    <t>1,083,300</t>
  </si>
  <si>
    <t>Belgium</t>
  </si>
  <si>
    <t>Haiti</t>
  </si>
  <si>
    <t>1.24 %</t>
  </si>
  <si>
    <t>3.0</t>
  </si>
  <si>
    <t>Cuba</t>
  </si>
  <si>
    <t>-0.06 %</t>
  </si>
  <si>
    <t>South Sudan</t>
  </si>
  <si>
    <t>1.19 %</t>
  </si>
  <si>
    <t>0.14 %</t>
  </si>
  <si>
    <t>Dominican Republic</t>
  </si>
  <si>
    <t>Czech Republic (Czechia)</t>
  </si>
  <si>
    <t>Greece</t>
  </si>
  <si>
    <t>-0.48 %</t>
  </si>
  <si>
    <t>0.13 %</t>
  </si>
  <si>
    <t>Jordan</t>
  </si>
  <si>
    <t>1.00 %</t>
  </si>
  <si>
    <t>Portugal</t>
  </si>
  <si>
    <t>-0.29 %</t>
  </si>
  <si>
    <t>Azerbaijan</t>
  </si>
  <si>
    <t>0.63 %</t>
  </si>
  <si>
    <t>Honduras</t>
  </si>
  <si>
    <t>1.63 %</t>
  </si>
  <si>
    <t>United Arab Emirates</t>
  </si>
  <si>
    <t>1.23 %</t>
  </si>
  <si>
    <t>Hungary</t>
  </si>
  <si>
    <t>-0.25 %</t>
  </si>
  <si>
    <t>0.12 %</t>
  </si>
  <si>
    <t>Tajikistan</t>
  </si>
  <si>
    <t>Belarus</t>
  </si>
  <si>
    <t>-0.03 %</t>
  </si>
  <si>
    <t>Austria</t>
  </si>
  <si>
    <t>0.57 %</t>
  </si>
  <si>
    <t>Papua New Guinea</t>
  </si>
  <si>
    <t>1.95 %</t>
  </si>
  <si>
    <t>0.11 %</t>
  </si>
  <si>
    <t>Serbia</t>
  </si>
  <si>
    <t>-0.40 %</t>
  </si>
  <si>
    <t>Israel</t>
  </si>
  <si>
    <t>1.60 %</t>
  </si>
  <si>
    <t>Switzerland</t>
  </si>
  <si>
    <t>0.74 %</t>
  </si>
  <si>
    <t>+</t>
  </si>
  <si>
    <t>Пром-ть</t>
  </si>
  <si>
    <t>Транспорт</t>
  </si>
  <si>
    <t>Здания (отопление)</t>
  </si>
  <si>
    <t>Прочее</t>
  </si>
  <si>
    <t>Потери и собвт исп-е</t>
  </si>
  <si>
    <t>Country</t>
  </si>
  <si>
    <t>Average yearly temperature (1961–2020, Celsius)</t>
  </si>
  <si>
    <t>Kiribati</t>
  </si>
  <si>
    <t>Djibouti</t>
  </si>
  <si>
    <t>Tuvalu</t>
  </si>
  <si>
    <t>Mauritania</t>
  </si>
  <si>
    <t>Maldives</t>
  </si>
  <si>
    <t>Palau</t>
  </si>
  <si>
    <t>Gambia</t>
  </si>
  <si>
    <t>Marshall Islands</t>
  </si>
  <si>
    <t>Bahrain</t>
  </si>
  <si>
    <t>Qatar</t>
  </si>
  <si>
    <t>Seychelles</t>
  </si>
  <si>
    <t>Togo</t>
  </si>
  <si>
    <t>Brunei</t>
  </si>
  <si>
    <t>Saint Vincent and the Grenadines</t>
  </si>
  <si>
    <t>Guinea-Bissau</t>
  </si>
  <si>
    <t>Samoa</t>
  </si>
  <si>
    <t>Grenada</t>
  </si>
  <si>
    <t>Singapore</t>
  </si>
  <si>
    <t>Ivory Coast</t>
  </si>
  <si>
    <t>Sierra Leone</t>
  </si>
  <si>
    <t>Antigua and Barbuda</t>
  </si>
  <si>
    <t>Barbados</t>
  </si>
  <si>
    <t>Guyana</t>
  </si>
  <si>
    <t>Federated States of Micronesia</t>
  </si>
  <si>
    <t>Trinidad and Tobago</t>
  </si>
  <si>
    <t>Suriname</t>
  </si>
  <si>
    <t>Solomon Islands</t>
  </si>
  <si>
    <t>Oman</t>
  </si>
  <si>
    <t>Comoros</t>
  </si>
  <si>
    <t>Eritrea</t>
  </si>
  <si>
    <t>Saint Lucia</t>
  </si>
  <si>
    <t>Panama</t>
  </si>
  <si>
    <t>Belize</t>
  </si>
  <si>
    <t>Kuwait</t>
  </si>
  <si>
    <t>Liberia</t>
  </si>
  <si>
    <t>Timor-Leste</t>
  </si>
  <si>
    <t>Tonga</t>
  </si>
  <si>
    <t>Gabon</t>
  </si>
  <si>
    <t>Jamaica</t>
  </si>
  <si>
    <t>Central African Republic</t>
  </si>
  <si>
    <t>Nicaragua</t>
  </si>
  <si>
    <t>Bahamas</t>
  </si>
  <si>
    <t>Costa Rica</t>
  </si>
  <si>
    <t>Republic of the Congo</t>
  </si>
  <si>
    <t>Equatorial Guinea</t>
  </si>
  <si>
    <t>Saint Kitts and Nevis</t>
  </si>
  <si>
    <t>El Salvador</t>
  </si>
  <si>
    <t>Fiji</t>
  </si>
  <si>
    <t>Democratic Republic of the Congo</t>
  </si>
  <si>
    <t>Vanuatu</t>
  </si>
  <si>
    <t>São Tomé and Príncipe</t>
  </si>
  <si>
    <t>Paraguay</t>
  </si>
  <si>
    <t>Cape Verde</t>
  </si>
  <si>
    <t>Laos</t>
  </si>
  <si>
    <t>Mauritius</t>
  </si>
  <si>
    <t>Dominica</t>
  </si>
  <si>
    <t>Libya</t>
  </si>
  <si>
    <t>Botswana</t>
  </si>
  <si>
    <t>Hong Kong</t>
  </si>
  <si>
    <t>Eswatini</t>
  </si>
  <si>
    <t>Namibia</t>
  </si>
  <si>
    <t>Malta</t>
  </si>
  <si>
    <t>Cyprus</t>
  </si>
  <si>
    <t>Uruguay</t>
  </si>
  <si>
    <t>Lebanon</t>
  </si>
  <si>
    <t>Turkmenistan</t>
  </si>
  <si>
    <t>Monaco</t>
  </si>
  <si>
    <t>Lesotho</t>
  </si>
  <si>
    <t>San Marino</t>
  </si>
  <si>
    <t>Albania</t>
  </si>
  <si>
    <t>Croatia</t>
  </si>
  <si>
    <t>Montenegro</t>
  </si>
  <si>
    <t>Bulgaria</t>
  </si>
  <si>
    <t>New Zealand</t>
  </si>
  <si>
    <t>Bosnia and Herzegovina</t>
  </si>
  <si>
    <t>North Macedonia</t>
  </si>
  <si>
    <t>Moldova</t>
  </si>
  <si>
    <t>Ireland</t>
  </si>
  <si>
    <t>Slovenia</t>
  </si>
  <si>
    <t>Luxembourg</t>
  </si>
  <si>
    <t>Andorra</t>
  </si>
  <si>
    <t>Czech Republic</t>
  </si>
  <si>
    <t>Denmark</t>
  </si>
  <si>
    <t>Bhutan</t>
  </si>
  <si>
    <t>Armenia</t>
  </si>
  <si>
    <t>Slovakia</t>
  </si>
  <si>
    <t>Lithuania</t>
  </si>
  <si>
    <t>Georgia</t>
  </si>
  <si>
    <t>Liechtenstein</t>
  </si>
  <si>
    <t>Latvia</t>
  </si>
  <si>
    <t>Estonia</t>
  </si>
  <si>
    <t>Iceland</t>
  </si>
  <si>
    <t>Finland</t>
  </si>
  <si>
    <t>Kyrgyzstan</t>
  </si>
  <si>
    <t>Norway</t>
  </si>
  <si>
    <t>Mongolia</t>
  </si>
  <si>
    <t>Гкал</t>
  </si>
  <si>
    <t>MTOE</t>
  </si>
  <si>
    <t>pop</t>
  </si>
  <si>
    <t>Кал/Дж</t>
  </si>
  <si>
    <t>Гдж</t>
  </si>
  <si>
    <t>MTOE/ГДж</t>
  </si>
  <si>
    <t>КПД</t>
  </si>
  <si>
    <t>temp</t>
  </si>
  <si>
    <t>heat losses</t>
  </si>
  <si>
    <t>MTOR per pop w HK</t>
  </si>
  <si>
    <t>энергоэфф-ть</t>
  </si>
  <si>
    <t>MTOE per pop w HK w EE</t>
  </si>
  <si>
    <t>GDP PPC</t>
  </si>
  <si>
    <t>MTOE per capita</t>
  </si>
  <si>
    <t>GDP PPC per capita</t>
  </si>
  <si>
    <t>MTOE in % to R</t>
  </si>
  <si>
    <t>GDP in % to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</si>
</sst>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222222"/>
      <name val="Arial"/>
      <family val="2"/>
      <charset val="204"/>
    </font>
    <font>
      <b/>
      <sz val="11"/>
      <color rgb="FF2222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4D5156"/>
      <name val="Arial"/>
      <family val="2"/>
      <charset val="204"/>
    </font>
    <font>
      <sz val="11"/>
      <color rgb="FF202122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1" xfId="0" applyFont="1" applyFill="1" applyBorder="1" applyAlignment="1">
      <alignment vertical="top" wrapText="1"/>
    </xf>
    <xf numFmtId="0" fontId="5" fillId="3" borderId="1" xfId="2" applyFill="1" applyBorder="1" applyAlignment="1">
      <alignment horizontal="left" vertical="top" wrapText="1"/>
    </xf>
    <xf numFmtId="16" fontId="3" fillId="3" borderId="1" xfId="0" applyNumberFormat="1" applyFont="1" applyFill="1" applyBorder="1" applyAlignment="1">
      <alignment vertical="top" wrapText="1"/>
    </xf>
    <xf numFmtId="9" fontId="3" fillId="3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2" applyFill="1" applyBorder="1" applyAlignment="1">
      <alignment horizontal="left" vertical="top" wrapText="1"/>
    </xf>
    <xf numFmtId="16" fontId="3" fillId="2" borderId="1" xfId="0" applyNumberFormat="1" applyFont="1" applyFill="1" applyBorder="1" applyAlignment="1">
      <alignment vertical="top" wrapText="1"/>
    </xf>
    <xf numFmtId="9" fontId="3" fillId="2" borderId="1" xfId="0" applyNumberFormat="1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5" fillId="3" borderId="4" xfId="2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top" wrapText="1"/>
    </xf>
    <xf numFmtId="16" fontId="3" fillId="3" borderId="4" xfId="0" applyNumberFormat="1" applyFont="1" applyFill="1" applyBorder="1" applyAlignment="1">
      <alignment vertical="top" wrapText="1"/>
    </xf>
    <xf numFmtId="9" fontId="3" fillId="3" borderId="4" xfId="0" applyNumberFormat="1" applyFont="1" applyFill="1" applyBorder="1" applyAlignment="1">
      <alignment vertical="top" wrapText="1"/>
    </xf>
    <xf numFmtId="3" fontId="0" fillId="0" borderId="0" xfId="0" applyNumberFormat="1"/>
    <xf numFmtId="3" fontId="4" fillId="3" borderId="1" xfId="0" applyNumberFormat="1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3" fontId="4" fillId="3" borderId="4" xfId="0" applyNumberFormat="1" applyFont="1" applyFill="1" applyBorder="1" applyAlignment="1">
      <alignment vertical="top" wrapText="1"/>
    </xf>
    <xf numFmtId="9" fontId="0" fillId="0" borderId="0" xfId="1" applyFont="1"/>
    <xf numFmtId="0" fontId="6" fillId="0" borderId="0" xfId="0" applyFont="1"/>
    <xf numFmtId="0" fontId="0" fillId="0" borderId="5" xfId="0" applyBorder="1"/>
    <xf numFmtId="0" fontId="2" fillId="0" borderId="5" xfId="0" applyFont="1" applyBorder="1" applyAlignment="1">
      <alignment horizontal="left" vertical="center" wrapText="1"/>
    </xf>
    <xf numFmtId="3" fontId="0" fillId="0" borderId="5" xfId="0" applyNumberFormat="1" applyBorder="1"/>
    <xf numFmtId="9" fontId="0" fillId="0" borderId="5" xfId="1" applyFont="1" applyBorder="1"/>
    <xf numFmtId="0" fontId="7" fillId="0" borderId="5" xfId="0" applyFont="1" applyBorder="1"/>
    <xf numFmtId="1" fontId="0" fillId="0" borderId="5" xfId="0" applyNumberFormat="1" applyBorder="1"/>
    <xf numFmtId="0" fontId="2" fillId="5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1" fontId="0" fillId="4" borderId="5" xfId="0" applyNumberFormat="1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свод!$V$13:$V$18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-5</c:v>
                </c:pt>
              </c:numCache>
            </c:numRef>
          </c:xVal>
          <c:yVal>
            <c:numRef>
              <c:f>свод!$W$13:$W$18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23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58-4012-A42B-5683FF9B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93391"/>
        <c:axId val="1868591311"/>
      </c:scatterChart>
      <c:valAx>
        <c:axId val="1868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591311"/>
        <c:crosses val="autoZero"/>
        <c:crossBetween val="midCat"/>
      </c:valAx>
      <c:valAx>
        <c:axId val="18685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59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85724</xdr:colOff>
      <xdr:row>2</xdr:row>
      <xdr:rowOff>161924</xdr:rowOff>
    </xdr:from>
    <xdr:to>
      <xdr:col>28</xdr:col>
      <xdr:colOff>295274</xdr:colOff>
      <xdr:row>24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world-population/myanmar-population/" TargetMode="External"/><Relationship Id="rId21" Type="http://schemas.openxmlformats.org/officeDocument/2006/relationships/hyperlink" Target="https://www.worldometers.info/world-population/uk-population/" TargetMode="External"/><Relationship Id="rId42" Type="http://schemas.openxmlformats.org/officeDocument/2006/relationships/hyperlink" Target="https://www.worldometers.info/world-population/uzbekistan-population/" TargetMode="External"/><Relationship Id="rId47" Type="http://schemas.openxmlformats.org/officeDocument/2006/relationships/hyperlink" Target="https://www.worldometers.info/world-population/ghana-population/" TargetMode="External"/><Relationship Id="rId63" Type="http://schemas.openxmlformats.org/officeDocument/2006/relationships/hyperlink" Target="https://www.worldometers.info/world-population/chile-population/" TargetMode="External"/><Relationship Id="rId68" Type="http://schemas.openxmlformats.org/officeDocument/2006/relationships/hyperlink" Target="https://www.worldometers.info/world-population/syria-population/" TargetMode="External"/><Relationship Id="rId84" Type="http://schemas.openxmlformats.org/officeDocument/2006/relationships/hyperlink" Target="https://www.worldometers.info/world-population/south-sudan-population/" TargetMode="External"/><Relationship Id="rId89" Type="http://schemas.openxmlformats.org/officeDocument/2006/relationships/hyperlink" Target="https://www.worldometers.info/world-population/portugal-population/" TargetMode="External"/><Relationship Id="rId16" Type="http://schemas.openxmlformats.org/officeDocument/2006/relationships/hyperlink" Target="https://www.worldometers.info/world-population/democratic-republic-of-the-congo-population/" TargetMode="External"/><Relationship Id="rId11" Type="http://schemas.openxmlformats.org/officeDocument/2006/relationships/hyperlink" Target="https://www.worldometers.info/world-population/japan-population/" TargetMode="External"/><Relationship Id="rId32" Type="http://schemas.openxmlformats.org/officeDocument/2006/relationships/hyperlink" Target="https://www.worldometers.info/world-population/argentina-population/" TargetMode="External"/><Relationship Id="rId37" Type="http://schemas.openxmlformats.org/officeDocument/2006/relationships/hyperlink" Target="https://www.worldometers.info/world-population/afghanistan-population/" TargetMode="External"/><Relationship Id="rId53" Type="http://schemas.openxmlformats.org/officeDocument/2006/relationships/hyperlink" Target="https://www.worldometers.info/world-population/cote-d-ivoire-population/" TargetMode="External"/><Relationship Id="rId58" Type="http://schemas.openxmlformats.org/officeDocument/2006/relationships/hyperlink" Target="https://www.worldometers.info/world-population/sri-lanka-population/" TargetMode="External"/><Relationship Id="rId74" Type="http://schemas.openxmlformats.org/officeDocument/2006/relationships/hyperlink" Target="https://www.worldometers.info/world-population/zimbabwe-population/" TargetMode="External"/><Relationship Id="rId79" Type="http://schemas.openxmlformats.org/officeDocument/2006/relationships/hyperlink" Target="https://www.worldometers.info/world-population/tunisia-population/" TargetMode="External"/><Relationship Id="rId5" Type="http://schemas.openxmlformats.org/officeDocument/2006/relationships/hyperlink" Target="https://www.worldometers.info/world-population/pakistan-population/" TargetMode="External"/><Relationship Id="rId90" Type="http://schemas.openxmlformats.org/officeDocument/2006/relationships/hyperlink" Target="https://www.worldometers.info/world-population/azerbaijan-population/" TargetMode="External"/><Relationship Id="rId95" Type="http://schemas.openxmlformats.org/officeDocument/2006/relationships/hyperlink" Target="https://www.worldometers.info/world-population/tajikistan-population/" TargetMode="External"/><Relationship Id="rId22" Type="http://schemas.openxmlformats.org/officeDocument/2006/relationships/hyperlink" Target="https://www.worldometers.info/world-population/france-population/" TargetMode="External"/><Relationship Id="rId27" Type="http://schemas.openxmlformats.org/officeDocument/2006/relationships/hyperlink" Target="https://www.worldometers.info/world-population/kenya-population/" TargetMode="External"/><Relationship Id="rId43" Type="http://schemas.openxmlformats.org/officeDocument/2006/relationships/hyperlink" Target="https://www.worldometers.info/world-population/peru-population/" TargetMode="External"/><Relationship Id="rId48" Type="http://schemas.openxmlformats.org/officeDocument/2006/relationships/hyperlink" Target="https://www.worldometers.info/world-population/yemen-population/" TargetMode="External"/><Relationship Id="rId64" Type="http://schemas.openxmlformats.org/officeDocument/2006/relationships/hyperlink" Target="https://www.worldometers.info/world-population/kazakhstan-population/" TargetMode="External"/><Relationship Id="rId69" Type="http://schemas.openxmlformats.org/officeDocument/2006/relationships/hyperlink" Target="https://www.worldometers.info/world-population/netherlands-population/" TargetMode="External"/><Relationship Id="rId80" Type="http://schemas.openxmlformats.org/officeDocument/2006/relationships/hyperlink" Target="https://www.worldometers.info/world-population/bolivia-population/" TargetMode="External"/><Relationship Id="rId85" Type="http://schemas.openxmlformats.org/officeDocument/2006/relationships/hyperlink" Target="https://www.worldometers.info/world-population/dominican-republic-population/" TargetMode="External"/><Relationship Id="rId12" Type="http://schemas.openxmlformats.org/officeDocument/2006/relationships/hyperlink" Target="https://www.worldometers.info/world-population/ethiopia-population/" TargetMode="External"/><Relationship Id="rId17" Type="http://schemas.openxmlformats.org/officeDocument/2006/relationships/hyperlink" Target="https://www.worldometers.info/world-population/turkey-population/" TargetMode="External"/><Relationship Id="rId25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world-population/algeria-population/" TargetMode="External"/><Relationship Id="rId38" Type="http://schemas.openxmlformats.org/officeDocument/2006/relationships/hyperlink" Target="https://www.worldometers.info/world-population/poland-population/" TargetMode="External"/><Relationship Id="rId46" Type="http://schemas.openxmlformats.org/officeDocument/2006/relationships/hyperlink" Target="https://www.worldometers.info/world-population/mozambique-population/" TargetMode="External"/><Relationship Id="rId59" Type="http://schemas.openxmlformats.org/officeDocument/2006/relationships/hyperlink" Target="https://www.worldometers.info/world-population/burkina-faso-population/" TargetMode="External"/><Relationship Id="rId67" Type="http://schemas.openxmlformats.org/officeDocument/2006/relationships/hyperlink" Target="https://www.worldometers.info/world-population/ecuador-population/" TargetMode="External"/><Relationship Id="rId20" Type="http://schemas.openxmlformats.org/officeDocument/2006/relationships/hyperlink" Target="https://www.worldometers.info/world-population/thailand-population/" TargetMode="External"/><Relationship Id="rId41" Type="http://schemas.openxmlformats.org/officeDocument/2006/relationships/hyperlink" Target="https://www.worldometers.info/world-population/saudi-arabia-population/" TargetMode="External"/><Relationship Id="rId54" Type="http://schemas.openxmlformats.org/officeDocument/2006/relationships/hyperlink" Target="https://www.worldometers.info/world-population/north-korea-population/" TargetMode="External"/><Relationship Id="rId62" Type="http://schemas.openxmlformats.org/officeDocument/2006/relationships/hyperlink" Target="https://www.worldometers.info/world-population/malawi-population/" TargetMode="External"/><Relationship Id="rId70" Type="http://schemas.openxmlformats.org/officeDocument/2006/relationships/hyperlink" Target="https://www.worldometers.info/world-population/senegal-population/" TargetMode="External"/><Relationship Id="rId75" Type="http://schemas.openxmlformats.org/officeDocument/2006/relationships/hyperlink" Target="https://www.worldometers.info/world-population/guinea-population/" TargetMode="External"/><Relationship Id="rId83" Type="http://schemas.openxmlformats.org/officeDocument/2006/relationships/hyperlink" Target="https://www.worldometers.info/world-population/cuba-population/" TargetMode="External"/><Relationship Id="rId88" Type="http://schemas.openxmlformats.org/officeDocument/2006/relationships/hyperlink" Target="https://www.worldometers.info/world-population/jordan-population/" TargetMode="External"/><Relationship Id="rId91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belarus-population/" TargetMode="External"/><Relationship Id="rId1" Type="http://schemas.openxmlformats.org/officeDocument/2006/relationships/hyperlink" Target="https://www.worldometers.info/world-population/china-population/" TargetMode="External"/><Relationship Id="rId6" Type="http://schemas.openxmlformats.org/officeDocument/2006/relationships/hyperlink" Target="https://www.worldometers.info/world-population/brazil-population/" TargetMode="External"/><Relationship Id="rId15" Type="http://schemas.openxmlformats.org/officeDocument/2006/relationships/hyperlink" Target="https://www.worldometers.info/world-population/vietnam-population/" TargetMode="External"/><Relationship Id="rId23" Type="http://schemas.openxmlformats.org/officeDocument/2006/relationships/hyperlink" Target="https://www.worldometers.info/world-population/italy-population/" TargetMode="External"/><Relationship Id="rId28" Type="http://schemas.openxmlformats.org/officeDocument/2006/relationships/hyperlink" Target="https://www.worldometers.info/world-population/south-korea-population/" TargetMode="External"/><Relationship Id="rId36" Type="http://schemas.openxmlformats.org/officeDocument/2006/relationships/hyperlink" Target="https://www.worldometers.info/world-population/iraq-population/" TargetMode="External"/><Relationship Id="rId49" Type="http://schemas.openxmlformats.org/officeDocument/2006/relationships/hyperlink" Target="https://www.worldometers.info/world-population/nepal-population/" TargetMode="External"/><Relationship Id="rId57" Type="http://schemas.openxmlformats.org/officeDocument/2006/relationships/hyperlink" Target="https://www.worldometers.info/world-population/taiwan-population/" TargetMode="External"/><Relationship Id="rId10" Type="http://schemas.openxmlformats.org/officeDocument/2006/relationships/hyperlink" Target="https://www.worldometers.info/world-population/mexico-population/" TargetMode="External"/><Relationship Id="rId31" Type="http://schemas.openxmlformats.org/officeDocument/2006/relationships/hyperlink" Target="https://www.worldometers.info/world-population/uganda-population/" TargetMode="External"/><Relationship Id="rId44" Type="http://schemas.openxmlformats.org/officeDocument/2006/relationships/hyperlink" Target="https://www.worldometers.info/world-population/angola-population/" TargetMode="External"/><Relationship Id="rId52" Type="http://schemas.openxmlformats.org/officeDocument/2006/relationships/hyperlink" Target="https://www.worldometers.info/world-population/cameroon-population/" TargetMode="External"/><Relationship Id="rId60" Type="http://schemas.openxmlformats.org/officeDocument/2006/relationships/hyperlink" Target="https://www.worldometers.info/world-population/mali-population/" TargetMode="External"/><Relationship Id="rId65" Type="http://schemas.openxmlformats.org/officeDocument/2006/relationships/hyperlink" Target="https://www.worldometers.info/world-population/zambia-population/" TargetMode="External"/><Relationship Id="rId73" Type="http://schemas.openxmlformats.org/officeDocument/2006/relationships/hyperlink" Target="https://www.worldometers.info/world-population/somalia-population/" TargetMode="External"/><Relationship Id="rId78" Type="http://schemas.openxmlformats.org/officeDocument/2006/relationships/hyperlink" Target="https://www.worldometers.info/world-population/burundi-population/" TargetMode="External"/><Relationship Id="rId81" Type="http://schemas.openxmlformats.org/officeDocument/2006/relationships/hyperlink" Target="https://www.worldometers.info/world-population/belgium-population/" TargetMode="External"/><Relationship Id="rId86" Type="http://schemas.openxmlformats.org/officeDocument/2006/relationships/hyperlink" Target="https://www.worldometers.info/world-population/czech-republic-population/" TargetMode="External"/><Relationship Id="rId94" Type="http://schemas.openxmlformats.org/officeDocument/2006/relationships/hyperlink" Target="https://www.worldometers.info/world-population/hungary-population/" TargetMode="External"/><Relationship Id="rId99" Type="http://schemas.openxmlformats.org/officeDocument/2006/relationships/hyperlink" Target="https://www.worldometers.info/world-population/serbia-population/" TargetMode="External"/><Relationship Id="rId101" Type="http://schemas.openxmlformats.org/officeDocument/2006/relationships/hyperlink" Target="https://www.worldometers.info/world-population/switzerland-population/" TargetMode="External"/><Relationship Id="rId4" Type="http://schemas.openxmlformats.org/officeDocument/2006/relationships/hyperlink" Target="https://www.worldometers.info/world-population/indonesia-population/" TargetMode="External"/><Relationship Id="rId9" Type="http://schemas.openxmlformats.org/officeDocument/2006/relationships/hyperlink" Target="https://www.worldometers.info/world-population/russia-population/" TargetMode="External"/><Relationship Id="rId13" Type="http://schemas.openxmlformats.org/officeDocument/2006/relationships/hyperlink" Target="https://www.worldometers.info/world-population/philippines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world-population/canada-population/" TargetMode="External"/><Relationship Id="rId34" Type="http://schemas.openxmlformats.org/officeDocument/2006/relationships/hyperlink" Target="https://www.worldometers.info/world-population/sudan-population/" TargetMode="External"/><Relationship Id="rId50" Type="http://schemas.openxmlformats.org/officeDocument/2006/relationships/hyperlink" Target="https://www.worldometers.info/world-population/venezuela-population/" TargetMode="External"/><Relationship Id="rId55" Type="http://schemas.openxmlformats.org/officeDocument/2006/relationships/hyperlink" Target="https://www.worldometers.info/world-population/australia-population/" TargetMode="External"/><Relationship Id="rId76" Type="http://schemas.openxmlformats.org/officeDocument/2006/relationships/hyperlink" Target="https://www.worldometers.info/world-population/rwanda-population/" TargetMode="External"/><Relationship Id="rId97" Type="http://schemas.openxmlformats.org/officeDocument/2006/relationships/hyperlink" Target="https://www.worldometers.info/world-population/austria-population/" TargetMode="External"/><Relationship Id="rId7" Type="http://schemas.openxmlformats.org/officeDocument/2006/relationships/hyperlink" Target="https://www.worldometers.info/world-population/nigeria-population/" TargetMode="External"/><Relationship Id="rId71" Type="http://schemas.openxmlformats.org/officeDocument/2006/relationships/hyperlink" Target="https://www.worldometers.info/world-population/cambodia-population/" TargetMode="External"/><Relationship Id="rId92" Type="http://schemas.openxmlformats.org/officeDocument/2006/relationships/hyperlink" Target="https://www.worldometers.info/world-population/honduras-population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colombia-population/" TargetMode="External"/><Relationship Id="rId24" Type="http://schemas.openxmlformats.org/officeDocument/2006/relationships/hyperlink" Target="https://www.worldometers.info/world-population/tanzania-population/" TargetMode="External"/><Relationship Id="rId40" Type="http://schemas.openxmlformats.org/officeDocument/2006/relationships/hyperlink" Target="https://www.worldometers.info/world-population/morocco-population/" TargetMode="External"/><Relationship Id="rId45" Type="http://schemas.openxmlformats.org/officeDocument/2006/relationships/hyperlink" Target="https://www.worldometers.info/world-population/malaysia-population/" TargetMode="External"/><Relationship Id="rId66" Type="http://schemas.openxmlformats.org/officeDocument/2006/relationships/hyperlink" Target="https://www.worldometers.info/world-population/guatemala-population/" TargetMode="External"/><Relationship Id="rId87" Type="http://schemas.openxmlformats.org/officeDocument/2006/relationships/hyperlink" Target="https://www.worldometers.info/world-population/greece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haiti-population/" TargetMode="External"/><Relationship Id="rId19" Type="http://schemas.openxmlformats.org/officeDocument/2006/relationships/hyperlink" Target="https://www.worldometers.info/world-population/germany-population/" TargetMode="External"/><Relationship Id="rId14" Type="http://schemas.openxmlformats.org/officeDocument/2006/relationships/hyperlink" Target="https://www.worldometers.info/world-population/egypt-population/" TargetMode="External"/><Relationship Id="rId30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world-population/ukraine-population/" TargetMode="External"/><Relationship Id="rId56" Type="http://schemas.openxmlformats.org/officeDocument/2006/relationships/hyperlink" Target="https://www.worldometers.info/world-population/niger-population/" TargetMode="External"/><Relationship Id="rId77" Type="http://schemas.openxmlformats.org/officeDocument/2006/relationships/hyperlink" Target="https://www.worldometers.info/world-population/benin-population/" TargetMode="External"/><Relationship Id="rId100" Type="http://schemas.openxmlformats.org/officeDocument/2006/relationships/hyperlink" Target="https://www.worldometers.info/world-population/israel-population/" TargetMode="External"/><Relationship Id="rId8" Type="http://schemas.openxmlformats.org/officeDocument/2006/relationships/hyperlink" Target="https://www.worldometers.info/world-population/bangladesh-population/" TargetMode="External"/><Relationship Id="rId51" Type="http://schemas.openxmlformats.org/officeDocument/2006/relationships/hyperlink" Target="https://www.worldometers.info/world-population/madagascar-population/" TargetMode="External"/><Relationship Id="rId72" Type="http://schemas.openxmlformats.org/officeDocument/2006/relationships/hyperlink" Target="https://www.worldometers.info/world-population/chad-population/" TargetMode="External"/><Relationship Id="rId93" Type="http://schemas.openxmlformats.org/officeDocument/2006/relationships/hyperlink" Target="https://www.worldometers.info/world-population/united-arab-emirates-population/" TargetMode="External"/><Relationship Id="rId98" Type="http://schemas.openxmlformats.org/officeDocument/2006/relationships/hyperlink" Target="https://www.worldometers.info/world-population/papua-new-guinea-population/" TargetMode="External"/><Relationship Id="rId3" Type="http://schemas.openxmlformats.org/officeDocument/2006/relationships/hyperlink" Target="https://www.worldometers.info/world-population/us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30"/>
  <sheetViews>
    <sheetView tabSelected="1" topLeftCell="A2" zoomScale="115" zoomScaleNormal="115" workbookViewId="0">
      <pane xSplit="4" ySplit="2" topLeftCell="E4" activePane="bottomRight" state="frozen"/>
      <selection activeCell="A2" sqref="A2"/>
      <selection pane="topRight" activeCell="E2" sqref="E2"/>
      <selection pane="bottomLeft" activeCell="A4" sqref="A4"/>
      <selection pane="bottomRight" activeCell="N30" sqref="N30"/>
    </sheetView>
  </sheetViews>
  <sheetFormatPr defaultRowHeight="15" x14ac:dyDescent="0.25"/>
  <cols>
    <col min="4" max="4" width="20" customWidth="1"/>
    <col min="5" max="5" width="9.140625" hidden="1" customWidth="1"/>
    <col min="6" max="6" width="12" hidden="1" customWidth="1"/>
    <col min="7" max="7" width="15.28515625" hidden="1" customWidth="1"/>
    <col min="8" max="11" width="9.140625" hidden="1" customWidth="1"/>
    <col min="12" max="13" width="9.140625" customWidth="1"/>
    <col min="15" max="15" width="0" hidden="1" customWidth="1"/>
    <col min="16" max="16" width="14.140625" hidden="1" customWidth="1"/>
    <col min="17" max="17" width="9" customWidth="1"/>
    <col min="18" max="18" width="12.140625" customWidth="1"/>
    <col min="22" max="22" width="11" bestFit="1" customWidth="1"/>
    <col min="26" max="26" width="12" bestFit="1" customWidth="1"/>
  </cols>
  <sheetData>
    <row r="3" spans="3:27" x14ac:dyDescent="0.25">
      <c r="D3" s="22"/>
      <c r="E3" s="22"/>
      <c r="F3" s="22" t="s">
        <v>395</v>
      </c>
      <c r="G3" s="22" t="s">
        <v>396</v>
      </c>
      <c r="H3" s="22" t="s">
        <v>407</v>
      </c>
      <c r="I3" s="22" t="s">
        <v>401</v>
      </c>
      <c r="J3" s="22" t="s">
        <v>402</v>
      </c>
      <c r="K3" s="22" t="s">
        <v>403</v>
      </c>
      <c r="L3" s="22" t="s">
        <v>404</v>
      </c>
      <c r="M3" s="22" t="s">
        <v>405</v>
      </c>
      <c r="N3" s="22" t="s">
        <v>409</v>
      </c>
      <c r="O3" s="22" t="s">
        <v>406</v>
      </c>
      <c r="P3" s="22" t="s">
        <v>408</v>
      </c>
      <c r="Q3" s="22" t="s">
        <v>410</v>
      </c>
    </row>
    <row r="4" spans="3:27" x14ac:dyDescent="0.25">
      <c r="D4" s="23" t="s">
        <v>7</v>
      </c>
      <c r="E4" s="22">
        <v>3381</v>
      </c>
      <c r="F4" s="22">
        <f>E4*1000000</f>
        <v>3381000000</v>
      </c>
      <c r="G4" s="24">
        <f>VLOOKUP(D4,Pop!$D$2:$E$102,2,0)</f>
        <v>1439323776</v>
      </c>
      <c r="H4" s="22">
        <f>F4/G4*1000</f>
        <v>2349.0197663489439</v>
      </c>
      <c r="I4" s="22">
        <f>VLOOKUP(D4,temp!$C$4:$D$195,2,0)*1</f>
        <v>6.95</v>
      </c>
      <c r="J4" s="22">
        <v>26</v>
      </c>
      <c r="K4" s="22">
        <f>H4*(1-J4/100)</f>
        <v>1738.2746270982184</v>
      </c>
      <c r="L4" s="22">
        <v>57.5</v>
      </c>
      <c r="M4" s="22">
        <f>K4*L4/100</f>
        <v>999.50791058147558</v>
      </c>
      <c r="N4" s="25">
        <f>M4/$M$9-1</f>
        <v>-0.19202094350779197</v>
      </c>
      <c r="O4" s="26">
        <v>24191</v>
      </c>
      <c r="P4" s="27">
        <f>O4/G4*1000000000</f>
        <v>16807.19821583771</v>
      </c>
      <c r="Q4" s="25">
        <f>P4/$P$9-1</f>
        <v>-0.40176843186447908</v>
      </c>
      <c r="R4" s="20"/>
    </row>
    <row r="5" spans="3:27" x14ac:dyDescent="0.25">
      <c r="C5" t="s">
        <v>290</v>
      </c>
      <c r="D5" s="28" t="s">
        <v>0</v>
      </c>
      <c r="E5" s="22">
        <v>2046</v>
      </c>
      <c r="F5" s="22">
        <f t="shared" ref="F5:F27" si="0">E5*1000000</f>
        <v>2046000000</v>
      </c>
      <c r="G5" s="24">
        <f>VLOOKUP(D5,Pop!$D$2:$E$102,2,0)</f>
        <v>331002651</v>
      </c>
      <c r="H5" s="22">
        <f t="shared" ref="H5:H30" si="1">F5/G5*1000</f>
        <v>6181.219376397079</v>
      </c>
      <c r="I5" s="22">
        <f>VLOOKUP(D5,temp!$C$4:$D$195,2,0)</f>
        <v>8.5500000000000007</v>
      </c>
      <c r="J5" s="22">
        <v>24</v>
      </c>
      <c r="K5" s="22">
        <f t="shared" ref="K5:K30" si="2">H5*(1-J5/100)</f>
        <v>4697.72672606178</v>
      </c>
      <c r="L5" s="22">
        <v>54</v>
      </c>
      <c r="M5" s="22">
        <f t="shared" ref="M5:M30" si="3">K5*L5/100</f>
        <v>2536.772432073361</v>
      </c>
      <c r="N5" s="25">
        <f t="shared" ref="N5:N30" si="4">M5/$M$9-1</f>
        <v>1.0506681082790679</v>
      </c>
      <c r="O5" s="26">
        <v>20894</v>
      </c>
      <c r="P5" s="27">
        <f t="shared" ref="P5:P30" si="5">O5/G5*1000000000</f>
        <v>63123.361510479263</v>
      </c>
      <c r="Q5" s="25">
        <f t="shared" ref="Q5:Q30" si="6">P5/$P$9-1</f>
        <v>1.2467984882105605</v>
      </c>
      <c r="R5" s="20"/>
    </row>
    <row r="6" spans="3:27" x14ac:dyDescent="0.25">
      <c r="C6" t="s">
        <v>290</v>
      </c>
      <c r="D6" s="28" t="s">
        <v>3</v>
      </c>
      <c r="E6" s="22">
        <v>281</v>
      </c>
      <c r="F6" s="22">
        <f t="shared" si="0"/>
        <v>281000000</v>
      </c>
      <c r="G6" s="24">
        <f>VLOOKUP(D6,Pop!$D$2:$E$102,2,0)</f>
        <v>37742154</v>
      </c>
      <c r="H6" s="22">
        <f t="shared" si="1"/>
        <v>7445.2560391757179</v>
      </c>
      <c r="I6" s="22">
        <f>VLOOKUP(D6,temp!$C$4:$D$195,2,0)</f>
        <v>-5.35</v>
      </c>
      <c r="J6" s="22">
        <v>30</v>
      </c>
      <c r="K6" s="22">
        <f t="shared" si="2"/>
        <v>5211.679227423002</v>
      </c>
      <c r="L6" s="22">
        <v>49.5</v>
      </c>
      <c r="M6" s="22">
        <f t="shared" si="3"/>
        <v>2579.7812175743861</v>
      </c>
      <c r="N6" s="25">
        <f t="shared" si="4"/>
        <v>1.0854354148327277</v>
      </c>
      <c r="O6" s="26">
        <v>1852</v>
      </c>
      <c r="P6" s="27">
        <f t="shared" si="5"/>
        <v>49069.801368517547</v>
      </c>
      <c r="Q6" s="25">
        <f t="shared" si="6"/>
        <v>0.74657928369791993</v>
      </c>
      <c r="R6" s="20"/>
    </row>
    <row r="7" spans="3:27" x14ac:dyDescent="0.25">
      <c r="D7" s="28" t="s">
        <v>90</v>
      </c>
      <c r="E7" s="22">
        <v>154</v>
      </c>
      <c r="F7" s="22">
        <f t="shared" si="0"/>
        <v>154000000</v>
      </c>
      <c r="G7" s="24">
        <f>VLOOKUP(D7,Pop!$D$2:$E$102,2,0)</f>
        <v>67886011</v>
      </c>
      <c r="H7" s="22">
        <f t="shared" si="1"/>
        <v>2268.5086033409739</v>
      </c>
      <c r="I7" s="22">
        <f>VLOOKUP(D7,temp!$C$4:$D$195,2,0)</f>
        <v>8.4499999999999993</v>
      </c>
      <c r="J7" s="22">
        <v>24</v>
      </c>
      <c r="K7" s="22">
        <f t="shared" si="2"/>
        <v>1724.0665385391401</v>
      </c>
      <c r="L7" s="22">
        <v>72.5</v>
      </c>
      <c r="M7" s="22">
        <f t="shared" si="3"/>
        <v>1249.9482404408766</v>
      </c>
      <c r="N7" s="25">
        <f t="shared" si="4"/>
        <v>1.0429221503584829E-2</v>
      </c>
      <c r="O7" s="26">
        <v>2962</v>
      </c>
      <c r="P7" s="27">
        <f t="shared" si="5"/>
        <v>43631.964175947825</v>
      </c>
      <c r="Q7" s="25">
        <f t="shared" si="6"/>
        <v>0.55302615073663874</v>
      </c>
      <c r="R7" s="20"/>
    </row>
    <row r="8" spans="3:27" x14ac:dyDescent="0.25">
      <c r="D8" s="29" t="s">
        <v>8</v>
      </c>
      <c r="E8" s="22">
        <v>908</v>
      </c>
      <c r="F8" s="22">
        <f t="shared" si="0"/>
        <v>908000000</v>
      </c>
      <c r="G8" s="24">
        <f>VLOOKUP(D8,Pop!$D$2:$E$102,2,0)</f>
        <v>1380004385</v>
      </c>
      <c r="H8" s="22">
        <f t="shared" si="1"/>
        <v>657.96892377265897</v>
      </c>
      <c r="I8" s="22">
        <f>VLOOKUP(D8,temp!$C$4:$D$195,2,0)</f>
        <v>23.65</v>
      </c>
      <c r="J8" s="22">
        <v>9</v>
      </c>
      <c r="K8" s="22">
        <f t="shared" si="2"/>
        <v>598.7517206331197</v>
      </c>
      <c r="L8" s="22">
        <v>41.5</v>
      </c>
      <c r="M8" s="22">
        <f t="shared" si="3"/>
        <v>248.48196406274465</v>
      </c>
      <c r="N8" s="25">
        <f t="shared" si="4"/>
        <v>-0.79913293256283691</v>
      </c>
      <c r="O8" s="26">
        <v>8975</v>
      </c>
      <c r="P8" s="27">
        <f t="shared" si="5"/>
        <v>6503.6025229731431</v>
      </c>
      <c r="Q8" s="25">
        <f t="shared" si="6"/>
        <v>-0.76851225969465164</v>
      </c>
      <c r="R8" s="20"/>
      <c r="T8" t="s">
        <v>394</v>
      </c>
      <c r="U8" t="s">
        <v>397</v>
      </c>
      <c r="V8" t="s">
        <v>398</v>
      </c>
      <c r="W8" t="s">
        <v>399</v>
      </c>
      <c r="X8" t="s">
        <v>395</v>
      </c>
      <c r="Y8" t="s">
        <v>400</v>
      </c>
    </row>
    <row r="9" spans="3:27" x14ac:dyDescent="0.25">
      <c r="C9" t="s">
        <v>290</v>
      </c>
      <c r="D9" s="30" t="s">
        <v>9</v>
      </c>
      <c r="E9" s="22">
        <v>731</v>
      </c>
      <c r="F9" s="22">
        <f t="shared" si="0"/>
        <v>731000000</v>
      </c>
      <c r="G9" s="24">
        <f>VLOOKUP(D9,Pop!$D$2:$E$102,2,0)</f>
        <v>145934462</v>
      </c>
      <c r="H9" s="22">
        <f t="shared" si="1"/>
        <v>5009.0978510613886</v>
      </c>
      <c r="I9" s="22">
        <f>VLOOKUP(D9,temp!$C$4:$D$195,2,0)</f>
        <v>-5.0999999999999996</v>
      </c>
      <c r="J9" s="22">
        <v>30</v>
      </c>
      <c r="K9" s="22">
        <f t="shared" si="2"/>
        <v>3506.3684957429718</v>
      </c>
      <c r="L9" s="27">
        <f>28*1.26</f>
        <v>35.28</v>
      </c>
      <c r="M9" s="22">
        <f t="shared" si="3"/>
        <v>1237.0468052981205</v>
      </c>
      <c r="N9" s="25">
        <f t="shared" si="4"/>
        <v>0</v>
      </c>
      <c r="O9" s="26">
        <v>4100</v>
      </c>
      <c r="P9" s="27">
        <f t="shared" si="5"/>
        <v>28094.803268606975</v>
      </c>
      <c r="Q9" s="25">
        <f t="shared" si="6"/>
        <v>0</v>
      </c>
      <c r="R9" s="20"/>
      <c r="S9">
        <v>500</v>
      </c>
      <c r="T9">
        <f t="shared" ref="T9" si="7">S9*1000000</f>
        <v>500000000</v>
      </c>
      <c r="U9">
        <v>4.1867999999999999</v>
      </c>
      <c r="V9">
        <f>T9*U9</f>
        <v>2093400000</v>
      </c>
      <c r="W9" s="21">
        <v>41.868000000000002</v>
      </c>
      <c r="X9">
        <f>V9/W9</f>
        <v>50000000</v>
      </c>
      <c r="Y9">
        <v>0.36</v>
      </c>
      <c r="Z9">
        <f>X9/Y9</f>
        <v>138888888.8888889</v>
      </c>
      <c r="AA9">
        <f>Z9/F9*1.5</f>
        <v>0.28499772001823986</v>
      </c>
    </row>
    <row r="10" spans="3:27" x14ac:dyDescent="0.25">
      <c r="D10" s="31" t="s">
        <v>10</v>
      </c>
      <c r="E10" s="22">
        <v>386</v>
      </c>
      <c r="F10" s="22">
        <f t="shared" si="0"/>
        <v>386000000</v>
      </c>
      <c r="G10" s="24">
        <f>VLOOKUP(D10,Pop!$D$2:$E$102,2,0)</f>
        <v>126476461</v>
      </c>
      <c r="H10" s="22">
        <f t="shared" si="1"/>
        <v>3051.9513034128936</v>
      </c>
      <c r="I10" s="22">
        <f>VLOOKUP(D10,temp!$C$4:$D$195,2,0)</f>
        <v>11.15</v>
      </c>
      <c r="J10" s="22">
        <v>22</v>
      </c>
      <c r="K10" s="22">
        <f t="shared" si="2"/>
        <v>2380.522016662057</v>
      </c>
      <c r="L10" s="22">
        <v>63.5</v>
      </c>
      <c r="M10" s="22">
        <f t="shared" si="3"/>
        <v>1511.6314805804061</v>
      </c>
      <c r="N10" s="25">
        <f t="shared" si="4"/>
        <v>0.22196789491413993</v>
      </c>
      <c r="O10" s="26">
        <v>5312</v>
      </c>
      <c r="P10" s="27">
        <f t="shared" si="5"/>
        <v>41999.910165101792</v>
      </c>
      <c r="Q10" s="25">
        <f t="shared" si="6"/>
        <v>0.49493519365669769</v>
      </c>
      <c r="R10" s="20"/>
    </row>
    <row r="11" spans="3:27" x14ac:dyDescent="0.25">
      <c r="D11" s="31" t="s">
        <v>2</v>
      </c>
      <c r="E11" s="22">
        <v>283</v>
      </c>
      <c r="F11" s="22">
        <f t="shared" si="0"/>
        <v>283000000</v>
      </c>
      <c r="G11" s="24">
        <f>VLOOKUP(D11,Pop!$D$2:$E$102,2,0)</f>
        <v>51269185</v>
      </c>
      <c r="H11" s="22">
        <f t="shared" si="1"/>
        <v>5519.8848977217012</v>
      </c>
      <c r="I11" s="22">
        <f>VLOOKUP(D11,temp!$C$4:$D$195,2,0)</f>
        <v>11.5</v>
      </c>
      <c r="J11" s="22">
        <v>22</v>
      </c>
      <c r="K11" s="22">
        <f t="shared" si="2"/>
        <v>4305.5102202229273</v>
      </c>
      <c r="L11" s="22">
        <v>53</v>
      </c>
      <c r="M11" s="22">
        <f t="shared" si="3"/>
        <v>2281.9204167181515</v>
      </c>
      <c r="N11" s="25">
        <f t="shared" si="4"/>
        <v>0.84465163884257644</v>
      </c>
      <c r="O11" s="26">
        <v>2317</v>
      </c>
      <c r="P11" s="27">
        <f t="shared" si="5"/>
        <v>45192.838544244463</v>
      </c>
      <c r="Q11" s="25">
        <f t="shared" si="6"/>
        <v>0.60858355590418989</v>
      </c>
      <c r="R11" s="20"/>
    </row>
    <row r="12" spans="3:27" x14ac:dyDescent="0.25">
      <c r="D12" s="32" t="s">
        <v>1</v>
      </c>
      <c r="E12" s="22">
        <v>286</v>
      </c>
      <c r="F12" s="22">
        <f t="shared" si="0"/>
        <v>286000000</v>
      </c>
      <c r="G12" s="24">
        <f>VLOOKUP(D12,Pop!$D$2:$E$102,2,0)</f>
        <v>212559417</v>
      </c>
      <c r="H12" s="22">
        <f t="shared" si="1"/>
        <v>1345.5061367617507</v>
      </c>
      <c r="I12" s="22">
        <f>VLOOKUP(D12,temp!$C$4:$D$195,2,0)</f>
        <v>24.95</v>
      </c>
      <c r="J12" s="22">
        <v>10</v>
      </c>
      <c r="K12" s="22">
        <f t="shared" si="2"/>
        <v>1210.9555230855756</v>
      </c>
      <c r="L12" s="22">
        <v>34</v>
      </c>
      <c r="M12" s="22">
        <f t="shared" si="3"/>
        <v>411.72487784909572</v>
      </c>
      <c r="N12" s="25">
        <f t="shared" si="4"/>
        <v>-0.66717114010098211</v>
      </c>
      <c r="O12" s="26">
        <v>3153</v>
      </c>
      <c r="P12" s="27">
        <f t="shared" si="5"/>
        <v>14833.499472761538</v>
      </c>
      <c r="Q12" s="25">
        <f t="shared" si="6"/>
        <v>-0.47201981338177113</v>
      </c>
      <c r="R12" s="20"/>
    </row>
    <row r="13" spans="3:27" x14ac:dyDescent="0.25">
      <c r="D13" s="29" t="s">
        <v>4</v>
      </c>
      <c r="E13" s="22">
        <v>275</v>
      </c>
      <c r="F13" s="22">
        <f t="shared" si="0"/>
        <v>275000000</v>
      </c>
      <c r="G13" s="24">
        <f>VLOOKUP(D13,Pop!$D$2:$E$102,2,0)</f>
        <v>83783942</v>
      </c>
      <c r="H13" s="22">
        <f t="shared" si="1"/>
        <v>3282.2518663540559</v>
      </c>
      <c r="I13" s="22">
        <f>VLOOKUP(D13,temp!$C$4:$D$195,2,0)</f>
        <v>8.4</v>
      </c>
      <c r="J13" s="22">
        <v>24</v>
      </c>
      <c r="K13" s="22">
        <f t="shared" si="2"/>
        <v>2494.5114184290824</v>
      </c>
      <c r="L13" s="22">
        <v>71.5</v>
      </c>
      <c r="M13" s="22">
        <f t="shared" si="3"/>
        <v>1783.5756641767939</v>
      </c>
      <c r="N13" s="25">
        <f t="shared" si="4"/>
        <v>0.44180127747629028</v>
      </c>
      <c r="O13" s="26">
        <v>4537</v>
      </c>
      <c r="P13" s="27">
        <f t="shared" si="5"/>
        <v>54151.188064175825</v>
      </c>
      <c r="Q13" s="25">
        <f t="shared" si="6"/>
        <v>0.92744499922105361</v>
      </c>
      <c r="R13" s="20"/>
      <c r="V13">
        <v>20</v>
      </c>
      <c r="W13">
        <v>0</v>
      </c>
    </row>
    <row r="14" spans="3:27" x14ac:dyDescent="0.25">
      <c r="D14" s="29" t="s">
        <v>93</v>
      </c>
      <c r="E14" s="22">
        <v>217</v>
      </c>
      <c r="F14" s="22">
        <f t="shared" si="0"/>
        <v>217000000</v>
      </c>
      <c r="G14" s="24">
        <f>VLOOKUP(D14,Pop!$D$2:$E$102,2,0)</f>
        <v>65273511</v>
      </c>
      <c r="H14" s="22">
        <f t="shared" si="1"/>
        <v>3324.4726179966019</v>
      </c>
      <c r="I14" s="22">
        <f>VLOOKUP(D14,temp!$C$4:$D$195,2,0)</f>
        <v>10.7</v>
      </c>
      <c r="J14" s="22">
        <v>23</v>
      </c>
      <c r="K14" s="22">
        <f t="shared" si="2"/>
        <v>2559.8439158573833</v>
      </c>
      <c r="L14" s="22">
        <v>74.5</v>
      </c>
      <c r="M14" s="22">
        <f t="shared" si="3"/>
        <v>1907.0837173137506</v>
      </c>
      <c r="N14" s="25">
        <f t="shared" si="4"/>
        <v>0.54164232844379367</v>
      </c>
      <c r="O14" s="26">
        <v>3017</v>
      </c>
      <c r="P14" s="27">
        <f t="shared" si="5"/>
        <v>46220.893495372111</v>
      </c>
      <c r="Q14" s="25">
        <f t="shared" si="6"/>
        <v>0.64517590863571406</v>
      </c>
      <c r="R14" s="20"/>
      <c r="V14">
        <v>15</v>
      </c>
      <c r="W14">
        <v>14</v>
      </c>
    </row>
    <row r="15" spans="3:27" x14ac:dyDescent="0.25">
      <c r="D15" s="29" t="s">
        <v>12</v>
      </c>
      <c r="E15" s="22">
        <v>137</v>
      </c>
      <c r="F15" s="22">
        <f t="shared" si="0"/>
        <v>137000000</v>
      </c>
      <c r="G15" s="24">
        <f>VLOOKUP(D15,Pop!$D$2:$E$102,2,0)</f>
        <v>60461826</v>
      </c>
      <c r="H15" s="22">
        <f t="shared" si="1"/>
        <v>2265.8925319258469</v>
      </c>
      <c r="I15" s="22">
        <f>VLOOKUP(D15,temp!$C$4:$D$195,2,0)</f>
        <v>13.45</v>
      </c>
      <c r="J15" s="22">
        <v>17</v>
      </c>
      <c r="K15" s="22">
        <f t="shared" si="2"/>
        <v>1880.6908014984529</v>
      </c>
      <c r="L15" s="22">
        <v>68.5</v>
      </c>
      <c r="M15" s="22">
        <f t="shared" si="3"/>
        <v>1288.2731990264404</v>
      </c>
      <c r="N15" s="25">
        <f t="shared" si="4"/>
        <v>4.141023080850581E-2</v>
      </c>
      <c r="O15" s="26">
        <v>2461</v>
      </c>
      <c r="P15" s="27">
        <f t="shared" si="5"/>
        <v>40703.368766930718</v>
      </c>
      <c r="Q15" s="25">
        <f t="shared" si="6"/>
        <v>0.44878639575357004</v>
      </c>
      <c r="R15" s="20"/>
      <c r="V15">
        <v>10</v>
      </c>
      <c r="W15">
        <v>23</v>
      </c>
    </row>
    <row r="16" spans="3:27" x14ac:dyDescent="0.25">
      <c r="D16" s="29" t="s">
        <v>11</v>
      </c>
      <c r="E16" s="22">
        <v>107</v>
      </c>
      <c r="F16" s="22">
        <f t="shared" si="0"/>
        <v>107000000</v>
      </c>
      <c r="G16" s="24">
        <f>VLOOKUP(D16,Pop!$D$2:$E$102,2,0)</f>
        <v>46754778</v>
      </c>
      <c r="H16" s="22">
        <f t="shared" si="1"/>
        <v>2288.536157737718</v>
      </c>
      <c r="I16" s="22">
        <f>VLOOKUP(D16,temp!$C$4:$D$195,2,0)</f>
        <v>13.3</v>
      </c>
      <c r="J16" s="22">
        <v>17</v>
      </c>
      <c r="K16" s="22">
        <f t="shared" si="2"/>
        <v>1899.4850109223059</v>
      </c>
      <c r="L16" s="22">
        <v>65</v>
      </c>
      <c r="M16" s="22">
        <f t="shared" si="3"/>
        <v>1234.6652570994988</v>
      </c>
      <c r="N16" s="25">
        <f t="shared" si="4"/>
        <v>-1.9251884313687961E-3</v>
      </c>
      <c r="O16" s="26">
        <v>1811</v>
      </c>
      <c r="P16" s="27">
        <f t="shared" si="5"/>
        <v>38734.009174420637</v>
      </c>
      <c r="Q16" s="25">
        <f t="shared" si="6"/>
        <v>0.37868946096881451</v>
      </c>
      <c r="R16" s="20"/>
      <c r="V16">
        <v>5</v>
      </c>
      <c r="W16">
        <v>27</v>
      </c>
    </row>
    <row r="17" spans="3:23" x14ac:dyDescent="0.25">
      <c r="C17" t="s">
        <v>290</v>
      </c>
      <c r="D17" s="23" t="s">
        <v>5</v>
      </c>
      <c r="E17" s="22">
        <v>268</v>
      </c>
      <c r="F17" s="22">
        <f t="shared" si="0"/>
        <v>268000000</v>
      </c>
      <c r="G17" s="24">
        <f>VLOOKUP(D17,Pop!$D$2:$E$102,2,0)</f>
        <v>83992949</v>
      </c>
      <c r="H17" s="22">
        <f t="shared" si="1"/>
        <v>3190.7440230488874</v>
      </c>
      <c r="I17" s="22">
        <f>VLOOKUP(D17,temp!$C$4:$D$195,2,0)</f>
        <v>17.25</v>
      </c>
      <c r="J17" s="22">
        <v>7</v>
      </c>
      <c r="K17" s="22">
        <f t="shared" si="2"/>
        <v>2967.391941435465</v>
      </c>
      <c r="L17" s="22">
        <v>33</v>
      </c>
      <c r="M17" s="22">
        <f t="shared" si="3"/>
        <v>979.2393406737034</v>
      </c>
      <c r="N17" s="25">
        <f t="shared" si="4"/>
        <v>-0.20840558620761895</v>
      </c>
      <c r="O17" s="26">
        <v>1120</v>
      </c>
      <c r="P17" s="27">
        <f t="shared" si="5"/>
        <v>13334.45263363714</v>
      </c>
      <c r="Q17" s="25">
        <f t="shared" si="6"/>
        <v>-0.52537654362089781</v>
      </c>
      <c r="R17" s="20"/>
      <c r="V17">
        <v>0</v>
      </c>
      <c r="W17">
        <v>29</v>
      </c>
    </row>
    <row r="18" spans="3:23" x14ac:dyDescent="0.25">
      <c r="D18" s="23" t="s">
        <v>36</v>
      </c>
      <c r="E18" s="33">
        <f>F18/1000000</f>
        <v>101.61047640000001</v>
      </c>
      <c r="F18" s="33">
        <f>G18*460/1000</f>
        <v>101610476.40000001</v>
      </c>
      <c r="G18" s="24">
        <f>VLOOKUP(D18,Pop!$D$2:$E$102,2,0)</f>
        <v>220892340</v>
      </c>
      <c r="H18" s="22">
        <f t="shared" si="1"/>
        <v>460</v>
      </c>
      <c r="I18" s="22">
        <f>VLOOKUP(D18,temp!$C$4:$D$195,2,0)</f>
        <v>20.2</v>
      </c>
      <c r="J18" s="22">
        <v>0</v>
      </c>
      <c r="K18" s="22">
        <f t="shared" si="2"/>
        <v>460</v>
      </c>
      <c r="L18" s="22">
        <v>45</v>
      </c>
      <c r="M18" s="22">
        <f t="shared" si="3"/>
        <v>207</v>
      </c>
      <c r="N18" s="25">
        <f t="shared" si="4"/>
        <v>-0.83266599201142244</v>
      </c>
      <c r="O18" s="26">
        <v>1075</v>
      </c>
      <c r="P18" s="27">
        <f t="shared" si="5"/>
        <v>4866.6241663246446</v>
      </c>
      <c r="Q18" s="25">
        <f t="shared" si="6"/>
        <v>-0.82677849281249138</v>
      </c>
      <c r="R18" s="20"/>
      <c r="V18">
        <v>-5</v>
      </c>
      <c r="W18">
        <v>30</v>
      </c>
    </row>
    <row r="19" spans="3:23" x14ac:dyDescent="0.25">
      <c r="D19" s="23" t="s">
        <v>6</v>
      </c>
      <c r="E19" s="22">
        <v>225</v>
      </c>
      <c r="F19" s="22">
        <f t="shared" si="0"/>
        <v>225000000</v>
      </c>
      <c r="G19" s="24">
        <f>VLOOKUP(D19,Pop!$D$2:$E$102,2,0)</f>
        <v>273523615</v>
      </c>
      <c r="H19" s="22">
        <f t="shared" si="1"/>
        <v>822.59807804894649</v>
      </c>
      <c r="I19" s="22">
        <f>VLOOKUP(D19,temp!$C$4:$D$195,2,0)</f>
        <v>25.85</v>
      </c>
      <c r="J19" s="22">
        <v>12</v>
      </c>
      <c r="K19" s="22">
        <f t="shared" si="2"/>
        <v>723.88630868307291</v>
      </c>
      <c r="L19" s="22">
        <v>38</v>
      </c>
      <c r="M19" s="22">
        <f t="shared" si="3"/>
        <v>275.07679729956772</v>
      </c>
      <c r="N19" s="25">
        <f t="shared" si="4"/>
        <v>-0.77763428503962229</v>
      </c>
      <c r="O19" s="26">
        <v>3302</v>
      </c>
      <c r="P19" s="27">
        <f t="shared" si="5"/>
        <v>12072.083794300539</v>
      </c>
      <c r="Q19" s="25">
        <f t="shared" si="6"/>
        <v>-0.57030901128288591</v>
      </c>
      <c r="R19" s="20"/>
    </row>
    <row r="20" spans="3:23" x14ac:dyDescent="0.25">
      <c r="D20" s="23" t="s">
        <v>13</v>
      </c>
      <c r="E20" s="22">
        <v>141</v>
      </c>
      <c r="F20" s="22">
        <f t="shared" si="0"/>
        <v>141000000</v>
      </c>
      <c r="G20" s="24">
        <f>VLOOKUP(D20,Pop!$D$2:$E$102,2,0)</f>
        <v>84339067</v>
      </c>
      <c r="H20" s="22">
        <f t="shared" si="1"/>
        <v>1671.8230947468271</v>
      </c>
      <c r="I20" s="22">
        <f>VLOOKUP(D20,temp!$C$4:$D$195,2,0)</f>
        <v>9.9</v>
      </c>
      <c r="J20" s="22">
        <v>23</v>
      </c>
      <c r="K20" s="22">
        <f t="shared" si="2"/>
        <v>1287.3037829550569</v>
      </c>
      <c r="L20" s="22">
        <v>45.5</v>
      </c>
      <c r="M20" s="22">
        <f t="shared" si="3"/>
        <v>585.72322124455093</v>
      </c>
      <c r="N20" s="25">
        <f t="shared" si="4"/>
        <v>-0.5265149073293186</v>
      </c>
      <c r="O20" s="26">
        <v>2546</v>
      </c>
      <c r="P20" s="27">
        <f t="shared" si="5"/>
        <v>30187.670916492352</v>
      </c>
      <c r="Q20" s="25">
        <f t="shared" si="6"/>
        <v>7.4493052251550784E-2</v>
      </c>
      <c r="R20" s="20"/>
    </row>
    <row r="21" spans="3:23" x14ac:dyDescent="0.25">
      <c r="C21" t="s">
        <v>290</v>
      </c>
      <c r="D21" s="23" t="s">
        <v>150</v>
      </c>
      <c r="E21" s="22">
        <v>209</v>
      </c>
      <c r="F21" s="22">
        <f t="shared" si="0"/>
        <v>209000000</v>
      </c>
      <c r="G21" s="24">
        <f>VLOOKUP(D21,Pop!$D$2:$E$102,2,0)</f>
        <v>34813871</v>
      </c>
      <c r="H21" s="22">
        <f t="shared" si="1"/>
        <v>6003.3542377404683</v>
      </c>
      <c r="I21" s="22">
        <f>VLOOKUP(D21,temp!$C$4:$D$195,2,0)</f>
        <v>24.65</v>
      </c>
      <c r="J21" s="22">
        <v>0</v>
      </c>
      <c r="K21" s="22">
        <f t="shared" si="2"/>
        <v>6003.3542377404683</v>
      </c>
      <c r="L21" s="22">
        <v>25</v>
      </c>
      <c r="M21" s="22">
        <f t="shared" si="3"/>
        <v>1500.8385594351171</v>
      </c>
      <c r="N21" s="25">
        <f t="shared" si="4"/>
        <v>0.21324314731440119</v>
      </c>
      <c r="O21" s="26">
        <v>1628</v>
      </c>
      <c r="P21" s="27">
        <f t="shared" si="5"/>
        <v>46762.969851873124</v>
      </c>
      <c r="Q21" s="25">
        <f t="shared" si="6"/>
        <v>0.66447045045251785</v>
      </c>
      <c r="R21" s="20"/>
    </row>
    <row r="22" spans="3:23" x14ac:dyDescent="0.25">
      <c r="D22" s="23" t="s">
        <v>14</v>
      </c>
      <c r="E22" s="22">
        <v>47</v>
      </c>
      <c r="F22" s="22">
        <f t="shared" si="0"/>
        <v>47000000</v>
      </c>
      <c r="G22" s="24">
        <f>VLOOKUP(D22,Pop!$D$2:$E$102,2,0)</f>
        <v>10099265</v>
      </c>
      <c r="H22" s="22">
        <f t="shared" si="1"/>
        <v>4653.8040144505567</v>
      </c>
      <c r="I22" s="22">
        <f>VLOOKUP(D22,temp!$C$4:$D$195,2,0)</f>
        <v>2.1</v>
      </c>
      <c r="J22" s="22">
        <v>28</v>
      </c>
      <c r="K22" s="22">
        <f t="shared" si="2"/>
        <v>3350.7388904044005</v>
      </c>
      <c r="L22" s="22">
        <v>80</v>
      </c>
      <c r="M22" s="22">
        <f t="shared" si="3"/>
        <v>2680.5911123235205</v>
      </c>
      <c r="N22" s="25">
        <f t="shared" si="4"/>
        <v>1.1669278000176515</v>
      </c>
      <c r="O22" s="26">
        <v>565</v>
      </c>
      <c r="P22" s="27">
        <f t="shared" si="5"/>
        <v>55944.665280097113</v>
      </c>
      <c r="Q22" s="25">
        <f t="shared" si="6"/>
        <v>0.99128161693196359</v>
      </c>
      <c r="R22" s="20"/>
    </row>
    <row r="23" spans="3:23" x14ac:dyDescent="0.25">
      <c r="D23" s="23" t="s">
        <v>15</v>
      </c>
      <c r="E23" s="22">
        <v>151</v>
      </c>
      <c r="F23" s="22">
        <f t="shared" si="0"/>
        <v>151000000</v>
      </c>
      <c r="G23" s="24">
        <f>VLOOKUP(D23,Pop!$D$2:$E$102,2,0)</f>
        <v>128932753</v>
      </c>
      <c r="H23" s="22">
        <f t="shared" si="1"/>
        <v>1171.1531514416668</v>
      </c>
      <c r="I23" s="22">
        <f>VLOOKUP(D23,temp!$C$4:$D$195,2,0)</f>
        <v>21</v>
      </c>
      <c r="J23" s="22">
        <v>0</v>
      </c>
      <c r="K23" s="22">
        <f t="shared" si="2"/>
        <v>1171.1531514416668</v>
      </c>
      <c r="L23" s="22">
        <v>46</v>
      </c>
      <c r="M23" s="22">
        <f t="shared" si="3"/>
        <v>538.73044966316672</v>
      </c>
      <c r="N23" s="25">
        <f t="shared" si="4"/>
        <v>-0.56450277600180532</v>
      </c>
      <c r="O23" s="26">
        <v>2439</v>
      </c>
      <c r="P23" s="27">
        <f t="shared" si="5"/>
        <v>18916.837989180298</v>
      </c>
      <c r="Q23" s="25">
        <f t="shared" si="6"/>
        <v>-0.3266783964165394</v>
      </c>
      <c r="R23" s="20"/>
    </row>
    <row r="24" spans="3:23" x14ac:dyDescent="0.25">
      <c r="D24" s="23" t="s">
        <v>16</v>
      </c>
      <c r="E24" s="22">
        <v>72</v>
      </c>
      <c r="F24" s="22">
        <f t="shared" si="0"/>
        <v>72000000</v>
      </c>
      <c r="G24" s="24">
        <f>VLOOKUP(D24,Pop!$D$2:$E$102,2,0)</f>
        <v>45195774</v>
      </c>
      <c r="H24" s="22">
        <f t="shared" si="1"/>
        <v>1593.0692989127699</v>
      </c>
      <c r="I24" s="22">
        <f>VLOOKUP(D24,temp!$C$4:$D$195,2,0)</f>
        <v>14.8</v>
      </c>
      <c r="J24" s="22">
        <v>14</v>
      </c>
      <c r="K24" s="22">
        <f t="shared" si="2"/>
        <v>1370.039597064982</v>
      </c>
      <c r="L24" s="22">
        <v>29</v>
      </c>
      <c r="M24" s="22">
        <f t="shared" si="3"/>
        <v>397.31148314884479</v>
      </c>
      <c r="N24" s="25">
        <f t="shared" si="4"/>
        <v>-0.67882259470926387</v>
      </c>
      <c r="O24" s="26">
        <v>942</v>
      </c>
      <c r="P24" s="27">
        <f t="shared" si="5"/>
        <v>20842.65666077541</v>
      </c>
      <c r="Q24" s="25">
        <f t="shared" si="6"/>
        <v>-0.25813124720951808</v>
      </c>
      <c r="R24" s="20"/>
    </row>
    <row r="25" spans="3:23" x14ac:dyDescent="0.25">
      <c r="D25" s="23" t="s">
        <v>17</v>
      </c>
      <c r="E25" s="22">
        <v>125</v>
      </c>
      <c r="F25" s="22">
        <f t="shared" si="0"/>
        <v>125000000</v>
      </c>
      <c r="G25" s="24">
        <f>VLOOKUP(D25,Pop!$D$2:$E$102,2,0)</f>
        <v>69799978</v>
      </c>
      <c r="H25" s="22">
        <f t="shared" si="1"/>
        <v>1790.8315100042009</v>
      </c>
      <c r="I25" s="22">
        <f>VLOOKUP(D25,temp!$C$4:$D$195,2,0)</f>
        <v>26.3</v>
      </c>
      <c r="J25" s="22">
        <v>15</v>
      </c>
      <c r="K25" s="22">
        <f t="shared" si="2"/>
        <v>1522.2067835035707</v>
      </c>
      <c r="L25" s="22">
        <v>31.5</v>
      </c>
      <c r="M25" s="22">
        <f t="shared" si="3"/>
        <v>479.49513680362475</v>
      </c>
      <c r="N25" s="25">
        <f t="shared" si="4"/>
        <v>-0.61238723163100572</v>
      </c>
      <c r="O25" s="26">
        <v>1273</v>
      </c>
      <c r="P25" s="27">
        <f t="shared" si="5"/>
        <v>18237.828097882782</v>
      </c>
      <c r="Q25" s="25">
        <f t="shared" si="6"/>
        <v>-0.35084691914316901</v>
      </c>
      <c r="R25" s="20"/>
    </row>
    <row r="26" spans="3:23" x14ac:dyDescent="0.25">
      <c r="D26" s="23" t="s">
        <v>18</v>
      </c>
      <c r="E26" s="22">
        <v>124</v>
      </c>
      <c r="F26" s="22">
        <f t="shared" si="0"/>
        <v>124000000</v>
      </c>
      <c r="G26" s="24">
        <f>VLOOKUP(D26,Pop!$D$2:$E$102,2,0)</f>
        <v>59308690</v>
      </c>
      <c r="H26" s="22">
        <f t="shared" si="1"/>
        <v>2090.756008942366</v>
      </c>
      <c r="I26" s="22">
        <f>VLOOKUP(D26,temp!$C$4:$D$195,2,0)</f>
        <v>17.75</v>
      </c>
      <c r="J26" s="22">
        <v>6</v>
      </c>
      <c r="K26" s="22">
        <f t="shared" si="2"/>
        <v>1965.3106484058239</v>
      </c>
      <c r="L26" s="22">
        <v>23.5</v>
      </c>
      <c r="M26" s="22">
        <f t="shared" si="3"/>
        <v>461.84800237536859</v>
      </c>
      <c r="N26" s="25">
        <f t="shared" si="4"/>
        <v>-0.62665276657493485</v>
      </c>
      <c r="O26" s="26">
        <v>792</v>
      </c>
      <c r="P26" s="27">
        <f t="shared" si="5"/>
        <v>13353.860960341563</v>
      </c>
      <c r="Q26" s="25">
        <f t="shared" si="6"/>
        <v>-0.52468572808042713</v>
      </c>
      <c r="R26" s="20"/>
    </row>
    <row r="27" spans="3:23" x14ac:dyDescent="0.25">
      <c r="D27" s="23" t="s">
        <v>19</v>
      </c>
      <c r="E27" s="22">
        <v>159</v>
      </c>
      <c r="F27" s="22">
        <f t="shared" si="0"/>
        <v>159000000</v>
      </c>
      <c r="G27" s="24">
        <f>VLOOKUP(D27,Pop!$D$2:$E$102,2,0)</f>
        <v>206139589</v>
      </c>
      <c r="H27" s="22">
        <f t="shared" si="1"/>
        <v>771.32199967663666</v>
      </c>
      <c r="I27" s="22">
        <f>VLOOKUP(D27,temp!$C$4:$D$195,2,0)</f>
        <v>26.8</v>
      </c>
      <c r="J27" s="22">
        <v>15</v>
      </c>
      <c r="K27" s="22">
        <f t="shared" si="2"/>
        <v>655.62369972514114</v>
      </c>
      <c r="L27" s="22">
        <v>12</v>
      </c>
      <c r="M27" s="22">
        <f t="shared" si="3"/>
        <v>78.674843967016926</v>
      </c>
      <c r="N27" s="25">
        <f t="shared" si="4"/>
        <v>-0.93640107744503909</v>
      </c>
      <c r="O27" s="26">
        <v>1069</v>
      </c>
      <c r="P27" s="27">
        <f t="shared" si="5"/>
        <v>5185.806400341663</v>
      </c>
      <c r="Q27" s="25">
        <f t="shared" si="6"/>
        <v>-0.81541759339755682</v>
      </c>
      <c r="R27" s="20"/>
    </row>
    <row r="28" spans="3:23" x14ac:dyDescent="0.25">
      <c r="D28" s="23" t="s">
        <v>47</v>
      </c>
      <c r="E28" s="33">
        <f>F28/1000000</f>
        <v>37.713868707000003</v>
      </c>
      <c r="F28" s="33">
        <f>G28*229/1000</f>
        <v>37713868.707000002</v>
      </c>
      <c r="G28" s="24">
        <f>VLOOKUP(D28,Pop!$D$2:$E$102,2,0)</f>
        <v>164689383</v>
      </c>
      <c r="H28" s="22">
        <f t="shared" si="1"/>
        <v>229</v>
      </c>
      <c r="I28" s="22">
        <f>VLOOKUP(D28,temp!$C$4:$D$195,2,0)</f>
        <v>25</v>
      </c>
      <c r="J28" s="22">
        <v>10</v>
      </c>
      <c r="K28" s="22">
        <f t="shared" si="2"/>
        <v>206.1</v>
      </c>
      <c r="L28" s="22">
        <v>15</v>
      </c>
      <c r="M28" s="22">
        <f t="shared" si="3"/>
        <v>30.914999999999999</v>
      </c>
      <c r="N28" s="25">
        <f t="shared" si="4"/>
        <v>-0.9750090296764885</v>
      </c>
      <c r="O28" s="26">
        <v>871</v>
      </c>
      <c r="P28" s="27">
        <f t="shared" si="5"/>
        <v>5288.7440837640397</v>
      </c>
      <c r="Q28" s="25">
        <f t="shared" si="6"/>
        <v>-0.81175365304395419</v>
      </c>
      <c r="R28" s="20"/>
    </row>
    <row r="29" spans="3:23" x14ac:dyDescent="0.25">
      <c r="D29" s="22" t="s">
        <v>286</v>
      </c>
      <c r="E29" s="33">
        <f>F29/1000000</f>
        <v>24.036420695</v>
      </c>
      <c r="F29" s="33">
        <f>G29*2777/1000</f>
        <v>24036420.695</v>
      </c>
      <c r="G29" s="24">
        <f>VLOOKUP(D29,Pop!$D$2:$E$102,2,0)</f>
        <v>8655535</v>
      </c>
      <c r="H29" s="22">
        <f t="shared" si="1"/>
        <v>2777</v>
      </c>
      <c r="I29" s="22">
        <v>19.2</v>
      </c>
      <c r="J29" s="22">
        <v>0</v>
      </c>
      <c r="K29" s="22">
        <f t="shared" si="2"/>
        <v>2777</v>
      </c>
      <c r="L29" s="22">
        <v>75</v>
      </c>
      <c r="M29" s="22">
        <f t="shared" si="3"/>
        <v>2082.75</v>
      </c>
      <c r="N29" s="25">
        <f t="shared" si="4"/>
        <v>0.68364688472565138</v>
      </c>
      <c r="O29" s="26">
        <v>380</v>
      </c>
      <c r="P29" s="27">
        <f t="shared" si="5"/>
        <v>43902.543285885848</v>
      </c>
      <c r="Q29" s="25">
        <f t="shared" si="6"/>
        <v>0.56265708167255202</v>
      </c>
      <c r="R29" s="20"/>
    </row>
    <row r="30" spans="3:23" x14ac:dyDescent="0.25">
      <c r="D30" s="22" t="s">
        <v>288</v>
      </c>
      <c r="E30" s="33">
        <f>F30/1000000</f>
        <v>25.61768112</v>
      </c>
      <c r="F30" s="33">
        <f>G30*2960/1000</f>
        <v>25617681.120000001</v>
      </c>
      <c r="G30" s="24">
        <f>VLOOKUP(D30,Pop!$D$2:$E$102,2,0)</f>
        <v>8654622</v>
      </c>
      <c r="H30" s="22">
        <f t="shared" si="1"/>
        <v>2960</v>
      </c>
      <c r="I30" s="22">
        <v>5.5</v>
      </c>
      <c r="J30" s="22">
        <v>27</v>
      </c>
      <c r="K30" s="22">
        <f t="shared" si="2"/>
        <v>2160.7999999999997</v>
      </c>
      <c r="L30" s="22">
        <v>80</v>
      </c>
      <c r="M30" s="22">
        <f t="shared" si="3"/>
        <v>1728.6399999999996</v>
      </c>
      <c r="N30" s="25">
        <f t="shared" si="4"/>
        <v>0.3973925583061575</v>
      </c>
      <c r="O30" s="26">
        <v>630</v>
      </c>
      <c r="P30" s="27">
        <f t="shared" si="5"/>
        <v>72793.473822426909</v>
      </c>
      <c r="Q30" s="25">
        <f t="shared" si="6"/>
        <v>1.5909942535090131</v>
      </c>
      <c r="R30" s="20"/>
    </row>
  </sheetData>
  <autoFilter ref="D3:K28"/>
  <conditionalFormatting sqref="H4:H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workbookViewId="0">
      <selection activeCell="G11" sqref="G11"/>
    </sheetView>
  </sheetViews>
  <sheetFormatPr defaultRowHeight="15" x14ac:dyDescent="0.25"/>
  <sheetData>
    <row r="5" spans="4:7" x14ac:dyDescent="0.25">
      <c r="D5" t="s">
        <v>291</v>
      </c>
      <c r="E5">
        <v>1460</v>
      </c>
    </row>
    <row r="6" spans="4:7" x14ac:dyDescent="0.25">
      <c r="E6">
        <v>764</v>
      </c>
    </row>
    <row r="7" spans="4:7" x14ac:dyDescent="0.25">
      <c r="E7">
        <v>197</v>
      </c>
    </row>
    <row r="8" spans="4:7" x14ac:dyDescent="0.25">
      <c r="D8" t="s">
        <v>292</v>
      </c>
      <c r="E8">
        <v>2294</v>
      </c>
    </row>
    <row r="9" spans="4:7" x14ac:dyDescent="0.25">
      <c r="E9">
        <v>24</v>
      </c>
    </row>
    <row r="10" spans="4:7" x14ac:dyDescent="0.25">
      <c r="E10">
        <v>59</v>
      </c>
    </row>
    <row r="11" spans="4:7" x14ac:dyDescent="0.25">
      <c r="D11" t="s">
        <v>293</v>
      </c>
      <c r="E11">
        <v>1070</v>
      </c>
      <c r="F11">
        <f>E11+E12+E13</f>
        <v>2911</v>
      </c>
      <c r="G11" s="20">
        <f>F11/E20</f>
        <v>0.22867242733699922</v>
      </c>
    </row>
    <row r="12" spans="4:7" x14ac:dyDescent="0.25">
      <c r="E12">
        <v>979</v>
      </c>
    </row>
    <row r="13" spans="4:7" x14ac:dyDescent="0.25">
      <c r="E13">
        <v>862</v>
      </c>
    </row>
    <row r="14" spans="4:7" x14ac:dyDescent="0.25">
      <c r="D14" t="s">
        <v>294</v>
      </c>
      <c r="E14">
        <v>915</v>
      </c>
    </row>
    <row r="15" spans="4:7" x14ac:dyDescent="0.25">
      <c r="E15">
        <v>47</v>
      </c>
    </row>
    <row r="16" spans="4:7" x14ac:dyDescent="0.25">
      <c r="E16">
        <v>8</v>
      </c>
    </row>
    <row r="17" spans="4:10" x14ac:dyDescent="0.25">
      <c r="D17" t="s">
        <v>295</v>
      </c>
      <c r="E17">
        <f>F17+G17+H17+I17+J17</f>
        <v>1027</v>
      </c>
      <c r="F17">
        <v>818</v>
      </c>
      <c r="G17">
        <v>60</v>
      </c>
      <c r="H17">
        <v>67</v>
      </c>
      <c r="I17">
        <v>17</v>
      </c>
      <c r="J17">
        <v>65</v>
      </c>
    </row>
    <row r="18" spans="4:10" x14ac:dyDescent="0.25">
      <c r="E18">
        <v>368</v>
      </c>
    </row>
    <row r="19" spans="4:10" x14ac:dyDescent="0.25">
      <c r="E19">
        <v>2656</v>
      </c>
    </row>
    <row r="20" spans="4:10" x14ac:dyDescent="0.25">
      <c r="E20">
        <f>SUM(E5:E19)</f>
        <v>12730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5"/>
  <sheetViews>
    <sheetView topLeftCell="A101" workbookViewId="0">
      <selection activeCell="C118" sqref="C118"/>
    </sheetView>
  </sheetViews>
  <sheetFormatPr defaultRowHeight="15" x14ac:dyDescent="0.25"/>
  <sheetData>
    <row r="3" spans="3:4" x14ac:dyDescent="0.25">
      <c r="C3" t="s">
        <v>296</v>
      </c>
      <c r="D3" t="s">
        <v>297</v>
      </c>
    </row>
    <row r="4" spans="3:4" x14ac:dyDescent="0.25">
      <c r="C4" t="s">
        <v>201</v>
      </c>
      <c r="D4">
        <v>28.29</v>
      </c>
    </row>
    <row r="5" spans="3:4" x14ac:dyDescent="0.25">
      <c r="C5" t="s">
        <v>203</v>
      </c>
      <c r="D5">
        <v>28.25</v>
      </c>
    </row>
    <row r="6" spans="3:4" x14ac:dyDescent="0.25">
      <c r="C6" t="s">
        <v>298</v>
      </c>
      <c r="D6">
        <v>28.2</v>
      </c>
    </row>
    <row r="7" spans="3:4" x14ac:dyDescent="0.25">
      <c r="C7" t="s">
        <v>299</v>
      </c>
      <c r="D7">
        <v>28</v>
      </c>
    </row>
    <row r="8" spans="3:4" x14ac:dyDescent="0.25">
      <c r="C8" t="s">
        <v>300</v>
      </c>
      <c r="D8">
        <v>28</v>
      </c>
    </row>
    <row r="9" spans="3:4" x14ac:dyDescent="0.25">
      <c r="C9" t="s">
        <v>225</v>
      </c>
      <c r="D9">
        <v>27.85</v>
      </c>
    </row>
    <row r="10" spans="3:4" x14ac:dyDescent="0.25">
      <c r="C10" t="s">
        <v>301</v>
      </c>
      <c r="D10">
        <v>27.65</v>
      </c>
    </row>
    <row r="11" spans="3:4" x14ac:dyDescent="0.25">
      <c r="C11" t="s">
        <v>302</v>
      </c>
      <c r="D11">
        <v>27.65</v>
      </c>
    </row>
    <row r="12" spans="3:4" x14ac:dyDescent="0.25">
      <c r="C12" t="s">
        <v>303</v>
      </c>
      <c r="D12">
        <v>27.6</v>
      </c>
    </row>
    <row r="13" spans="3:4" x14ac:dyDescent="0.25">
      <c r="C13" t="s">
        <v>240</v>
      </c>
      <c r="D13">
        <v>27.55</v>
      </c>
    </row>
    <row r="14" spans="3:4" x14ac:dyDescent="0.25">
      <c r="C14" t="s">
        <v>304</v>
      </c>
      <c r="D14">
        <v>27.5</v>
      </c>
    </row>
    <row r="15" spans="3:4" x14ac:dyDescent="0.25">
      <c r="C15" t="s">
        <v>305</v>
      </c>
      <c r="D15">
        <v>27.4</v>
      </c>
    </row>
    <row r="16" spans="3:4" x14ac:dyDescent="0.25">
      <c r="C16" t="s">
        <v>170</v>
      </c>
      <c r="D16">
        <v>27.2</v>
      </c>
    </row>
    <row r="17" spans="3:4" x14ac:dyDescent="0.25">
      <c r="C17" t="s">
        <v>306</v>
      </c>
      <c r="D17">
        <v>27.15</v>
      </c>
    </row>
    <row r="18" spans="3:4" x14ac:dyDescent="0.25">
      <c r="C18" t="s">
        <v>192</v>
      </c>
      <c r="D18">
        <v>27.15</v>
      </c>
    </row>
    <row r="19" spans="3:4" x14ac:dyDescent="0.25">
      <c r="C19" t="s">
        <v>307</v>
      </c>
      <c r="D19">
        <v>27.15</v>
      </c>
    </row>
    <row r="20" spans="3:4" x14ac:dyDescent="0.25">
      <c r="C20" t="s">
        <v>308</v>
      </c>
      <c r="D20">
        <v>27.15</v>
      </c>
    </row>
    <row r="21" spans="3:4" x14ac:dyDescent="0.25">
      <c r="C21" t="s">
        <v>309</v>
      </c>
      <c r="D21">
        <v>27.15</v>
      </c>
    </row>
    <row r="22" spans="3:4" x14ac:dyDescent="0.25">
      <c r="C22" t="s">
        <v>232</v>
      </c>
      <c r="D22">
        <v>27.05</v>
      </c>
    </row>
    <row r="23" spans="3:4" x14ac:dyDescent="0.25">
      <c r="C23" t="s">
        <v>271</v>
      </c>
      <c r="D23">
        <v>27</v>
      </c>
    </row>
    <row r="24" spans="3:4" x14ac:dyDescent="0.25">
      <c r="C24" t="s">
        <v>199</v>
      </c>
      <c r="D24">
        <v>26.95</v>
      </c>
    </row>
    <row r="25" spans="3:4" x14ac:dyDescent="0.25">
      <c r="C25" t="s">
        <v>129</v>
      </c>
      <c r="D25">
        <v>26.9</v>
      </c>
    </row>
    <row r="26" spans="3:4" x14ac:dyDescent="0.25">
      <c r="C26" t="s">
        <v>310</v>
      </c>
      <c r="D26">
        <v>26.85</v>
      </c>
    </row>
    <row r="27" spans="3:4" x14ac:dyDescent="0.25">
      <c r="C27" t="s">
        <v>228</v>
      </c>
      <c r="D27">
        <v>26.8</v>
      </c>
    </row>
    <row r="28" spans="3:4" x14ac:dyDescent="0.25">
      <c r="C28" t="s">
        <v>19</v>
      </c>
      <c r="D28">
        <v>26.8</v>
      </c>
    </row>
    <row r="29" spans="3:4" x14ac:dyDescent="0.25">
      <c r="C29" t="s">
        <v>311</v>
      </c>
      <c r="D29">
        <v>26.8</v>
      </c>
    </row>
    <row r="30" spans="3:4" x14ac:dyDescent="0.25">
      <c r="C30" t="s">
        <v>312</v>
      </c>
      <c r="D30">
        <v>26.75</v>
      </c>
    </row>
    <row r="31" spans="3:4" x14ac:dyDescent="0.25">
      <c r="C31" t="s">
        <v>313</v>
      </c>
      <c r="D31">
        <v>26.7</v>
      </c>
    </row>
    <row r="32" spans="3:4" x14ac:dyDescent="0.25">
      <c r="C32" t="s">
        <v>314</v>
      </c>
      <c r="D32">
        <v>26.65</v>
      </c>
    </row>
    <row r="33" spans="3:4" x14ac:dyDescent="0.25">
      <c r="C33" t="s">
        <v>229</v>
      </c>
      <c r="D33">
        <v>26.55</v>
      </c>
    </row>
    <row r="34" spans="3:4" x14ac:dyDescent="0.25">
      <c r="C34" t="s">
        <v>315</v>
      </c>
      <c r="D34">
        <v>26.45</v>
      </c>
    </row>
    <row r="35" spans="3:4" x14ac:dyDescent="0.25">
      <c r="C35" t="s">
        <v>316</v>
      </c>
      <c r="D35">
        <v>26.35</v>
      </c>
    </row>
    <row r="36" spans="3:4" x14ac:dyDescent="0.25">
      <c r="C36" t="s">
        <v>17</v>
      </c>
      <c r="D36">
        <v>26.3</v>
      </c>
    </row>
    <row r="37" spans="3:4" x14ac:dyDescent="0.25">
      <c r="C37" t="s">
        <v>317</v>
      </c>
      <c r="D37">
        <v>26.05</v>
      </c>
    </row>
    <row r="38" spans="3:4" x14ac:dyDescent="0.25">
      <c r="C38" t="s">
        <v>318</v>
      </c>
      <c r="D38">
        <v>26</v>
      </c>
    </row>
    <row r="39" spans="3:4" x14ac:dyDescent="0.25">
      <c r="C39" t="s">
        <v>319</v>
      </c>
      <c r="D39">
        <v>26</v>
      </c>
    </row>
    <row r="40" spans="3:4" x14ac:dyDescent="0.25">
      <c r="C40" t="s">
        <v>320</v>
      </c>
      <c r="D40">
        <v>26</v>
      </c>
    </row>
    <row r="41" spans="3:4" x14ac:dyDescent="0.25">
      <c r="C41" t="s">
        <v>6</v>
      </c>
      <c r="D41">
        <v>25.85</v>
      </c>
    </row>
    <row r="42" spans="3:4" x14ac:dyDescent="0.25">
      <c r="C42" t="s">
        <v>321</v>
      </c>
      <c r="D42">
        <v>25.85</v>
      </c>
    </row>
    <row r="43" spans="3:4" x14ac:dyDescent="0.25">
      <c r="C43" t="s">
        <v>65</v>
      </c>
      <c r="D43">
        <v>25.85</v>
      </c>
    </row>
    <row r="44" spans="3:4" x14ac:dyDescent="0.25">
      <c r="C44" t="s">
        <v>322</v>
      </c>
      <c r="D44">
        <v>25.75</v>
      </c>
    </row>
    <row r="45" spans="3:4" x14ac:dyDescent="0.25">
      <c r="C45" t="s">
        <v>237</v>
      </c>
      <c r="D45">
        <v>25.7</v>
      </c>
    </row>
    <row r="46" spans="3:4" x14ac:dyDescent="0.25">
      <c r="C46" t="s">
        <v>323</v>
      </c>
      <c r="D46">
        <v>25.7</v>
      </c>
    </row>
    <row r="47" spans="3:4" x14ac:dyDescent="0.25">
      <c r="C47" t="s">
        <v>324</v>
      </c>
      <c r="D47">
        <v>25.65</v>
      </c>
    </row>
    <row r="48" spans="3:4" x14ac:dyDescent="0.25">
      <c r="C48" t="s">
        <v>325</v>
      </c>
      <c r="D48">
        <v>25.6</v>
      </c>
    </row>
    <row r="49" spans="3:4" x14ac:dyDescent="0.25">
      <c r="C49" t="s">
        <v>326</v>
      </c>
      <c r="D49">
        <v>25.55</v>
      </c>
    </row>
    <row r="50" spans="3:4" x14ac:dyDescent="0.25">
      <c r="C50" t="s">
        <v>327</v>
      </c>
      <c r="D50">
        <v>25.5</v>
      </c>
    </row>
    <row r="51" spans="3:4" x14ac:dyDescent="0.25">
      <c r="C51" t="s">
        <v>328</v>
      </c>
      <c r="D51">
        <v>25.5</v>
      </c>
    </row>
    <row r="52" spans="3:4" x14ac:dyDescent="0.25">
      <c r="C52" t="s">
        <v>165</v>
      </c>
      <c r="D52">
        <v>25.4</v>
      </c>
    </row>
    <row r="53" spans="3:4" x14ac:dyDescent="0.25">
      <c r="C53" t="s">
        <v>329</v>
      </c>
      <c r="D53">
        <v>25.4</v>
      </c>
    </row>
    <row r="54" spans="3:4" x14ac:dyDescent="0.25">
      <c r="C54" t="s">
        <v>330</v>
      </c>
      <c r="D54">
        <v>25.3</v>
      </c>
    </row>
    <row r="55" spans="3:4" x14ac:dyDescent="0.25">
      <c r="C55" t="s">
        <v>331</v>
      </c>
      <c r="D55">
        <v>25.35</v>
      </c>
    </row>
    <row r="56" spans="3:4" x14ac:dyDescent="0.25">
      <c r="C56" t="s">
        <v>176</v>
      </c>
      <c r="D56">
        <v>25.35</v>
      </c>
    </row>
    <row r="57" spans="3:4" x14ac:dyDescent="0.25">
      <c r="C57" t="s">
        <v>332</v>
      </c>
      <c r="D57">
        <v>25.3</v>
      </c>
    </row>
    <row r="58" spans="3:4" x14ac:dyDescent="0.25">
      <c r="C58" t="s">
        <v>333</v>
      </c>
      <c r="D58">
        <v>25.25</v>
      </c>
    </row>
    <row r="59" spans="3:4" x14ac:dyDescent="0.25">
      <c r="C59" t="s">
        <v>281</v>
      </c>
      <c r="D59">
        <v>25.25</v>
      </c>
    </row>
    <row r="60" spans="3:4" x14ac:dyDescent="0.25">
      <c r="C60" t="s">
        <v>334</v>
      </c>
      <c r="D60">
        <v>25.25</v>
      </c>
    </row>
    <row r="61" spans="3:4" x14ac:dyDescent="0.25">
      <c r="C61" t="s">
        <v>253</v>
      </c>
      <c r="D61">
        <v>25.2</v>
      </c>
    </row>
    <row r="62" spans="3:4" x14ac:dyDescent="0.25">
      <c r="C62" t="s">
        <v>335</v>
      </c>
      <c r="D62">
        <v>25.05</v>
      </c>
    </row>
    <row r="63" spans="3:4" x14ac:dyDescent="0.25">
      <c r="C63" t="s">
        <v>47</v>
      </c>
      <c r="D63">
        <v>25</v>
      </c>
    </row>
    <row r="64" spans="3:4" x14ac:dyDescent="0.25">
      <c r="C64" t="s">
        <v>1</v>
      </c>
      <c r="D64">
        <v>24.95</v>
      </c>
    </row>
    <row r="65" spans="3:4" x14ac:dyDescent="0.25">
      <c r="C65" t="s">
        <v>336</v>
      </c>
      <c r="D65">
        <v>24.95</v>
      </c>
    </row>
    <row r="66" spans="3:4" x14ac:dyDescent="0.25">
      <c r="C66" t="s">
        <v>337</v>
      </c>
      <c r="D66">
        <v>24.9</v>
      </c>
    </row>
    <row r="67" spans="3:4" x14ac:dyDescent="0.25">
      <c r="C67" t="s">
        <v>250</v>
      </c>
      <c r="D67">
        <v>24.9</v>
      </c>
    </row>
    <row r="68" spans="3:4" x14ac:dyDescent="0.25">
      <c r="C68" t="s">
        <v>338</v>
      </c>
      <c r="D68">
        <v>24.9</v>
      </c>
    </row>
    <row r="69" spans="3:4" x14ac:dyDescent="0.25">
      <c r="C69" t="s">
        <v>339</v>
      </c>
      <c r="D69">
        <v>24.85</v>
      </c>
    </row>
    <row r="70" spans="3:4" x14ac:dyDescent="0.25">
      <c r="C70" t="s">
        <v>340</v>
      </c>
      <c r="D70">
        <v>24.8</v>
      </c>
    </row>
    <row r="71" spans="3:4" x14ac:dyDescent="0.25">
      <c r="C71" t="s">
        <v>108</v>
      </c>
      <c r="D71">
        <v>24.75</v>
      </c>
    </row>
    <row r="72" spans="3:4" x14ac:dyDescent="0.25">
      <c r="C72" t="s">
        <v>150</v>
      </c>
      <c r="D72">
        <v>24.65</v>
      </c>
    </row>
    <row r="73" spans="3:4" x14ac:dyDescent="0.25">
      <c r="C73" t="s">
        <v>182</v>
      </c>
      <c r="D73">
        <v>24.6</v>
      </c>
    </row>
    <row r="74" spans="3:4" x14ac:dyDescent="0.25">
      <c r="C74" t="s">
        <v>341</v>
      </c>
      <c r="D74">
        <v>24.55</v>
      </c>
    </row>
    <row r="75" spans="3:4" x14ac:dyDescent="0.25">
      <c r="C75" t="s">
        <v>258</v>
      </c>
      <c r="D75">
        <v>24.55</v>
      </c>
    </row>
    <row r="76" spans="3:4" x14ac:dyDescent="0.25">
      <c r="C76" t="s">
        <v>342</v>
      </c>
      <c r="D76">
        <v>24.55</v>
      </c>
    </row>
    <row r="77" spans="3:4" x14ac:dyDescent="0.25">
      <c r="C77" t="s">
        <v>114</v>
      </c>
      <c r="D77">
        <v>24.5</v>
      </c>
    </row>
    <row r="78" spans="3:4" x14ac:dyDescent="0.25">
      <c r="C78" t="s">
        <v>343</v>
      </c>
      <c r="D78">
        <v>24.5</v>
      </c>
    </row>
    <row r="79" spans="3:4" x14ac:dyDescent="0.25">
      <c r="C79" t="s">
        <v>73</v>
      </c>
      <c r="D79">
        <v>24.45</v>
      </c>
    </row>
    <row r="80" spans="3:4" x14ac:dyDescent="0.25">
      <c r="C80" t="s">
        <v>344</v>
      </c>
      <c r="D80">
        <v>24.45</v>
      </c>
    </row>
    <row r="81" spans="3:4" x14ac:dyDescent="0.25">
      <c r="C81" t="s">
        <v>345</v>
      </c>
      <c r="D81">
        <v>24.4</v>
      </c>
    </row>
    <row r="82" spans="3:4" x14ac:dyDescent="0.25">
      <c r="C82" t="s">
        <v>346</v>
      </c>
      <c r="D82">
        <v>24</v>
      </c>
    </row>
    <row r="83" spans="3:4" x14ac:dyDescent="0.25">
      <c r="C83" t="s">
        <v>347</v>
      </c>
      <c r="D83">
        <v>23.95</v>
      </c>
    </row>
    <row r="84" spans="3:4" x14ac:dyDescent="0.25">
      <c r="C84" t="s">
        <v>172</v>
      </c>
      <c r="D84">
        <v>23.85</v>
      </c>
    </row>
    <row r="85" spans="3:4" x14ac:dyDescent="0.25">
      <c r="C85" t="s">
        <v>167</v>
      </c>
      <c r="D85">
        <v>23.8</v>
      </c>
    </row>
    <row r="86" spans="3:4" x14ac:dyDescent="0.25">
      <c r="C86" t="s">
        <v>348</v>
      </c>
      <c r="D86">
        <v>23.75</v>
      </c>
    </row>
    <row r="87" spans="3:4" x14ac:dyDescent="0.25">
      <c r="C87" t="s">
        <v>8</v>
      </c>
      <c r="D87">
        <v>23.65</v>
      </c>
    </row>
    <row r="88" spans="3:4" x14ac:dyDescent="0.25">
      <c r="C88" t="s">
        <v>349</v>
      </c>
      <c r="D88">
        <v>23.55</v>
      </c>
    </row>
    <row r="89" spans="3:4" x14ac:dyDescent="0.25">
      <c r="C89" t="s">
        <v>269</v>
      </c>
      <c r="D89">
        <v>23.5</v>
      </c>
    </row>
    <row r="90" spans="3:4" x14ac:dyDescent="0.25">
      <c r="C90" t="s">
        <v>217</v>
      </c>
      <c r="D90">
        <v>23.45</v>
      </c>
    </row>
    <row r="91" spans="3:4" x14ac:dyDescent="0.25">
      <c r="C91" t="s">
        <v>350</v>
      </c>
      <c r="D91">
        <v>23.3</v>
      </c>
    </row>
    <row r="92" spans="3:4" x14ac:dyDescent="0.25">
      <c r="C92" t="s">
        <v>351</v>
      </c>
      <c r="D92">
        <v>22.8</v>
      </c>
    </row>
    <row r="93" spans="3:4" x14ac:dyDescent="0.25">
      <c r="C93" t="s">
        <v>118</v>
      </c>
      <c r="D93">
        <v>22.8</v>
      </c>
    </row>
    <row r="94" spans="3:4" x14ac:dyDescent="0.25">
      <c r="C94" t="s">
        <v>180</v>
      </c>
      <c r="D94">
        <v>22.65</v>
      </c>
    </row>
    <row r="95" spans="3:4" x14ac:dyDescent="0.25">
      <c r="C95" t="s">
        <v>125</v>
      </c>
      <c r="D95">
        <v>22.5</v>
      </c>
    </row>
    <row r="96" spans="3:4" x14ac:dyDescent="0.25">
      <c r="C96" t="s">
        <v>352</v>
      </c>
      <c r="D96">
        <v>22.4</v>
      </c>
    </row>
    <row r="97" spans="3:4" x14ac:dyDescent="0.25">
      <c r="C97" t="s">
        <v>353</v>
      </c>
      <c r="D97">
        <v>22.35</v>
      </c>
    </row>
    <row r="98" spans="3:4" x14ac:dyDescent="0.25">
      <c r="C98" t="s">
        <v>98</v>
      </c>
      <c r="D98">
        <v>22.35</v>
      </c>
    </row>
    <row r="99" spans="3:4" x14ac:dyDescent="0.25">
      <c r="C99" t="s">
        <v>60</v>
      </c>
      <c r="D99">
        <v>22.2</v>
      </c>
    </row>
    <row r="100" spans="3:4" x14ac:dyDescent="0.25">
      <c r="C100" t="s">
        <v>69</v>
      </c>
      <c r="D100">
        <v>22.1</v>
      </c>
    </row>
    <row r="101" spans="3:4" x14ac:dyDescent="0.25">
      <c r="C101" t="s">
        <v>209</v>
      </c>
      <c r="D101">
        <v>21.9</v>
      </c>
    </row>
    <row r="102" spans="3:4" x14ac:dyDescent="0.25">
      <c r="C102" t="s">
        <v>220</v>
      </c>
      <c r="D102">
        <v>21.85</v>
      </c>
    </row>
    <row r="103" spans="3:4" x14ac:dyDescent="0.25">
      <c r="C103" t="s">
        <v>354</v>
      </c>
      <c r="D103">
        <v>21.8</v>
      </c>
    </row>
    <row r="104" spans="3:4" x14ac:dyDescent="0.25">
      <c r="C104" t="s">
        <v>189</v>
      </c>
      <c r="D104">
        <v>21.65</v>
      </c>
    </row>
    <row r="105" spans="3:4" x14ac:dyDescent="0.25">
      <c r="C105" t="s">
        <v>161</v>
      </c>
      <c r="D105">
        <v>21.55</v>
      </c>
    </row>
    <row r="106" spans="3:4" x14ac:dyDescent="0.25">
      <c r="C106" t="s">
        <v>246</v>
      </c>
      <c r="D106">
        <v>21.55</v>
      </c>
    </row>
    <row r="107" spans="3:4" x14ac:dyDescent="0.25">
      <c r="C107" t="s">
        <v>355</v>
      </c>
      <c r="D107">
        <v>21.5</v>
      </c>
    </row>
    <row r="108" spans="3:4" x14ac:dyDescent="0.25">
      <c r="C108" t="s">
        <v>356</v>
      </c>
      <c r="D108">
        <v>21.45</v>
      </c>
    </row>
    <row r="109" spans="3:4" x14ac:dyDescent="0.25">
      <c r="C109" t="s">
        <v>135</v>
      </c>
      <c r="D109">
        <v>21.4</v>
      </c>
    </row>
    <row r="110" spans="3:4" x14ac:dyDescent="0.25">
      <c r="C110" t="s">
        <v>357</v>
      </c>
      <c r="D110">
        <v>21.4</v>
      </c>
    </row>
    <row r="111" spans="3:4" x14ac:dyDescent="0.25">
      <c r="C111" t="s">
        <v>216</v>
      </c>
      <c r="D111">
        <v>21.4</v>
      </c>
    </row>
    <row r="112" spans="3:4" x14ac:dyDescent="0.25">
      <c r="C112" t="s">
        <v>15</v>
      </c>
      <c r="D112">
        <v>21</v>
      </c>
    </row>
    <row r="113" spans="3:4" x14ac:dyDescent="0.25">
      <c r="C113" t="s">
        <v>235</v>
      </c>
      <c r="D113">
        <v>21</v>
      </c>
    </row>
    <row r="114" spans="3:4" x14ac:dyDescent="0.25">
      <c r="C114" t="s">
        <v>36</v>
      </c>
      <c r="D114">
        <v>20.2</v>
      </c>
    </row>
    <row r="115" spans="3:4" x14ac:dyDescent="0.25">
      <c r="C115" t="s">
        <v>358</v>
      </c>
      <c r="D115">
        <v>19.95</v>
      </c>
    </row>
    <row r="116" spans="3:4" x14ac:dyDescent="0.25">
      <c r="C116" t="s">
        <v>242</v>
      </c>
      <c r="D116">
        <v>19.8</v>
      </c>
    </row>
    <row r="117" spans="3:4" x14ac:dyDescent="0.25">
      <c r="C117" t="s">
        <v>157</v>
      </c>
      <c r="D117">
        <v>19.600000000000001</v>
      </c>
    </row>
    <row r="118" spans="3:4" x14ac:dyDescent="0.25">
      <c r="C118" t="s">
        <v>286</v>
      </c>
      <c r="D118">
        <v>19.2</v>
      </c>
    </row>
    <row r="119" spans="3:4" x14ac:dyDescent="0.25">
      <c r="C119" t="s">
        <v>359</v>
      </c>
      <c r="D119">
        <v>19.2</v>
      </c>
    </row>
    <row r="120" spans="3:4" x14ac:dyDescent="0.25">
      <c r="C120" t="s">
        <v>245</v>
      </c>
      <c r="D120">
        <v>19.2</v>
      </c>
    </row>
    <row r="121" spans="3:4" x14ac:dyDescent="0.25">
      <c r="C121" t="s">
        <v>360</v>
      </c>
      <c r="D121">
        <v>18.45</v>
      </c>
    </row>
    <row r="122" spans="3:4" x14ac:dyDescent="0.25">
      <c r="C122" t="s">
        <v>263</v>
      </c>
      <c r="D122">
        <v>18.3</v>
      </c>
    </row>
    <row r="123" spans="3:4" x14ac:dyDescent="0.25">
      <c r="C123" t="s">
        <v>239</v>
      </c>
      <c r="D123">
        <v>17.850000000000001</v>
      </c>
    </row>
    <row r="124" spans="3:4" x14ac:dyDescent="0.25">
      <c r="C124" t="s">
        <v>18</v>
      </c>
      <c r="D124">
        <v>17.75</v>
      </c>
    </row>
    <row r="125" spans="3:4" x14ac:dyDescent="0.25">
      <c r="C125" t="s">
        <v>222</v>
      </c>
      <c r="D125">
        <v>17.75</v>
      </c>
    </row>
    <row r="126" spans="3:4" x14ac:dyDescent="0.25">
      <c r="C126" t="s">
        <v>361</v>
      </c>
      <c r="D126">
        <v>17.55</v>
      </c>
    </row>
    <row r="127" spans="3:4" x14ac:dyDescent="0.25">
      <c r="C127" t="s">
        <v>5</v>
      </c>
      <c r="D127">
        <v>17.25</v>
      </c>
    </row>
    <row r="128" spans="3:4" x14ac:dyDescent="0.25">
      <c r="C128" t="s">
        <v>147</v>
      </c>
      <c r="D128">
        <v>17.100000000000001</v>
      </c>
    </row>
    <row r="129" spans="3:4" x14ac:dyDescent="0.25">
      <c r="C129" t="s">
        <v>362</v>
      </c>
      <c r="D129">
        <v>16.399999999999999</v>
      </c>
    </row>
    <row r="130" spans="3:4" x14ac:dyDescent="0.25">
      <c r="C130" t="s">
        <v>260</v>
      </c>
      <c r="D130">
        <v>15.4</v>
      </c>
    </row>
    <row r="131" spans="3:4" x14ac:dyDescent="0.25">
      <c r="C131" t="s">
        <v>265</v>
      </c>
      <c r="D131">
        <v>15.15</v>
      </c>
    </row>
    <row r="132" spans="3:4" x14ac:dyDescent="0.25">
      <c r="C132" t="s">
        <v>363</v>
      </c>
      <c r="D132">
        <v>15.1</v>
      </c>
    </row>
    <row r="133" spans="3:4" x14ac:dyDescent="0.25">
      <c r="C133" t="s">
        <v>16</v>
      </c>
      <c r="D133">
        <v>14.8</v>
      </c>
    </row>
    <row r="134" spans="3:4" x14ac:dyDescent="0.25">
      <c r="C134" t="s">
        <v>364</v>
      </c>
      <c r="D134">
        <v>13.55</v>
      </c>
    </row>
    <row r="135" spans="3:4" x14ac:dyDescent="0.25">
      <c r="C135" t="s">
        <v>12</v>
      </c>
      <c r="D135">
        <v>13.45</v>
      </c>
    </row>
    <row r="136" spans="3:4" x14ac:dyDescent="0.25">
      <c r="C136" t="s">
        <v>11</v>
      </c>
      <c r="D136">
        <v>13.3</v>
      </c>
    </row>
    <row r="137" spans="3:4" x14ac:dyDescent="0.25">
      <c r="C137" t="s">
        <v>105</v>
      </c>
      <c r="D137">
        <v>13.05</v>
      </c>
    </row>
    <row r="138" spans="3:4" x14ac:dyDescent="0.25">
      <c r="C138" t="s">
        <v>138</v>
      </c>
      <c r="D138">
        <v>12.6</v>
      </c>
    </row>
    <row r="139" spans="3:4" x14ac:dyDescent="0.25">
      <c r="C139" t="s">
        <v>154</v>
      </c>
      <c r="D139">
        <v>12.05</v>
      </c>
    </row>
    <row r="140" spans="3:4" x14ac:dyDescent="0.25">
      <c r="C140" t="s">
        <v>267</v>
      </c>
      <c r="D140">
        <v>11.95</v>
      </c>
    </row>
    <row r="141" spans="3:4" x14ac:dyDescent="0.25">
      <c r="C141" t="s">
        <v>365</v>
      </c>
      <c r="D141">
        <v>11.85</v>
      </c>
    </row>
    <row r="142" spans="3:4" x14ac:dyDescent="0.25">
      <c r="C142" t="s">
        <v>366</v>
      </c>
      <c r="D142">
        <v>11.85</v>
      </c>
    </row>
    <row r="143" spans="3:4" x14ac:dyDescent="0.25">
      <c r="C143" t="s">
        <v>2</v>
      </c>
      <c r="D143">
        <v>11.5</v>
      </c>
    </row>
    <row r="144" spans="3:4" x14ac:dyDescent="0.25">
      <c r="C144" t="s">
        <v>367</v>
      </c>
      <c r="D144">
        <v>11.4</v>
      </c>
    </row>
    <row r="145" spans="3:4" x14ac:dyDescent="0.25">
      <c r="C145" t="s">
        <v>10</v>
      </c>
      <c r="D145">
        <v>11.15</v>
      </c>
    </row>
    <row r="146" spans="3:4" x14ac:dyDescent="0.25">
      <c r="C146" t="s">
        <v>368</v>
      </c>
      <c r="D146">
        <v>10.9</v>
      </c>
    </row>
    <row r="147" spans="3:4" x14ac:dyDescent="0.25">
      <c r="C147" t="s">
        <v>93</v>
      </c>
      <c r="D147">
        <v>10.7</v>
      </c>
    </row>
    <row r="148" spans="3:4" x14ac:dyDescent="0.25">
      <c r="C148" t="s">
        <v>369</v>
      </c>
      <c r="D148">
        <v>10.55</v>
      </c>
    </row>
    <row r="149" spans="3:4" x14ac:dyDescent="0.25">
      <c r="C149" t="s">
        <v>370</v>
      </c>
      <c r="D149">
        <v>10.55</v>
      </c>
    </row>
    <row r="150" spans="3:4" x14ac:dyDescent="0.25">
      <c r="C150" t="s">
        <v>371</v>
      </c>
      <c r="D150">
        <v>10.55</v>
      </c>
    </row>
    <row r="151" spans="3:4" x14ac:dyDescent="0.25">
      <c r="C151" t="s">
        <v>284</v>
      </c>
      <c r="D151">
        <v>10.55</v>
      </c>
    </row>
    <row r="152" spans="3:4" x14ac:dyDescent="0.25">
      <c r="C152" t="s">
        <v>13</v>
      </c>
      <c r="D152">
        <v>9.9</v>
      </c>
    </row>
    <row r="153" spans="3:4" x14ac:dyDescent="0.25">
      <c r="C153" t="s">
        <v>372</v>
      </c>
      <c r="D153">
        <v>9.85</v>
      </c>
    </row>
    <row r="154" spans="3:4" x14ac:dyDescent="0.25">
      <c r="C154" t="s">
        <v>373</v>
      </c>
      <c r="D154">
        <v>9.8000000000000007</v>
      </c>
    </row>
    <row r="155" spans="3:4" x14ac:dyDescent="0.25">
      <c r="C155" t="s">
        <v>273</v>
      </c>
      <c r="D155">
        <v>9.75</v>
      </c>
    </row>
    <row r="156" spans="3:4" x14ac:dyDescent="0.25">
      <c r="C156" t="s">
        <v>249</v>
      </c>
      <c r="D156">
        <v>9.5500000000000007</v>
      </c>
    </row>
    <row r="157" spans="3:4" x14ac:dyDescent="0.25">
      <c r="C157" t="s">
        <v>374</v>
      </c>
      <c r="D157">
        <v>9.4499999999999993</v>
      </c>
    </row>
    <row r="158" spans="3:4" x14ac:dyDescent="0.25">
      <c r="C158" t="s">
        <v>375</v>
      </c>
      <c r="D158">
        <v>9.3000000000000007</v>
      </c>
    </row>
    <row r="159" spans="3:4" x14ac:dyDescent="0.25">
      <c r="C159" t="s">
        <v>224</v>
      </c>
      <c r="D159">
        <v>9.25</v>
      </c>
    </row>
    <row r="160" spans="3:4" x14ac:dyDescent="0.25">
      <c r="C160" t="s">
        <v>376</v>
      </c>
      <c r="D160">
        <v>8.9</v>
      </c>
    </row>
    <row r="161" spans="3:4" x14ac:dyDescent="0.25">
      <c r="C161" t="s">
        <v>207</v>
      </c>
      <c r="D161">
        <v>8.8000000000000007</v>
      </c>
    </row>
    <row r="162" spans="3:4" x14ac:dyDescent="0.25">
      <c r="C162" t="s">
        <v>377</v>
      </c>
      <c r="D162">
        <v>8.65</v>
      </c>
    </row>
    <row r="163" spans="3:4" x14ac:dyDescent="0.25">
      <c r="C163" t="s">
        <v>0</v>
      </c>
      <c r="D163">
        <v>8.5500000000000007</v>
      </c>
    </row>
    <row r="164" spans="3:4" x14ac:dyDescent="0.25">
      <c r="C164" t="s">
        <v>90</v>
      </c>
      <c r="D164">
        <v>8.4499999999999993</v>
      </c>
    </row>
    <row r="165" spans="3:4" x14ac:dyDescent="0.25">
      <c r="C165" t="s">
        <v>211</v>
      </c>
      <c r="D165">
        <v>8.4499999999999993</v>
      </c>
    </row>
    <row r="166" spans="3:4" x14ac:dyDescent="0.25">
      <c r="C166" t="s">
        <v>4</v>
      </c>
      <c r="D166">
        <v>8.4</v>
      </c>
    </row>
    <row r="167" spans="3:4" x14ac:dyDescent="0.25">
      <c r="C167" t="s">
        <v>133</v>
      </c>
      <c r="D167">
        <v>8.3000000000000007</v>
      </c>
    </row>
    <row r="168" spans="3:4" x14ac:dyDescent="0.25">
      <c r="C168" t="s">
        <v>174</v>
      </c>
      <c r="D168">
        <v>8.1</v>
      </c>
    </row>
    <row r="169" spans="3:4" x14ac:dyDescent="0.25">
      <c r="C169" t="s">
        <v>141</v>
      </c>
      <c r="D169">
        <v>7.85</v>
      </c>
    </row>
    <row r="170" spans="3:4" x14ac:dyDescent="0.25">
      <c r="C170" t="s">
        <v>378</v>
      </c>
      <c r="D170">
        <v>7.6</v>
      </c>
    </row>
    <row r="171" spans="3:4" x14ac:dyDescent="0.25">
      <c r="C171" t="s">
        <v>379</v>
      </c>
      <c r="D171">
        <v>7.55</v>
      </c>
    </row>
    <row r="172" spans="3:4" x14ac:dyDescent="0.25">
      <c r="C172" t="s">
        <v>380</v>
      </c>
      <c r="D172">
        <v>7.5</v>
      </c>
    </row>
    <row r="173" spans="3:4" x14ac:dyDescent="0.25">
      <c r="C173" t="s">
        <v>381</v>
      </c>
      <c r="D173">
        <v>7.4</v>
      </c>
    </row>
    <row r="174" spans="3:4" x14ac:dyDescent="0.25">
      <c r="C174" t="s">
        <v>382</v>
      </c>
      <c r="D174">
        <v>7.15</v>
      </c>
    </row>
    <row r="175" spans="3:4" x14ac:dyDescent="0.25">
      <c r="C175" t="s">
        <v>7</v>
      </c>
      <c r="D175">
        <v>6.95</v>
      </c>
    </row>
    <row r="176" spans="3:4" x14ac:dyDescent="0.25">
      <c r="C176" t="s">
        <v>383</v>
      </c>
      <c r="D176">
        <v>6.8</v>
      </c>
    </row>
    <row r="177" spans="3:4" x14ac:dyDescent="0.25">
      <c r="C177" t="s">
        <v>212</v>
      </c>
      <c r="D177">
        <v>6.4</v>
      </c>
    </row>
    <row r="178" spans="3:4" x14ac:dyDescent="0.25">
      <c r="C178" t="s">
        <v>279</v>
      </c>
      <c r="D178">
        <v>6.35</v>
      </c>
    </row>
    <row r="179" spans="3:4" x14ac:dyDescent="0.25">
      <c r="C179" t="s">
        <v>384</v>
      </c>
      <c r="D179">
        <v>6.2</v>
      </c>
    </row>
    <row r="180" spans="3:4" x14ac:dyDescent="0.25">
      <c r="C180" t="s">
        <v>277</v>
      </c>
      <c r="D180">
        <v>6.15</v>
      </c>
    </row>
    <row r="181" spans="3:4" x14ac:dyDescent="0.25">
      <c r="C181" t="s">
        <v>385</v>
      </c>
      <c r="D181">
        <v>5.8</v>
      </c>
    </row>
    <row r="182" spans="3:4" x14ac:dyDescent="0.25">
      <c r="C182" t="s">
        <v>186</v>
      </c>
      <c r="D182">
        <v>5.7</v>
      </c>
    </row>
    <row r="183" spans="3:4" x14ac:dyDescent="0.25">
      <c r="C183" t="s">
        <v>386</v>
      </c>
      <c r="D183">
        <v>5.65</v>
      </c>
    </row>
    <row r="184" spans="3:4" x14ac:dyDescent="0.25">
      <c r="C184" t="s">
        <v>387</v>
      </c>
      <c r="D184">
        <v>5.6</v>
      </c>
    </row>
    <row r="185" spans="3:4" x14ac:dyDescent="0.25">
      <c r="C185" t="s">
        <v>288</v>
      </c>
      <c r="D185">
        <v>5.5</v>
      </c>
    </row>
    <row r="186" spans="3:4" x14ac:dyDescent="0.25">
      <c r="C186" t="s">
        <v>388</v>
      </c>
      <c r="D186">
        <v>5.0999999999999996</v>
      </c>
    </row>
    <row r="187" spans="3:4" x14ac:dyDescent="0.25">
      <c r="C187" t="s">
        <v>14</v>
      </c>
      <c r="D187">
        <v>2.1</v>
      </c>
    </row>
    <row r="188" spans="3:4" x14ac:dyDescent="0.25">
      <c r="C188" t="s">
        <v>276</v>
      </c>
      <c r="D188">
        <v>2</v>
      </c>
    </row>
    <row r="189" spans="3:4" x14ac:dyDescent="0.25">
      <c r="C189" t="s">
        <v>389</v>
      </c>
      <c r="D189">
        <v>1.75</v>
      </c>
    </row>
    <row r="190" spans="3:4" x14ac:dyDescent="0.25">
      <c r="C190" t="s">
        <v>390</v>
      </c>
      <c r="D190">
        <v>1.7</v>
      </c>
    </row>
    <row r="191" spans="3:4" x14ac:dyDescent="0.25">
      <c r="C191" t="s">
        <v>391</v>
      </c>
      <c r="D191">
        <v>1.55</v>
      </c>
    </row>
    <row r="192" spans="3:4" x14ac:dyDescent="0.25">
      <c r="C192" t="s">
        <v>392</v>
      </c>
      <c r="D192">
        <v>1.5</v>
      </c>
    </row>
    <row r="193" spans="3:4" x14ac:dyDescent="0.25">
      <c r="C193" t="s">
        <v>393</v>
      </c>
      <c r="D193">
        <v>-0.7</v>
      </c>
    </row>
    <row r="194" spans="3:4" x14ac:dyDescent="0.25">
      <c r="C194" t="s">
        <v>9</v>
      </c>
      <c r="D194">
        <v>-5.0999999999999996</v>
      </c>
    </row>
    <row r="195" spans="3:4" x14ac:dyDescent="0.25">
      <c r="C195" t="s">
        <v>3</v>
      </c>
      <c r="D195">
        <v>-5.35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workbookViewId="0">
      <selection activeCell="F1" sqref="F1:N1048576"/>
    </sheetView>
  </sheetViews>
  <sheetFormatPr defaultRowHeight="15" x14ac:dyDescent="0.25"/>
  <cols>
    <col min="4" max="4" width="17.140625" customWidth="1"/>
    <col min="5" max="5" width="21.140625" style="16" customWidth="1"/>
    <col min="6" max="14" width="0" hidden="1" customWidth="1"/>
  </cols>
  <sheetData>
    <row r="1" spans="2:14" ht="15.75" thickBot="1" x14ac:dyDescent="0.3"/>
    <row r="2" spans="2:14" ht="29.25" thickBot="1" x14ac:dyDescent="0.3">
      <c r="B2" t="s">
        <v>290</v>
      </c>
      <c r="C2" s="9">
        <v>1</v>
      </c>
      <c r="D2" s="2" t="s">
        <v>7</v>
      </c>
      <c r="E2" s="17">
        <v>1439323776</v>
      </c>
      <c r="F2" s="1" t="s">
        <v>20</v>
      </c>
      <c r="G2" s="1" t="s">
        <v>21</v>
      </c>
      <c r="H2" s="1">
        <v>153</v>
      </c>
      <c r="I2" s="1" t="s">
        <v>22</v>
      </c>
      <c r="J2" s="1">
        <v>-348.399</v>
      </c>
      <c r="K2" s="3">
        <v>44743</v>
      </c>
      <c r="L2" s="1">
        <v>38</v>
      </c>
      <c r="M2" s="4">
        <v>0.61</v>
      </c>
      <c r="N2" s="1" t="s">
        <v>23</v>
      </c>
    </row>
    <row r="3" spans="2:14" ht="29.25" thickBot="1" x14ac:dyDescent="0.3">
      <c r="B3" t="s">
        <v>290</v>
      </c>
      <c r="C3" s="10">
        <v>2</v>
      </c>
      <c r="D3" s="6" t="s">
        <v>8</v>
      </c>
      <c r="E3" s="18">
        <v>1380004385</v>
      </c>
      <c r="F3" s="5" t="s">
        <v>24</v>
      </c>
      <c r="G3" s="5" t="s">
        <v>25</v>
      </c>
      <c r="H3" s="5">
        <v>464</v>
      </c>
      <c r="I3" s="5" t="s">
        <v>26</v>
      </c>
      <c r="J3" s="5">
        <v>-532.68700000000001</v>
      </c>
      <c r="K3" s="7">
        <v>44594</v>
      </c>
      <c r="L3" s="5">
        <v>28</v>
      </c>
      <c r="M3" s="8">
        <v>0.35</v>
      </c>
      <c r="N3" s="5" t="s">
        <v>27</v>
      </c>
    </row>
    <row r="4" spans="2:14" ht="29.25" thickBot="1" x14ac:dyDescent="0.3">
      <c r="B4" t="s">
        <v>290</v>
      </c>
      <c r="C4" s="9">
        <v>3</v>
      </c>
      <c r="D4" s="2" t="s">
        <v>0</v>
      </c>
      <c r="E4" s="17">
        <v>331002651</v>
      </c>
      <c r="F4" s="1" t="s">
        <v>28</v>
      </c>
      <c r="G4" s="1" t="s">
        <v>29</v>
      </c>
      <c r="H4" s="1">
        <v>36</v>
      </c>
      <c r="I4" s="1" t="s">
        <v>30</v>
      </c>
      <c r="J4" s="1">
        <v>954.80600000000004</v>
      </c>
      <c r="K4" s="3">
        <v>44774</v>
      </c>
      <c r="L4" s="1">
        <v>38</v>
      </c>
      <c r="M4" s="4">
        <v>0.83</v>
      </c>
      <c r="N4" s="1" t="s">
        <v>31</v>
      </c>
    </row>
    <row r="5" spans="2:14" ht="29.25" thickBot="1" x14ac:dyDescent="0.3">
      <c r="B5" t="s">
        <v>290</v>
      </c>
      <c r="C5" s="10">
        <v>4</v>
      </c>
      <c r="D5" s="6" t="s">
        <v>6</v>
      </c>
      <c r="E5" s="18">
        <v>273523615</v>
      </c>
      <c r="F5" s="5" t="s">
        <v>32</v>
      </c>
      <c r="G5" s="5" t="s">
        <v>33</v>
      </c>
      <c r="H5" s="5">
        <v>151</v>
      </c>
      <c r="I5" s="5" t="s">
        <v>34</v>
      </c>
      <c r="J5" s="5">
        <v>-98.954999999999998</v>
      </c>
      <c r="K5" s="7">
        <v>44622</v>
      </c>
      <c r="L5" s="5">
        <v>30</v>
      </c>
      <c r="M5" s="8">
        <v>0.56000000000000005</v>
      </c>
      <c r="N5" s="5" t="s">
        <v>35</v>
      </c>
    </row>
    <row r="6" spans="2:14" ht="29.25" thickBot="1" x14ac:dyDescent="0.3">
      <c r="B6" t="s">
        <v>290</v>
      </c>
      <c r="C6" s="9">
        <v>5</v>
      </c>
      <c r="D6" s="2" t="s">
        <v>36</v>
      </c>
      <c r="E6" s="17">
        <v>220892340</v>
      </c>
      <c r="F6" s="1" t="s">
        <v>37</v>
      </c>
      <c r="G6" s="1" t="s">
        <v>38</v>
      </c>
      <c r="H6" s="1">
        <v>287</v>
      </c>
      <c r="I6" s="1">
        <v>770.88</v>
      </c>
      <c r="J6" s="1">
        <v>-233.37899999999999</v>
      </c>
      <c r="K6" s="3">
        <v>44715</v>
      </c>
      <c r="L6" s="1">
        <v>23</v>
      </c>
      <c r="M6" s="4">
        <v>0.35</v>
      </c>
      <c r="N6" s="1" t="s">
        <v>39</v>
      </c>
    </row>
    <row r="7" spans="2:14" ht="29.25" thickBot="1" x14ac:dyDescent="0.3">
      <c r="B7" t="s">
        <v>290</v>
      </c>
      <c r="C7" s="10">
        <v>6</v>
      </c>
      <c r="D7" s="6" t="s">
        <v>1</v>
      </c>
      <c r="E7" s="18">
        <v>212559417</v>
      </c>
      <c r="F7" s="5" t="s">
        <v>40</v>
      </c>
      <c r="G7" s="5" t="s">
        <v>41</v>
      </c>
      <c r="H7" s="5">
        <v>25</v>
      </c>
      <c r="I7" s="5" t="s">
        <v>42</v>
      </c>
      <c r="J7" s="5">
        <v>21.2</v>
      </c>
      <c r="K7" s="7">
        <v>44743</v>
      </c>
      <c r="L7" s="5">
        <v>33</v>
      </c>
      <c r="M7" s="8">
        <v>0.88</v>
      </c>
      <c r="N7" s="5" t="s">
        <v>43</v>
      </c>
    </row>
    <row r="8" spans="2:14" ht="29.25" thickBot="1" x14ac:dyDescent="0.3">
      <c r="B8" t="s">
        <v>290</v>
      </c>
      <c r="C8" s="9">
        <v>7</v>
      </c>
      <c r="D8" s="2" t="s">
        <v>19</v>
      </c>
      <c r="E8" s="17">
        <v>206139589</v>
      </c>
      <c r="F8" s="1" t="s">
        <v>44</v>
      </c>
      <c r="G8" s="1" t="s">
        <v>45</v>
      </c>
      <c r="H8" s="1">
        <v>226</v>
      </c>
      <c r="I8" s="1">
        <v>910.77</v>
      </c>
      <c r="J8" s="1">
        <v>-60</v>
      </c>
      <c r="K8" s="3">
        <v>44656</v>
      </c>
      <c r="L8" s="1">
        <v>18</v>
      </c>
      <c r="M8" s="4">
        <v>0.52</v>
      </c>
      <c r="N8" s="1" t="s">
        <v>46</v>
      </c>
    </row>
    <row r="9" spans="2:14" ht="29.25" thickBot="1" x14ac:dyDescent="0.3">
      <c r="B9" t="s">
        <v>290</v>
      </c>
      <c r="C9" s="10">
        <v>8</v>
      </c>
      <c r="D9" s="6" t="s">
        <v>47</v>
      </c>
      <c r="E9" s="18">
        <v>164689383</v>
      </c>
      <c r="F9" s="5" t="s">
        <v>48</v>
      </c>
      <c r="G9" s="5" t="s">
        <v>49</v>
      </c>
      <c r="H9" s="5">
        <v>1.2649999999999999</v>
      </c>
      <c r="I9" s="5">
        <v>130.16999999999999</v>
      </c>
      <c r="J9" s="5">
        <v>-369.50099999999998</v>
      </c>
      <c r="K9" s="7">
        <v>44563</v>
      </c>
      <c r="L9" s="5">
        <v>28</v>
      </c>
      <c r="M9" s="8">
        <v>0.39</v>
      </c>
      <c r="N9" s="5" t="s">
        <v>50</v>
      </c>
    </row>
    <row r="10" spans="2:14" ht="29.25" thickBot="1" x14ac:dyDescent="0.3">
      <c r="B10" t="s">
        <v>290</v>
      </c>
      <c r="C10" s="9">
        <v>9</v>
      </c>
      <c r="D10" s="2" t="s">
        <v>9</v>
      </c>
      <c r="E10" s="17">
        <v>145934462</v>
      </c>
      <c r="F10" s="1" t="s">
        <v>51</v>
      </c>
      <c r="G10" s="1">
        <v>62.206000000000003</v>
      </c>
      <c r="H10" s="1">
        <v>9</v>
      </c>
      <c r="I10" s="1" t="s">
        <v>52</v>
      </c>
      <c r="J10" s="1">
        <v>182.45599999999999</v>
      </c>
      <c r="K10" s="3">
        <v>44774</v>
      </c>
      <c r="L10" s="1">
        <v>40</v>
      </c>
      <c r="M10" s="4">
        <v>0.74</v>
      </c>
      <c r="N10" s="1" t="s">
        <v>53</v>
      </c>
    </row>
    <row r="11" spans="2:14" ht="29.25" thickBot="1" x14ac:dyDescent="0.3">
      <c r="B11" t="s">
        <v>290</v>
      </c>
      <c r="C11" s="10">
        <v>10</v>
      </c>
      <c r="D11" s="6" t="s">
        <v>15</v>
      </c>
      <c r="E11" s="18">
        <v>128932753</v>
      </c>
      <c r="F11" s="5" t="s">
        <v>54</v>
      </c>
      <c r="G11" s="5" t="s">
        <v>55</v>
      </c>
      <c r="H11" s="5">
        <v>66</v>
      </c>
      <c r="I11" s="5" t="s">
        <v>56</v>
      </c>
      <c r="J11" s="5">
        <v>-60</v>
      </c>
      <c r="K11" s="7">
        <v>44563</v>
      </c>
      <c r="L11" s="5">
        <v>29</v>
      </c>
      <c r="M11" s="8">
        <v>0.84</v>
      </c>
      <c r="N11" s="5" t="s">
        <v>57</v>
      </c>
    </row>
    <row r="12" spans="2:14" ht="15.75" thickBot="1" x14ac:dyDescent="0.3">
      <c r="B12" t="s">
        <v>290</v>
      </c>
      <c r="C12" s="9">
        <v>11</v>
      </c>
      <c r="D12" s="2" t="s">
        <v>10</v>
      </c>
      <c r="E12" s="17">
        <v>126476461</v>
      </c>
      <c r="F12" s="1" t="s">
        <v>58</v>
      </c>
      <c r="G12" s="1">
        <v>-383.84</v>
      </c>
      <c r="H12" s="1">
        <v>347</v>
      </c>
      <c r="I12" s="1">
        <v>364.55500000000001</v>
      </c>
      <c r="J12" s="1">
        <v>71.56</v>
      </c>
      <c r="K12" s="3">
        <v>44652</v>
      </c>
      <c r="L12" s="1">
        <v>48</v>
      </c>
      <c r="M12" s="4">
        <v>0.92</v>
      </c>
      <c r="N12" s="1" t="s">
        <v>59</v>
      </c>
    </row>
    <row r="13" spans="2:14" ht="29.25" thickBot="1" x14ac:dyDescent="0.3">
      <c r="C13" s="10">
        <v>12</v>
      </c>
      <c r="D13" s="6" t="s">
        <v>60</v>
      </c>
      <c r="E13" s="18">
        <v>114963588</v>
      </c>
      <c r="F13" s="5" t="s">
        <v>61</v>
      </c>
      <c r="G13" s="5" t="s">
        <v>62</v>
      </c>
      <c r="H13" s="5">
        <v>115</v>
      </c>
      <c r="I13" s="5" t="s">
        <v>63</v>
      </c>
      <c r="J13" s="5">
        <v>30</v>
      </c>
      <c r="K13" s="7">
        <v>44624</v>
      </c>
      <c r="L13" s="5">
        <v>19</v>
      </c>
      <c r="M13" s="8">
        <v>0.21</v>
      </c>
      <c r="N13" s="5" t="s">
        <v>64</v>
      </c>
    </row>
    <row r="14" spans="2:14" ht="29.25" thickBot="1" x14ac:dyDescent="0.3">
      <c r="C14" s="9">
        <v>13</v>
      </c>
      <c r="D14" s="2" t="s">
        <v>65</v>
      </c>
      <c r="E14" s="17">
        <v>109581078</v>
      </c>
      <c r="F14" s="1" t="s">
        <v>66</v>
      </c>
      <c r="G14" s="1" t="s">
        <v>67</v>
      </c>
      <c r="H14" s="1">
        <v>368</v>
      </c>
      <c r="I14" s="1">
        <v>298.17</v>
      </c>
      <c r="J14" s="1">
        <v>-67.152000000000001</v>
      </c>
      <c r="K14" s="3">
        <v>44714</v>
      </c>
      <c r="L14" s="1">
        <v>26</v>
      </c>
      <c r="M14" s="4">
        <v>0.47</v>
      </c>
      <c r="N14" s="1" t="s">
        <v>68</v>
      </c>
    </row>
    <row r="15" spans="2:14" ht="29.25" thickBot="1" x14ac:dyDescent="0.3">
      <c r="C15" s="10">
        <v>14</v>
      </c>
      <c r="D15" s="6" t="s">
        <v>69</v>
      </c>
      <c r="E15" s="18">
        <v>102334404</v>
      </c>
      <c r="F15" s="5" t="s">
        <v>70</v>
      </c>
      <c r="G15" s="5" t="s">
        <v>71</v>
      </c>
      <c r="H15" s="5">
        <v>103</v>
      </c>
      <c r="I15" s="5">
        <v>995.45</v>
      </c>
      <c r="J15" s="5">
        <v>-38.033000000000001</v>
      </c>
      <c r="K15" s="7">
        <v>44623</v>
      </c>
      <c r="L15" s="5">
        <v>25</v>
      </c>
      <c r="M15" s="8">
        <v>0.43</v>
      </c>
      <c r="N15" s="5" t="s">
        <v>72</v>
      </c>
    </row>
    <row r="16" spans="2:14" ht="15.75" thickBot="1" x14ac:dyDescent="0.3">
      <c r="C16" s="9">
        <v>15</v>
      </c>
      <c r="D16" s="2" t="s">
        <v>73</v>
      </c>
      <c r="E16" s="17">
        <v>97338579</v>
      </c>
      <c r="F16" s="1" t="s">
        <v>74</v>
      </c>
      <c r="G16" s="1">
        <v>876.47299999999996</v>
      </c>
      <c r="H16" s="1">
        <v>314</v>
      </c>
      <c r="I16" s="1">
        <v>310.07</v>
      </c>
      <c r="J16" s="1">
        <v>-80</v>
      </c>
      <c r="K16" s="3">
        <v>44563</v>
      </c>
      <c r="L16" s="1">
        <v>32</v>
      </c>
      <c r="M16" s="4">
        <v>0.38</v>
      </c>
      <c r="N16" s="1" t="s">
        <v>75</v>
      </c>
    </row>
    <row r="17" spans="3:14" ht="29.25" thickBot="1" x14ac:dyDescent="0.3">
      <c r="C17" s="10">
        <v>16</v>
      </c>
      <c r="D17" s="6" t="s">
        <v>76</v>
      </c>
      <c r="E17" s="18">
        <v>89561403</v>
      </c>
      <c r="F17" s="5" t="s">
        <v>77</v>
      </c>
      <c r="G17" s="5" t="s">
        <v>78</v>
      </c>
      <c r="H17" s="5">
        <v>40</v>
      </c>
      <c r="I17" s="5" t="s">
        <v>79</v>
      </c>
      <c r="J17" s="5">
        <v>23.861000000000001</v>
      </c>
      <c r="K17" s="5" t="s">
        <v>80</v>
      </c>
      <c r="L17" s="5">
        <v>17</v>
      </c>
      <c r="M17" s="8">
        <v>0.46</v>
      </c>
      <c r="N17" s="5" t="s">
        <v>81</v>
      </c>
    </row>
    <row r="18" spans="3:14" ht="15.75" thickBot="1" x14ac:dyDescent="0.3">
      <c r="C18" s="9">
        <v>17</v>
      </c>
      <c r="D18" s="2" t="s">
        <v>13</v>
      </c>
      <c r="E18" s="17">
        <v>84339067</v>
      </c>
      <c r="F18" s="1" t="s">
        <v>82</v>
      </c>
      <c r="G18" s="1">
        <v>909.452</v>
      </c>
      <c r="H18" s="1">
        <v>110</v>
      </c>
      <c r="I18" s="1">
        <v>769.63</v>
      </c>
      <c r="J18" s="1">
        <v>283.92200000000003</v>
      </c>
      <c r="K18" s="3">
        <v>44563</v>
      </c>
      <c r="L18" s="1">
        <v>32</v>
      </c>
      <c r="M18" s="4">
        <v>0.76</v>
      </c>
      <c r="N18" s="1" t="s">
        <v>83</v>
      </c>
    </row>
    <row r="19" spans="3:14" ht="29.25" thickBot="1" x14ac:dyDescent="0.3">
      <c r="C19" s="10">
        <v>18</v>
      </c>
      <c r="D19" s="6" t="s">
        <v>5</v>
      </c>
      <c r="E19" s="18">
        <v>83992949</v>
      </c>
      <c r="F19" s="5" t="s">
        <v>84</v>
      </c>
      <c r="G19" s="5" t="s">
        <v>85</v>
      </c>
      <c r="H19" s="5">
        <v>52</v>
      </c>
      <c r="I19" s="5" t="s">
        <v>86</v>
      </c>
      <c r="J19" s="5">
        <v>-55</v>
      </c>
      <c r="K19" s="7">
        <v>44594</v>
      </c>
      <c r="L19" s="5">
        <v>32</v>
      </c>
      <c r="M19" s="8">
        <v>0.76</v>
      </c>
      <c r="N19" s="5" t="s">
        <v>83</v>
      </c>
    </row>
    <row r="20" spans="3:14" ht="15.75" thickBot="1" x14ac:dyDescent="0.3">
      <c r="C20" s="9">
        <v>19</v>
      </c>
      <c r="D20" s="2" t="s">
        <v>4</v>
      </c>
      <c r="E20" s="17">
        <v>83783942</v>
      </c>
      <c r="F20" s="1" t="s">
        <v>87</v>
      </c>
      <c r="G20" s="1">
        <v>266.89699999999999</v>
      </c>
      <c r="H20" s="1">
        <v>240</v>
      </c>
      <c r="I20" s="1">
        <v>348.56</v>
      </c>
      <c r="J20" s="1">
        <v>543.822</v>
      </c>
      <c r="K20" s="3">
        <v>44713</v>
      </c>
      <c r="L20" s="1">
        <v>46</v>
      </c>
      <c r="M20" s="4">
        <v>0.76</v>
      </c>
      <c r="N20" s="1" t="s">
        <v>32</v>
      </c>
    </row>
    <row r="21" spans="3:14" ht="15.75" thickBot="1" x14ac:dyDescent="0.3">
      <c r="C21" s="10">
        <v>20</v>
      </c>
      <c r="D21" s="6" t="s">
        <v>17</v>
      </c>
      <c r="E21" s="18">
        <v>69799978</v>
      </c>
      <c r="F21" s="5" t="s">
        <v>88</v>
      </c>
      <c r="G21" s="5">
        <v>174.39599999999999</v>
      </c>
      <c r="H21" s="5">
        <v>137</v>
      </c>
      <c r="I21" s="5">
        <v>510.89</v>
      </c>
      <c r="J21" s="5">
        <v>19.443999999999999</v>
      </c>
      <c r="K21" s="7">
        <v>44682</v>
      </c>
      <c r="L21" s="5">
        <v>40</v>
      </c>
      <c r="M21" s="8">
        <v>0.51</v>
      </c>
      <c r="N21" s="5" t="s">
        <v>89</v>
      </c>
    </row>
    <row r="22" spans="3:14" ht="15.75" thickBot="1" x14ac:dyDescent="0.3">
      <c r="C22" s="9">
        <v>21</v>
      </c>
      <c r="D22" s="2" t="s">
        <v>90</v>
      </c>
      <c r="E22" s="17">
        <v>67886011</v>
      </c>
      <c r="F22" s="1" t="s">
        <v>91</v>
      </c>
      <c r="G22" s="1">
        <v>355.839</v>
      </c>
      <c r="H22" s="1">
        <v>281</v>
      </c>
      <c r="I22" s="1">
        <v>241.93</v>
      </c>
      <c r="J22" s="1">
        <v>260.64999999999998</v>
      </c>
      <c r="K22" s="3">
        <v>44774</v>
      </c>
      <c r="L22" s="1">
        <v>40</v>
      </c>
      <c r="M22" s="4">
        <v>0.83</v>
      </c>
      <c r="N22" s="1" t="s">
        <v>92</v>
      </c>
    </row>
    <row r="23" spans="3:14" ht="15.75" thickBot="1" x14ac:dyDescent="0.3">
      <c r="C23" s="10">
        <v>22</v>
      </c>
      <c r="D23" s="6" t="s">
        <v>93</v>
      </c>
      <c r="E23" s="18">
        <v>65273511</v>
      </c>
      <c r="F23" s="5" t="s">
        <v>94</v>
      </c>
      <c r="G23" s="5">
        <v>143.78299999999999</v>
      </c>
      <c r="H23" s="5">
        <v>119</v>
      </c>
      <c r="I23" s="5">
        <v>547.55700000000002</v>
      </c>
      <c r="J23" s="5">
        <v>36.527000000000001</v>
      </c>
      <c r="K23" s="7">
        <v>44805</v>
      </c>
      <c r="L23" s="5">
        <v>42</v>
      </c>
      <c r="M23" s="8">
        <v>0.82</v>
      </c>
      <c r="N23" s="5" t="s">
        <v>95</v>
      </c>
    </row>
    <row r="24" spans="3:14" ht="15.75" thickBot="1" x14ac:dyDescent="0.3">
      <c r="C24" s="9">
        <v>23</v>
      </c>
      <c r="D24" s="2" t="s">
        <v>12</v>
      </c>
      <c r="E24" s="17">
        <v>60461826</v>
      </c>
      <c r="F24" s="1" t="s">
        <v>96</v>
      </c>
      <c r="G24" s="1">
        <v>-88.248999999999995</v>
      </c>
      <c r="H24" s="1">
        <v>206</v>
      </c>
      <c r="I24" s="1">
        <v>294.14</v>
      </c>
      <c r="J24" s="1">
        <v>148.94300000000001</v>
      </c>
      <c r="K24" s="3">
        <v>44621</v>
      </c>
      <c r="L24" s="1">
        <v>47</v>
      </c>
      <c r="M24" s="4">
        <v>0.69</v>
      </c>
      <c r="N24" s="1" t="s">
        <v>97</v>
      </c>
    </row>
    <row r="25" spans="3:14" ht="29.25" thickBot="1" x14ac:dyDescent="0.3">
      <c r="C25" s="10">
        <v>24</v>
      </c>
      <c r="D25" s="6" t="s">
        <v>98</v>
      </c>
      <c r="E25" s="18">
        <v>59734218</v>
      </c>
      <c r="F25" s="5" t="s">
        <v>99</v>
      </c>
      <c r="G25" s="5" t="s">
        <v>100</v>
      </c>
      <c r="H25" s="5">
        <v>67</v>
      </c>
      <c r="I25" s="5">
        <v>885.8</v>
      </c>
      <c r="J25" s="5">
        <v>-40.076000000000001</v>
      </c>
      <c r="K25" s="7">
        <v>44808</v>
      </c>
      <c r="L25" s="5">
        <v>18</v>
      </c>
      <c r="M25" s="8">
        <v>0.37</v>
      </c>
      <c r="N25" s="5" t="s">
        <v>101</v>
      </c>
    </row>
    <row r="26" spans="3:14" ht="29.25" thickBot="1" x14ac:dyDescent="0.3">
      <c r="C26" s="9">
        <v>25</v>
      </c>
      <c r="D26" s="2" t="s">
        <v>18</v>
      </c>
      <c r="E26" s="17">
        <v>59308690</v>
      </c>
      <c r="F26" s="1" t="s">
        <v>102</v>
      </c>
      <c r="G26" s="1">
        <v>750.42</v>
      </c>
      <c r="H26" s="1">
        <v>49</v>
      </c>
      <c r="I26" s="1" t="s">
        <v>103</v>
      </c>
      <c r="J26" s="1">
        <v>145.405</v>
      </c>
      <c r="K26" s="3">
        <v>44653</v>
      </c>
      <c r="L26" s="1">
        <v>28</v>
      </c>
      <c r="M26" s="4">
        <v>0.67</v>
      </c>
      <c r="N26" s="1" t="s">
        <v>104</v>
      </c>
    </row>
    <row r="27" spans="3:14" ht="15.75" thickBot="1" x14ac:dyDescent="0.3">
      <c r="C27" s="10">
        <v>26</v>
      </c>
      <c r="D27" s="6" t="s">
        <v>105</v>
      </c>
      <c r="E27" s="18">
        <v>54409800</v>
      </c>
      <c r="F27" s="5" t="s">
        <v>106</v>
      </c>
      <c r="G27" s="5">
        <v>364.38</v>
      </c>
      <c r="H27" s="5">
        <v>83</v>
      </c>
      <c r="I27" s="5">
        <v>653.29</v>
      </c>
      <c r="J27" s="5">
        <v>-163.31299999999999</v>
      </c>
      <c r="K27" s="7">
        <v>44594</v>
      </c>
      <c r="L27" s="5">
        <v>29</v>
      </c>
      <c r="M27" s="8">
        <v>0.31</v>
      </c>
      <c r="N27" s="5" t="s">
        <v>107</v>
      </c>
    </row>
    <row r="28" spans="3:14" ht="29.25" thickBot="1" x14ac:dyDescent="0.3">
      <c r="C28" s="9">
        <v>27</v>
      </c>
      <c r="D28" s="2" t="s">
        <v>108</v>
      </c>
      <c r="E28" s="17">
        <v>53771296</v>
      </c>
      <c r="F28" s="1" t="s">
        <v>109</v>
      </c>
      <c r="G28" s="1" t="s">
        <v>110</v>
      </c>
      <c r="H28" s="1">
        <v>94</v>
      </c>
      <c r="I28" s="1">
        <v>569.14</v>
      </c>
      <c r="J28" s="1">
        <v>-10</v>
      </c>
      <c r="K28" s="3">
        <v>44684</v>
      </c>
      <c r="L28" s="1">
        <v>20</v>
      </c>
      <c r="M28" s="4">
        <v>0.28000000000000003</v>
      </c>
      <c r="N28" s="1" t="s">
        <v>111</v>
      </c>
    </row>
    <row r="29" spans="3:14" ht="15.75" thickBot="1" x14ac:dyDescent="0.3">
      <c r="C29" s="10">
        <v>28</v>
      </c>
      <c r="D29" s="6" t="s">
        <v>2</v>
      </c>
      <c r="E29" s="18">
        <v>51269185</v>
      </c>
      <c r="F29" s="5" t="s">
        <v>112</v>
      </c>
      <c r="G29" s="5">
        <v>43.877000000000002</v>
      </c>
      <c r="H29" s="5">
        <v>527</v>
      </c>
      <c r="I29" s="5">
        <v>97.23</v>
      </c>
      <c r="J29" s="5">
        <v>11.731</v>
      </c>
      <c r="K29" s="7">
        <v>44562</v>
      </c>
      <c r="L29" s="5">
        <v>44</v>
      </c>
      <c r="M29" s="8">
        <v>0.82</v>
      </c>
      <c r="N29" s="5" t="s">
        <v>113</v>
      </c>
    </row>
    <row r="30" spans="3:14" ht="29.25" thickBot="1" x14ac:dyDescent="0.3">
      <c r="C30" s="9">
        <v>29</v>
      </c>
      <c r="D30" s="2" t="s">
        <v>114</v>
      </c>
      <c r="E30" s="17">
        <v>50882891</v>
      </c>
      <c r="F30" s="1" t="s">
        <v>83</v>
      </c>
      <c r="G30" s="1">
        <v>543.44799999999998</v>
      </c>
      <c r="H30" s="1">
        <v>46</v>
      </c>
      <c r="I30" s="1" t="s">
        <v>115</v>
      </c>
      <c r="J30" s="1">
        <v>204.79599999999999</v>
      </c>
      <c r="K30" s="3">
        <v>44774</v>
      </c>
      <c r="L30" s="1">
        <v>31</v>
      </c>
      <c r="M30" s="4">
        <v>0.8</v>
      </c>
      <c r="N30" s="1" t="s">
        <v>116</v>
      </c>
    </row>
    <row r="31" spans="3:14" ht="15.75" thickBot="1" x14ac:dyDescent="0.3">
      <c r="C31" s="10">
        <v>30</v>
      </c>
      <c r="D31" s="6" t="s">
        <v>11</v>
      </c>
      <c r="E31" s="18">
        <v>46754778</v>
      </c>
      <c r="F31" s="5" t="s">
        <v>51</v>
      </c>
      <c r="G31" s="5">
        <v>18.001999999999999</v>
      </c>
      <c r="H31" s="5">
        <v>94</v>
      </c>
      <c r="I31" s="5">
        <v>498.8</v>
      </c>
      <c r="J31" s="5">
        <v>40</v>
      </c>
      <c r="K31" s="7">
        <v>44621</v>
      </c>
      <c r="L31" s="5">
        <v>45</v>
      </c>
      <c r="M31" s="8">
        <v>0.8</v>
      </c>
      <c r="N31" s="5" t="s">
        <v>117</v>
      </c>
    </row>
    <row r="32" spans="3:14" ht="29.25" thickBot="1" x14ac:dyDescent="0.3">
      <c r="C32" s="9">
        <v>31</v>
      </c>
      <c r="D32" s="2" t="s">
        <v>118</v>
      </c>
      <c r="E32" s="17">
        <v>45741007</v>
      </c>
      <c r="F32" s="1" t="s">
        <v>119</v>
      </c>
      <c r="G32" s="1" t="s">
        <v>120</v>
      </c>
      <c r="H32" s="1">
        <v>229</v>
      </c>
      <c r="I32" s="1">
        <v>199.81</v>
      </c>
      <c r="J32" s="1">
        <v>168.69399999999999</v>
      </c>
      <c r="K32" s="1" t="s">
        <v>121</v>
      </c>
      <c r="L32" s="1">
        <v>17</v>
      </c>
      <c r="M32" s="4">
        <v>0.26</v>
      </c>
      <c r="N32" s="1" t="s">
        <v>28</v>
      </c>
    </row>
    <row r="33" spans="3:14" ht="29.25" thickBot="1" x14ac:dyDescent="0.3">
      <c r="C33" s="10">
        <v>32</v>
      </c>
      <c r="D33" s="6" t="s">
        <v>16</v>
      </c>
      <c r="E33" s="18">
        <v>45195774</v>
      </c>
      <c r="F33" s="5" t="s">
        <v>122</v>
      </c>
      <c r="G33" s="5">
        <v>415.09699999999998</v>
      </c>
      <c r="H33" s="5">
        <v>17</v>
      </c>
      <c r="I33" s="5" t="s">
        <v>123</v>
      </c>
      <c r="J33" s="5">
        <v>4.8</v>
      </c>
      <c r="K33" s="7">
        <v>44622</v>
      </c>
      <c r="L33" s="5">
        <v>32</v>
      </c>
      <c r="M33" s="8">
        <v>0.93</v>
      </c>
      <c r="N33" s="5" t="s">
        <v>124</v>
      </c>
    </row>
    <row r="34" spans="3:14" ht="29.25" thickBot="1" x14ac:dyDescent="0.3">
      <c r="C34" s="9">
        <v>33</v>
      </c>
      <c r="D34" s="2" t="s">
        <v>125</v>
      </c>
      <c r="E34" s="17">
        <v>43851044</v>
      </c>
      <c r="F34" s="1" t="s">
        <v>126</v>
      </c>
      <c r="G34" s="1">
        <v>797.99</v>
      </c>
      <c r="H34" s="1">
        <v>18</v>
      </c>
      <c r="I34" s="1" t="s">
        <v>127</v>
      </c>
      <c r="J34" s="1">
        <v>-10</v>
      </c>
      <c r="K34" s="3">
        <v>44564</v>
      </c>
      <c r="L34" s="1">
        <v>29</v>
      </c>
      <c r="M34" s="4">
        <v>0.73</v>
      </c>
      <c r="N34" s="1" t="s">
        <v>128</v>
      </c>
    </row>
    <row r="35" spans="3:14" ht="29.25" thickBot="1" x14ac:dyDescent="0.3">
      <c r="C35" s="10">
        <v>34</v>
      </c>
      <c r="D35" s="6" t="s">
        <v>129</v>
      </c>
      <c r="E35" s="18">
        <v>43849260</v>
      </c>
      <c r="F35" s="5" t="s">
        <v>130</v>
      </c>
      <c r="G35" s="5" t="s">
        <v>131</v>
      </c>
      <c r="H35" s="5">
        <v>25</v>
      </c>
      <c r="I35" s="5" t="s">
        <v>132</v>
      </c>
      <c r="J35" s="5">
        <v>-50</v>
      </c>
      <c r="K35" s="7">
        <v>44655</v>
      </c>
      <c r="L35" s="5">
        <v>20</v>
      </c>
      <c r="M35" s="8">
        <v>0.35</v>
      </c>
      <c r="N35" s="5" t="s">
        <v>128</v>
      </c>
    </row>
    <row r="36" spans="3:14" ht="15.75" thickBot="1" x14ac:dyDescent="0.3">
      <c r="C36" s="9">
        <v>35</v>
      </c>
      <c r="D36" s="2" t="s">
        <v>133</v>
      </c>
      <c r="E36" s="17">
        <v>43733762</v>
      </c>
      <c r="F36" s="1" t="s">
        <v>134</v>
      </c>
      <c r="G36" s="1">
        <v>-259.87599999999998</v>
      </c>
      <c r="H36" s="1">
        <v>75</v>
      </c>
      <c r="I36" s="1">
        <v>579.32000000000005</v>
      </c>
      <c r="J36" s="1">
        <v>10</v>
      </c>
      <c r="K36" s="3">
        <v>44652</v>
      </c>
      <c r="L36" s="1">
        <v>41</v>
      </c>
      <c r="M36" s="4">
        <v>0.69</v>
      </c>
      <c r="N36" s="1" t="s">
        <v>128</v>
      </c>
    </row>
    <row r="37" spans="3:14" ht="15.75" thickBot="1" x14ac:dyDescent="0.3">
      <c r="C37" s="10">
        <v>36</v>
      </c>
      <c r="D37" s="6" t="s">
        <v>135</v>
      </c>
      <c r="E37" s="18">
        <v>40222493</v>
      </c>
      <c r="F37" s="5" t="s">
        <v>136</v>
      </c>
      <c r="G37" s="5">
        <v>912.71</v>
      </c>
      <c r="H37" s="5">
        <v>93</v>
      </c>
      <c r="I37" s="5">
        <v>434.32</v>
      </c>
      <c r="J37" s="5">
        <v>7.8339999999999996</v>
      </c>
      <c r="K37" s="7">
        <v>44745</v>
      </c>
      <c r="L37" s="5">
        <v>21</v>
      </c>
      <c r="M37" s="8">
        <v>0.73</v>
      </c>
      <c r="N37" s="5" t="s">
        <v>137</v>
      </c>
    </row>
    <row r="38" spans="3:14" ht="15.75" thickBot="1" x14ac:dyDescent="0.3">
      <c r="C38" s="9">
        <v>37</v>
      </c>
      <c r="D38" s="2" t="s">
        <v>138</v>
      </c>
      <c r="E38" s="17">
        <v>38928346</v>
      </c>
      <c r="F38" s="1" t="s">
        <v>139</v>
      </c>
      <c r="G38" s="1">
        <v>886.59199999999998</v>
      </c>
      <c r="H38" s="1">
        <v>60</v>
      </c>
      <c r="I38" s="1">
        <v>652.86</v>
      </c>
      <c r="J38" s="1">
        <v>-62.92</v>
      </c>
      <c r="K38" s="3">
        <v>44716</v>
      </c>
      <c r="L38" s="1">
        <v>18</v>
      </c>
      <c r="M38" s="4">
        <v>0.25</v>
      </c>
      <c r="N38" s="1" t="s">
        <v>140</v>
      </c>
    </row>
    <row r="39" spans="3:14" ht="15.75" thickBot="1" x14ac:dyDescent="0.3">
      <c r="C39" s="10">
        <v>38</v>
      </c>
      <c r="D39" s="6" t="s">
        <v>141</v>
      </c>
      <c r="E39" s="18">
        <v>37846611</v>
      </c>
      <c r="F39" s="5" t="s">
        <v>142</v>
      </c>
      <c r="G39" s="5">
        <v>-41.156999999999996</v>
      </c>
      <c r="H39" s="5">
        <v>124</v>
      </c>
      <c r="I39" s="5">
        <v>306.23</v>
      </c>
      <c r="J39" s="5">
        <v>-29.395</v>
      </c>
      <c r="K39" s="7">
        <v>44652</v>
      </c>
      <c r="L39" s="5">
        <v>42</v>
      </c>
      <c r="M39" s="8">
        <v>0.6</v>
      </c>
      <c r="N39" s="5" t="s">
        <v>143</v>
      </c>
    </row>
    <row r="40" spans="3:14" ht="29.25" thickBot="1" x14ac:dyDescent="0.3">
      <c r="C40" s="9">
        <v>39</v>
      </c>
      <c r="D40" s="2" t="s">
        <v>3</v>
      </c>
      <c r="E40" s="17">
        <v>37742154</v>
      </c>
      <c r="F40" s="1" t="s">
        <v>144</v>
      </c>
      <c r="G40" s="1">
        <v>331.10700000000003</v>
      </c>
      <c r="H40" s="1">
        <v>4</v>
      </c>
      <c r="I40" s="1" t="s">
        <v>145</v>
      </c>
      <c r="J40" s="1">
        <v>242.03200000000001</v>
      </c>
      <c r="K40" s="3">
        <v>44682</v>
      </c>
      <c r="L40" s="1">
        <v>41</v>
      </c>
      <c r="M40" s="4">
        <v>0.81</v>
      </c>
      <c r="N40" s="1" t="s">
        <v>146</v>
      </c>
    </row>
    <row r="41" spans="3:14" ht="15.75" thickBot="1" x14ac:dyDescent="0.3">
      <c r="C41" s="10">
        <v>40</v>
      </c>
      <c r="D41" s="6" t="s">
        <v>147</v>
      </c>
      <c r="E41" s="18">
        <v>36910560</v>
      </c>
      <c r="F41" s="5" t="s">
        <v>148</v>
      </c>
      <c r="G41" s="5">
        <v>438.791</v>
      </c>
      <c r="H41" s="5">
        <v>83</v>
      </c>
      <c r="I41" s="5">
        <v>446.3</v>
      </c>
      <c r="J41" s="5">
        <v>-51.418999999999997</v>
      </c>
      <c r="K41" s="7">
        <v>44653</v>
      </c>
      <c r="L41" s="5">
        <v>30</v>
      </c>
      <c r="M41" s="8">
        <v>0.64</v>
      </c>
      <c r="N41" s="5" t="s">
        <v>149</v>
      </c>
    </row>
    <row r="42" spans="3:14" ht="29.25" thickBot="1" x14ac:dyDescent="0.3">
      <c r="C42" s="9">
        <v>41</v>
      </c>
      <c r="D42" s="2" t="s">
        <v>150</v>
      </c>
      <c r="E42" s="17">
        <v>34813871</v>
      </c>
      <c r="F42" s="1" t="s">
        <v>151</v>
      </c>
      <c r="G42" s="1">
        <v>545.34299999999996</v>
      </c>
      <c r="H42" s="1">
        <v>16</v>
      </c>
      <c r="I42" s="1" t="s">
        <v>152</v>
      </c>
      <c r="J42" s="1">
        <v>134.97900000000001</v>
      </c>
      <c r="K42" s="3">
        <v>44622</v>
      </c>
      <c r="L42" s="1">
        <v>32</v>
      </c>
      <c r="M42" s="4">
        <v>0.84</v>
      </c>
      <c r="N42" s="1" t="s">
        <v>153</v>
      </c>
    </row>
    <row r="43" spans="3:14" ht="15.75" thickBot="1" x14ac:dyDescent="0.3">
      <c r="C43" s="10">
        <v>42</v>
      </c>
      <c r="D43" s="6" t="s">
        <v>154</v>
      </c>
      <c r="E43" s="18">
        <v>33469203</v>
      </c>
      <c r="F43" s="5" t="s">
        <v>155</v>
      </c>
      <c r="G43" s="5">
        <v>487.48700000000002</v>
      </c>
      <c r="H43" s="5">
        <v>79</v>
      </c>
      <c r="I43" s="5">
        <v>425.4</v>
      </c>
      <c r="J43" s="5">
        <v>-8.8629999999999995</v>
      </c>
      <c r="K43" s="7">
        <v>44653</v>
      </c>
      <c r="L43" s="5">
        <v>28</v>
      </c>
      <c r="M43" s="8">
        <v>0.5</v>
      </c>
      <c r="N43" s="5" t="s">
        <v>156</v>
      </c>
    </row>
    <row r="44" spans="3:14" ht="29.25" thickBot="1" x14ac:dyDescent="0.3">
      <c r="C44" s="9">
        <v>43</v>
      </c>
      <c r="D44" s="2" t="s">
        <v>157</v>
      </c>
      <c r="E44" s="17">
        <v>32971854</v>
      </c>
      <c r="F44" s="1" t="s">
        <v>158</v>
      </c>
      <c r="G44" s="1">
        <v>461.40100000000001</v>
      </c>
      <c r="H44" s="1">
        <v>26</v>
      </c>
      <c r="I44" s="1" t="s">
        <v>159</v>
      </c>
      <c r="J44" s="1">
        <v>99.069000000000003</v>
      </c>
      <c r="K44" s="3">
        <v>44622</v>
      </c>
      <c r="L44" s="1">
        <v>31</v>
      </c>
      <c r="M44" s="4">
        <v>0.79</v>
      </c>
      <c r="N44" s="1" t="s">
        <v>160</v>
      </c>
    </row>
    <row r="45" spans="3:14" ht="29.25" thickBot="1" x14ac:dyDescent="0.3">
      <c r="C45" s="10">
        <v>44</v>
      </c>
      <c r="D45" s="6" t="s">
        <v>161</v>
      </c>
      <c r="E45" s="18">
        <v>32866272</v>
      </c>
      <c r="F45" s="5" t="s">
        <v>162</v>
      </c>
      <c r="G45" s="5" t="s">
        <v>163</v>
      </c>
      <c r="H45" s="5">
        <v>26</v>
      </c>
      <c r="I45" s="5" t="s">
        <v>164</v>
      </c>
      <c r="J45" s="5">
        <v>6.4130000000000003</v>
      </c>
      <c r="K45" s="7">
        <v>44717</v>
      </c>
      <c r="L45" s="5">
        <v>17</v>
      </c>
      <c r="M45" s="8">
        <v>0.67</v>
      </c>
      <c r="N45" s="5" t="s">
        <v>160</v>
      </c>
    </row>
    <row r="46" spans="3:14" ht="15.75" thickBot="1" x14ac:dyDescent="0.3">
      <c r="C46" s="9">
        <v>45</v>
      </c>
      <c r="D46" s="2" t="s">
        <v>165</v>
      </c>
      <c r="E46" s="17">
        <v>32365999</v>
      </c>
      <c r="F46" s="1" t="s">
        <v>84</v>
      </c>
      <c r="G46" s="1">
        <v>416.22199999999998</v>
      </c>
      <c r="H46" s="1">
        <v>99</v>
      </c>
      <c r="I46" s="1">
        <v>328.55</v>
      </c>
      <c r="J46" s="1">
        <v>50</v>
      </c>
      <c r="K46" s="1" t="s">
        <v>166</v>
      </c>
      <c r="L46" s="1">
        <v>30</v>
      </c>
      <c r="M46" s="4">
        <v>0.78</v>
      </c>
      <c r="N46" s="1" t="s">
        <v>160</v>
      </c>
    </row>
    <row r="47" spans="3:14" ht="15.75" thickBot="1" x14ac:dyDescent="0.3">
      <c r="C47" s="10">
        <v>46</v>
      </c>
      <c r="D47" s="6" t="s">
        <v>167</v>
      </c>
      <c r="E47" s="18">
        <v>31255435</v>
      </c>
      <c r="F47" s="5" t="s">
        <v>168</v>
      </c>
      <c r="G47" s="5">
        <v>889.399</v>
      </c>
      <c r="H47" s="5">
        <v>40</v>
      </c>
      <c r="I47" s="5">
        <v>786.38</v>
      </c>
      <c r="J47" s="5">
        <v>-5</v>
      </c>
      <c r="K47" s="7">
        <v>44808</v>
      </c>
      <c r="L47" s="5">
        <v>18</v>
      </c>
      <c r="M47" s="8">
        <v>0.38</v>
      </c>
      <c r="N47" s="5" t="s">
        <v>169</v>
      </c>
    </row>
    <row r="48" spans="3:14" ht="15.75" thickBot="1" x14ac:dyDescent="0.3">
      <c r="C48" s="9">
        <v>47</v>
      </c>
      <c r="D48" s="2" t="s">
        <v>170</v>
      </c>
      <c r="E48" s="17">
        <v>31072940</v>
      </c>
      <c r="F48" s="1" t="s">
        <v>171</v>
      </c>
      <c r="G48" s="1">
        <v>655.08399999999995</v>
      </c>
      <c r="H48" s="1">
        <v>137</v>
      </c>
      <c r="I48" s="1">
        <v>227.54</v>
      </c>
      <c r="J48" s="1">
        <v>-10</v>
      </c>
      <c r="K48" s="3">
        <v>44807</v>
      </c>
      <c r="L48" s="1">
        <v>22</v>
      </c>
      <c r="M48" s="4">
        <v>0.56999999999999995</v>
      </c>
      <c r="N48" s="1" t="s">
        <v>169</v>
      </c>
    </row>
    <row r="49" spans="3:14" ht="15.75" thickBot="1" x14ac:dyDescent="0.3">
      <c r="C49" s="10">
        <v>48</v>
      </c>
      <c r="D49" s="6" t="s">
        <v>172</v>
      </c>
      <c r="E49" s="18">
        <v>29825964</v>
      </c>
      <c r="F49" s="5" t="s">
        <v>109</v>
      </c>
      <c r="G49" s="5">
        <v>664.04200000000003</v>
      </c>
      <c r="H49" s="5">
        <v>56</v>
      </c>
      <c r="I49" s="5">
        <v>527.97</v>
      </c>
      <c r="J49" s="5">
        <v>-30</v>
      </c>
      <c r="K49" s="7">
        <v>44776</v>
      </c>
      <c r="L49" s="5">
        <v>20</v>
      </c>
      <c r="M49" s="8">
        <v>0.38</v>
      </c>
      <c r="N49" s="5" t="s">
        <v>173</v>
      </c>
    </row>
    <row r="50" spans="3:14" ht="15.75" thickBot="1" x14ac:dyDescent="0.3">
      <c r="C50" s="9">
        <v>49</v>
      </c>
      <c r="D50" s="2" t="s">
        <v>174</v>
      </c>
      <c r="E50" s="17">
        <v>29136808</v>
      </c>
      <c r="F50" s="1" t="s">
        <v>126</v>
      </c>
      <c r="G50" s="1">
        <v>528.09799999999996</v>
      </c>
      <c r="H50" s="1">
        <v>203</v>
      </c>
      <c r="I50" s="1">
        <v>143.35</v>
      </c>
      <c r="J50" s="1">
        <v>41.71</v>
      </c>
      <c r="K50" s="3">
        <v>44805</v>
      </c>
      <c r="L50" s="1">
        <v>25</v>
      </c>
      <c r="M50" s="4">
        <v>0.21</v>
      </c>
      <c r="N50" s="1" t="s">
        <v>175</v>
      </c>
    </row>
    <row r="51" spans="3:14" ht="15.75" thickBot="1" x14ac:dyDescent="0.3">
      <c r="C51" s="10">
        <v>50</v>
      </c>
      <c r="D51" s="6" t="s">
        <v>176</v>
      </c>
      <c r="E51" s="18">
        <v>28435940</v>
      </c>
      <c r="F51" s="5" t="s">
        <v>177</v>
      </c>
      <c r="G51" s="5">
        <v>-79.888999999999996</v>
      </c>
      <c r="H51" s="5">
        <v>32</v>
      </c>
      <c r="I51" s="5">
        <v>882.05</v>
      </c>
      <c r="J51" s="5">
        <v>-653.24900000000002</v>
      </c>
      <c r="K51" s="7">
        <v>44622</v>
      </c>
      <c r="L51" s="5">
        <v>30</v>
      </c>
      <c r="M51" s="5" t="s">
        <v>178</v>
      </c>
      <c r="N51" s="5" t="s">
        <v>179</v>
      </c>
    </row>
    <row r="52" spans="3:14" ht="15.75" thickBot="1" x14ac:dyDescent="0.3">
      <c r="C52" s="9">
        <v>51</v>
      </c>
      <c r="D52" s="2" t="s">
        <v>180</v>
      </c>
      <c r="E52" s="17">
        <v>27691018</v>
      </c>
      <c r="F52" s="1" t="s">
        <v>181</v>
      </c>
      <c r="G52" s="1">
        <v>721.71100000000001</v>
      </c>
      <c r="H52" s="1">
        <v>48</v>
      </c>
      <c r="I52" s="1">
        <v>581.79499999999996</v>
      </c>
      <c r="J52" s="1">
        <v>-1.5</v>
      </c>
      <c r="K52" s="3">
        <v>44565</v>
      </c>
      <c r="L52" s="1">
        <v>20</v>
      </c>
      <c r="M52" s="4">
        <v>0.39</v>
      </c>
      <c r="N52" s="1" t="s">
        <v>179</v>
      </c>
    </row>
    <row r="53" spans="3:14" ht="15.75" thickBot="1" x14ac:dyDescent="0.3">
      <c r="C53" s="10">
        <v>52</v>
      </c>
      <c r="D53" s="6" t="s">
        <v>182</v>
      </c>
      <c r="E53" s="18">
        <v>26545863</v>
      </c>
      <c r="F53" s="5" t="s">
        <v>183</v>
      </c>
      <c r="G53" s="5">
        <v>669.48299999999995</v>
      </c>
      <c r="H53" s="5">
        <v>56</v>
      </c>
      <c r="I53" s="5">
        <v>472.71</v>
      </c>
      <c r="J53" s="5">
        <v>-4.8</v>
      </c>
      <c r="K53" s="7">
        <v>44716</v>
      </c>
      <c r="L53" s="5">
        <v>19</v>
      </c>
      <c r="M53" s="8">
        <v>0.56000000000000005</v>
      </c>
      <c r="N53" s="5" t="s">
        <v>184</v>
      </c>
    </row>
    <row r="54" spans="3:14" ht="15.75" thickBot="1" x14ac:dyDescent="0.3">
      <c r="C54" s="9">
        <v>53</v>
      </c>
      <c r="D54" s="2" t="s">
        <v>185</v>
      </c>
      <c r="E54" s="17">
        <v>26378274</v>
      </c>
      <c r="F54" s="1" t="s">
        <v>61</v>
      </c>
      <c r="G54" s="1">
        <v>661.73</v>
      </c>
      <c r="H54" s="1">
        <v>83</v>
      </c>
      <c r="I54" s="1">
        <v>318</v>
      </c>
      <c r="J54" s="1">
        <v>-8</v>
      </c>
      <c r="K54" s="3">
        <v>44746</v>
      </c>
      <c r="L54" s="1">
        <v>19</v>
      </c>
      <c r="M54" s="4">
        <v>0.51</v>
      </c>
      <c r="N54" s="1" t="s">
        <v>184</v>
      </c>
    </row>
    <row r="55" spans="3:14" ht="15.75" thickBot="1" x14ac:dyDescent="0.3">
      <c r="C55" s="10">
        <v>54</v>
      </c>
      <c r="D55" s="6" t="s">
        <v>186</v>
      </c>
      <c r="E55" s="18">
        <v>25778816</v>
      </c>
      <c r="F55" s="5" t="s">
        <v>187</v>
      </c>
      <c r="G55" s="5">
        <v>112.655</v>
      </c>
      <c r="H55" s="5">
        <v>214</v>
      </c>
      <c r="I55" s="5">
        <v>120.41</v>
      </c>
      <c r="J55" s="5">
        <v>-5.4029999999999996</v>
      </c>
      <c r="K55" s="7">
        <v>44805</v>
      </c>
      <c r="L55" s="5">
        <v>35</v>
      </c>
      <c r="M55" s="8">
        <v>0.63</v>
      </c>
      <c r="N55" s="5" t="s">
        <v>188</v>
      </c>
    </row>
    <row r="56" spans="3:14" ht="29.25" thickBot="1" x14ac:dyDescent="0.3">
      <c r="C56" s="9">
        <v>55</v>
      </c>
      <c r="D56" s="2" t="s">
        <v>189</v>
      </c>
      <c r="E56" s="17">
        <v>25499884</v>
      </c>
      <c r="F56" s="1" t="s">
        <v>190</v>
      </c>
      <c r="G56" s="1">
        <v>296.68599999999998</v>
      </c>
      <c r="H56" s="1">
        <v>3</v>
      </c>
      <c r="I56" s="1" t="s">
        <v>191</v>
      </c>
      <c r="J56" s="1">
        <v>158.24600000000001</v>
      </c>
      <c r="K56" s="3">
        <v>44774</v>
      </c>
      <c r="L56" s="1">
        <v>38</v>
      </c>
      <c r="M56" s="4">
        <v>0.86</v>
      </c>
      <c r="N56" s="1" t="s">
        <v>188</v>
      </c>
    </row>
    <row r="57" spans="3:14" ht="29.25" thickBot="1" x14ac:dyDescent="0.3">
      <c r="C57" s="10">
        <v>56</v>
      </c>
      <c r="D57" s="6" t="s">
        <v>192</v>
      </c>
      <c r="E57" s="18">
        <v>24206644</v>
      </c>
      <c r="F57" s="5" t="s">
        <v>193</v>
      </c>
      <c r="G57" s="5">
        <v>895.92899999999997</v>
      </c>
      <c r="H57" s="5">
        <v>19</v>
      </c>
      <c r="I57" s="5" t="s">
        <v>194</v>
      </c>
      <c r="J57" s="5">
        <v>4</v>
      </c>
      <c r="K57" s="5" t="s">
        <v>195</v>
      </c>
      <c r="L57" s="5">
        <v>15</v>
      </c>
      <c r="M57" s="8">
        <v>0.17</v>
      </c>
      <c r="N57" s="5" t="s">
        <v>196</v>
      </c>
    </row>
    <row r="58" spans="3:14" ht="15.75" thickBot="1" x14ac:dyDescent="0.3">
      <c r="C58" s="9">
        <v>57</v>
      </c>
      <c r="D58" s="2" t="s">
        <v>197</v>
      </c>
      <c r="E58" s="17">
        <v>23816775</v>
      </c>
      <c r="F58" s="1" t="s">
        <v>198</v>
      </c>
      <c r="G58" s="1">
        <v>42.899000000000001</v>
      </c>
      <c r="H58" s="1">
        <v>673</v>
      </c>
      <c r="I58" s="1">
        <v>35.409999999999997</v>
      </c>
      <c r="J58" s="1">
        <v>30.001000000000001</v>
      </c>
      <c r="K58" s="3">
        <v>44593</v>
      </c>
      <c r="L58" s="1">
        <v>42</v>
      </c>
      <c r="M58" s="4">
        <v>0.79</v>
      </c>
      <c r="N58" s="1" t="s">
        <v>196</v>
      </c>
    </row>
    <row r="59" spans="3:14" ht="15.75" thickBot="1" x14ac:dyDescent="0.3">
      <c r="C59" s="10">
        <v>58</v>
      </c>
      <c r="D59" s="6" t="s">
        <v>199</v>
      </c>
      <c r="E59" s="18">
        <v>21413249</v>
      </c>
      <c r="F59" s="5" t="s">
        <v>160</v>
      </c>
      <c r="G59" s="5">
        <v>89.516000000000005</v>
      </c>
      <c r="H59" s="5">
        <v>341</v>
      </c>
      <c r="I59" s="5">
        <v>62.71</v>
      </c>
      <c r="J59" s="5">
        <v>-97.986000000000004</v>
      </c>
      <c r="K59" s="7">
        <v>44594</v>
      </c>
      <c r="L59" s="5">
        <v>34</v>
      </c>
      <c r="M59" s="8">
        <v>0.18</v>
      </c>
      <c r="N59" s="5" t="s">
        <v>200</v>
      </c>
    </row>
    <row r="60" spans="3:14" ht="15.75" thickBot="1" x14ac:dyDescent="0.3">
      <c r="C60" s="9">
        <v>59</v>
      </c>
      <c r="D60" s="2" t="s">
        <v>201</v>
      </c>
      <c r="E60" s="17">
        <v>20903273</v>
      </c>
      <c r="F60" s="1" t="s">
        <v>202</v>
      </c>
      <c r="G60" s="1">
        <v>581.89499999999998</v>
      </c>
      <c r="H60" s="1">
        <v>76</v>
      </c>
      <c r="I60" s="1">
        <v>273.60000000000002</v>
      </c>
      <c r="J60" s="1">
        <v>-25</v>
      </c>
      <c r="K60" s="3">
        <v>44597</v>
      </c>
      <c r="L60" s="1">
        <v>18</v>
      </c>
      <c r="M60" s="4">
        <v>0.31</v>
      </c>
      <c r="N60" s="1" t="s">
        <v>200</v>
      </c>
    </row>
    <row r="61" spans="3:14" ht="29.25" thickBot="1" x14ac:dyDescent="0.3">
      <c r="C61" s="10">
        <v>60</v>
      </c>
      <c r="D61" s="6" t="s">
        <v>203</v>
      </c>
      <c r="E61" s="18">
        <v>20250833</v>
      </c>
      <c r="F61" s="5" t="s">
        <v>204</v>
      </c>
      <c r="G61" s="5">
        <v>592.80200000000002</v>
      </c>
      <c r="H61" s="5">
        <v>17</v>
      </c>
      <c r="I61" s="5" t="s">
        <v>205</v>
      </c>
      <c r="J61" s="5">
        <v>-40</v>
      </c>
      <c r="K61" s="7">
        <v>44809</v>
      </c>
      <c r="L61" s="5">
        <v>16</v>
      </c>
      <c r="M61" s="8">
        <v>0.44</v>
      </c>
      <c r="N61" s="5" t="s">
        <v>206</v>
      </c>
    </row>
    <row r="62" spans="3:14" ht="15.75" thickBot="1" x14ac:dyDescent="0.3">
      <c r="C62" s="9">
        <v>61</v>
      </c>
      <c r="D62" s="2" t="s">
        <v>207</v>
      </c>
      <c r="E62" s="17">
        <v>19237691</v>
      </c>
      <c r="F62" s="1" t="s">
        <v>208</v>
      </c>
      <c r="G62" s="1">
        <v>-126.866</v>
      </c>
      <c r="H62" s="1">
        <v>84</v>
      </c>
      <c r="I62" s="1">
        <v>230.17</v>
      </c>
      <c r="J62" s="1">
        <v>-73.998999999999995</v>
      </c>
      <c r="K62" s="3">
        <v>44713</v>
      </c>
      <c r="L62" s="1">
        <v>43</v>
      </c>
      <c r="M62" s="4">
        <v>0.55000000000000004</v>
      </c>
      <c r="N62" s="1" t="s">
        <v>88</v>
      </c>
    </row>
    <row r="63" spans="3:14" ht="15.75" thickBot="1" x14ac:dyDescent="0.3">
      <c r="C63" s="10">
        <v>62</v>
      </c>
      <c r="D63" s="6" t="s">
        <v>209</v>
      </c>
      <c r="E63" s="18">
        <v>19129952</v>
      </c>
      <c r="F63" s="5" t="s">
        <v>210</v>
      </c>
      <c r="G63" s="5">
        <v>501.20499999999998</v>
      </c>
      <c r="H63" s="5">
        <v>203</v>
      </c>
      <c r="I63" s="5">
        <v>94.28</v>
      </c>
      <c r="J63" s="5">
        <v>-16.053000000000001</v>
      </c>
      <c r="K63" s="7">
        <v>44624</v>
      </c>
      <c r="L63" s="5">
        <v>18</v>
      </c>
      <c r="M63" s="8">
        <v>0.18</v>
      </c>
      <c r="N63" s="5" t="s">
        <v>88</v>
      </c>
    </row>
    <row r="64" spans="3:14" ht="15.75" thickBot="1" x14ac:dyDescent="0.3">
      <c r="C64" s="9">
        <v>63</v>
      </c>
      <c r="D64" s="2" t="s">
        <v>211</v>
      </c>
      <c r="E64" s="17">
        <v>19116201</v>
      </c>
      <c r="F64" s="1" t="s">
        <v>92</v>
      </c>
      <c r="G64" s="1">
        <v>164.16300000000001</v>
      </c>
      <c r="H64" s="1">
        <v>26</v>
      </c>
      <c r="I64" s="1">
        <v>743.53200000000004</v>
      </c>
      <c r="J64" s="1">
        <v>111.708</v>
      </c>
      <c r="K64" s="3">
        <v>44743</v>
      </c>
      <c r="L64" s="1">
        <v>35</v>
      </c>
      <c r="M64" s="4">
        <v>0.85</v>
      </c>
      <c r="N64" s="1" t="s">
        <v>88</v>
      </c>
    </row>
    <row r="65" spans="3:14" ht="29.25" thickBot="1" x14ac:dyDescent="0.3">
      <c r="C65" s="10">
        <v>64</v>
      </c>
      <c r="D65" s="6" t="s">
        <v>212</v>
      </c>
      <c r="E65" s="18">
        <v>18776707</v>
      </c>
      <c r="F65" s="5" t="s">
        <v>213</v>
      </c>
      <c r="G65" s="5">
        <v>225.28</v>
      </c>
      <c r="H65" s="5">
        <v>7</v>
      </c>
      <c r="I65" s="5" t="s">
        <v>214</v>
      </c>
      <c r="J65" s="5">
        <v>-18</v>
      </c>
      <c r="K65" s="7">
        <v>44775</v>
      </c>
      <c r="L65" s="5">
        <v>31</v>
      </c>
      <c r="M65" s="8">
        <v>0.57999999999999996</v>
      </c>
      <c r="N65" s="5" t="s">
        <v>215</v>
      </c>
    </row>
    <row r="66" spans="3:14" ht="15.75" thickBot="1" x14ac:dyDescent="0.3">
      <c r="C66" s="9">
        <v>65</v>
      </c>
      <c r="D66" s="2" t="s">
        <v>216</v>
      </c>
      <c r="E66" s="17">
        <v>18383955</v>
      </c>
      <c r="F66" s="1" t="s">
        <v>168</v>
      </c>
      <c r="G66" s="1">
        <v>522.92499999999995</v>
      </c>
      <c r="H66" s="1">
        <v>25</v>
      </c>
      <c r="I66" s="1">
        <v>743.39</v>
      </c>
      <c r="J66" s="1">
        <v>-8</v>
      </c>
      <c r="K66" s="3">
        <v>44746</v>
      </c>
      <c r="L66" s="1">
        <v>18</v>
      </c>
      <c r="M66" s="4">
        <v>0.45</v>
      </c>
      <c r="N66" s="1" t="s">
        <v>215</v>
      </c>
    </row>
    <row r="67" spans="3:14" ht="15.75" thickBot="1" x14ac:dyDescent="0.3">
      <c r="C67" s="10">
        <v>66</v>
      </c>
      <c r="D67" s="6" t="s">
        <v>217</v>
      </c>
      <c r="E67" s="18">
        <v>17915568</v>
      </c>
      <c r="F67" s="5" t="s">
        <v>218</v>
      </c>
      <c r="G67" s="5">
        <v>334.096</v>
      </c>
      <c r="H67" s="5">
        <v>167</v>
      </c>
      <c r="I67" s="5">
        <v>107.16</v>
      </c>
      <c r="J67" s="5">
        <v>-9.2149999999999999</v>
      </c>
      <c r="K67" s="7">
        <v>44806</v>
      </c>
      <c r="L67" s="5">
        <v>23</v>
      </c>
      <c r="M67" s="8">
        <v>0.52</v>
      </c>
      <c r="N67" s="5" t="s">
        <v>219</v>
      </c>
    </row>
    <row r="68" spans="3:14" ht="15.75" thickBot="1" x14ac:dyDescent="0.3">
      <c r="C68" s="9">
        <v>67</v>
      </c>
      <c r="D68" s="2" t="s">
        <v>220</v>
      </c>
      <c r="E68" s="17">
        <v>17643054</v>
      </c>
      <c r="F68" s="1" t="s">
        <v>221</v>
      </c>
      <c r="G68" s="1">
        <v>269.392</v>
      </c>
      <c r="H68" s="1">
        <v>71</v>
      </c>
      <c r="I68" s="1">
        <v>248.36</v>
      </c>
      <c r="J68" s="1">
        <v>36.4</v>
      </c>
      <c r="K68" s="3">
        <v>44653</v>
      </c>
      <c r="L68" s="1">
        <v>28</v>
      </c>
      <c r="M68" s="4">
        <v>0.63</v>
      </c>
      <c r="N68" s="1" t="s">
        <v>219</v>
      </c>
    </row>
    <row r="69" spans="3:14" ht="15.75" thickBot="1" x14ac:dyDescent="0.3">
      <c r="C69" s="10">
        <v>68</v>
      </c>
      <c r="D69" s="6" t="s">
        <v>222</v>
      </c>
      <c r="E69" s="18">
        <v>17500658</v>
      </c>
      <c r="F69" s="5" t="s">
        <v>223</v>
      </c>
      <c r="G69" s="5">
        <v>430.52300000000002</v>
      </c>
      <c r="H69" s="5">
        <v>95</v>
      </c>
      <c r="I69" s="5">
        <v>183.63</v>
      </c>
      <c r="J69" s="5">
        <v>-427.39100000000002</v>
      </c>
      <c r="K69" s="7">
        <v>44775</v>
      </c>
      <c r="L69" s="5">
        <v>26</v>
      </c>
      <c r="M69" s="8">
        <v>0.6</v>
      </c>
      <c r="N69" s="5" t="s">
        <v>94</v>
      </c>
    </row>
    <row r="70" spans="3:14" ht="15.75" thickBot="1" x14ac:dyDescent="0.3">
      <c r="C70" s="9">
        <v>69</v>
      </c>
      <c r="D70" s="2" t="s">
        <v>224</v>
      </c>
      <c r="E70" s="17">
        <v>17134872</v>
      </c>
      <c r="F70" s="1" t="s">
        <v>94</v>
      </c>
      <c r="G70" s="1">
        <v>37.741999999999997</v>
      </c>
      <c r="H70" s="1">
        <v>508</v>
      </c>
      <c r="I70" s="1">
        <v>33.72</v>
      </c>
      <c r="J70" s="1">
        <v>16</v>
      </c>
      <c r="K70" s="3">
        <v>44743</v>
      </c>
      <c r="L70" s="1">
        <v>43</v>
      </c>
      <c r="M70" s="4">
        <v>0.92</v>
      </c>
      <c r="N70" s="1" t="s">
        <v>94</v>
      </c>
    </row>
    <row r="71" spans="3:14" ht="15.75" thickBot="1" x14ac:dyDescent="0.3">
      <c r="C71" s="10">
        <v>70</v>
      </c>
      <c r="D71" s="6" t="s">
        <v>225</v>
      </c>
      <c r="E71" s="18">
        <v>16743927</v>
      </c>
      <c r="F71" s="5" t="s">
        <v>226</v>
      </c>
      <c r="G71" s="5">
        <v>447.56299999999999</v>
      </c>
      <c r="H71" s="5">
        <v>87</v>
      </c>
      <c r="I71" s="5">
        <v>192.53</v>
      </c>
      <c r="J71" s="5">
        <v>-20</v>
      </c>
      <c r="K71" s="7">
        <v>44746</v>
      </c>
      <c r="L71" s="5">
        <v>19</v>
      </c>
      <c r="M71" s="8">
        <v>0.49</v>
      </c>
      <c r="N71" s="5" t="s">
        <v>227</v>
      </c>
    </row>
    <row r="72" spans="3:14" ht="15.75" thickBot="1" x14ac:dyDescent="0.3">
      <c r="C72" s="9">
        <v>71</v>
      </c>
      <c r="D72" s="2" t="s">
        <v>228</v>
      </c>
      <c r="E72" s="17">
        <v>16718965</v>
      </c>
      <c r="F72" s="1" t="s">
        <v>68</v>
      </c>
      <c r="G72" s="1">
        <v>232.423</v>
      </c>
      <c r="H72" s="1">
        <v>95</v>
      </c>
      <c r="I72" s="1">
        <v>176.52</v>
      </c>
      <c r="J72" s="1">
        <v>-30</v>
      </c>
      <c r="K72" s="3">
        <v>44683</v>
      </c>
      <c r="L72" s="1">
        <v>26</v>
      </c>
      <c r="M72" s="4">
        <v>0.24</v>
      </c>
      <c r="N72" s="1" t="s">
        <v>227</v>
      </c>
    </row>
    <row r="73" spans="3:14" ht="29.25" thickBot="1" x14ac:dyDescent="0.3">
      <c r="C73" s="10">
        <v>72</v>
      </c>
      <c r="D73" s="6" t="s">
        <v>229</v>
      </c>
      <c r="E73" s="18">
        <v>16425864</v>
      </c>
      <c r="F73" s="5" t="s">
        <v>230</v>
      </c>
      <c r="G73" s="5">
        <v>478.988</v>
      </c>
      <c r="H73" s="5">
        <v>13</v>
      </c>
      <c r="I73" s="5" t="s">
        <v>231</v>
      </c>
      <c r="J73" s="5">
        <v>2</v>
      </c>
      <c r="K73" s="7">
        <v>44778</v>
      </c>
      <c r="L73" s="5">
        <v>17</v>
      </c>
      <c r="M73" s="8">
        <v>0.23</v>
      </c>
      <c r="N73" s="5" t="s">
        <v>227</v>
      </c>
    </row>
    <row r="74" spans="3:14" ht="15.75" thickBot="1" x14ac:dyDescent="0.3">
      <c r="C74" s="9">
        <v>73</v>
      </c>
      <c r="D74" s="2" t="s">
        <v>232</v>
      </c>
      <c r="E74" s="17">
        <v>15893222</v>
      </c>
      <c r="F74" s="1" t="s">
        <v>233</v>
      </c>
      <c r="G74" s="1">
        <v>450.31700000000001</v>
      </c>
      <c r="H74" s="1">
        <v>25</v>
      </c>
      <c r="I74" s="1">
        <v>627.34</v>
      </c>
      <c r="J74" s="1">
        <v>-40</v>
      </c>
      <c r="K74" s="3">
        <v>44567</v>
      </c>
      <c r="L74" s="1">
        <v>17</v>
      </c>
      <c r="M74" s="4">
        <v>0.47</v>
      </c>
      <c r="N74" s="1" t="s">
        <v>234</v>
      </c>
    </row>
    <row r="75" spans="3:14" ht="15.75" thickBot="1" x14ac:dyDescent="0.3">
      <c r="C75" s="10">
        <v>74</v>
      </c>
      <c r="D75" s="6" t="s">
        <v>235</v>
      </c>
      <c r="E75" s="18">
        <v>14862924</v>
      </c>
      <c r="F75" s="5" t="s">
        <v>155</v>
      </c>
      <c r="G75" s="5">
        <v>217.45599999999999</v>
      </c>
      <c r="H75" s="5">
        <v>38</v>
      </c>
      <c r="I75" s="5">
        <v>386.85</v>
      </c>
      <c r="J75" s="5">
        <v>-116.858</v>
      </c>
      <c r="K75" s="7">
        <v>44715</v>
      </c>
      <c r="L75" s="5">
        <v>19</v>
      </c>
      <c r="M75" s="8">
        <v>0.38</v>
      </c>
      <c r="N75" s="5" t="s">
        <v>236</v>
      </c>
    </row>
    <row r="76" spans="3:14" ht="15.75" thickBot="1" x14ac:dyDescent="0.3">
      <c r="C76" s="9">
        <v>75</v>
      </c>
      <c r="D76" s="2" t="s">
        <v>237</v>
      </c>
      <c r="E76" s="17">
        <v>13132795</v>
      </c>
      <c r="F76" s="1" t="s">
        <v>39</v>
      </c>
      <c r="G76" s="1">
        <v>361.54899999999998</v>
      </c>
      <c r="H76" s="1">
        <v>53</v>
      </c>
      <c r="I76" s="1">
        <v>245.72</v>
      </c>
      <c r="J76" s="1">
        <v>-4</v>
      </c>
      <c r="K76" s="3">
        <v>44746</v>
      </c>
      <c r="L76" s="1">
        <v>18</v>
      </c>
      <c r="M76" s="4">
        <v>0.39</v>
      </c>
      <c r="N76" s="1" t="s">
        <v>238</v>
      </c>
    </row>
    <row r="77" spans="3:14" ht="15.75" thickBot="1" x14ac:dyDescent="0.3">
      <c r="C77" s="10">
        <v>76</v>
      </c>
      <c r="D77" s="6" t="s">
        <v>239</v>
      </c>
      <c r="E77" s="18">
        <v>12952218</v>
      </c>
      <c r="F77" s="5" t="s">
        <v>44</v>
      </c>
      <c r="G77" s="5">
        <v>325.26799999999997</v>
      </c>
      <c r="H77" s="5">
        <v>525</v>
      </c>
      <c r="I77" s="5">
        <v>24.67</v>
      </c>
      <c r="J77" s="5">
        <v>-9</v>
      </c>
      <c r="K77" s="7">
        <v>44565</v>
      </c>
      <c r="L77" s="5">
        <v>20</v>
      </c>
      <c r="M77" s="8">
        <v>0.18</v>
      </c>
      <c r="N77" s="5" t="s">
        <v>238</v>
      </c>
    </row>
    <row r="78" spans="3:14" ht="15.75" thickBot="1" x14ac:dyDescent="0.3">
      <c r="C78" s="9">
        <v>77</v>
      </c>
      <c r="D78" s="2" t="s">
        <v>240</v>
      </c>
      <c r="E78" s="17">
        <v>12123200</v>
      </c>
      <c r="F78" s="1" t="s">
        <v>43</v>
      </c>
      <c r="G78" s="1">
        <v>322.04899999999998</v>
      </c>
      <c r="H78" s="1">
        <v>108</v>
      </c>
      <c r="I78" s="1">
        <v>112.76</v>
      </c>
      <c r="J78" s="1">
        <v>-2</v>
      </c>
      <c r="K78" s="3">
        <v>44808</v>
      </c>
      <c r="L78" s="1">
        <v>19</v>
      </c>
      <c r="M78" s="4">
        <v>0.48</v>
      </c>
      <c r="N78" s="1" t="s">
        <v>241</v>
      </c>
    </row>
    <row r="79" spans="3:14" ht="15.75" thickBot="1" x14ac:dyDescent="0.3">
      <c r="C79" s="10">
        <v>78</v>
      </c>
      <c r="D79" s="6" t="s">
        <v>242</v>
      </c>
      <c r="E79" s="18">
        <v>11890784</v>
      </c>
      <c r="F79" s="5" t="s">
        <v>243</v>
      </c>
      <c r="G79" s="5">
        <v>360.20400000000001</v>
      </c>
      <c r="H79" s="5">
        <v>463</v>
      </c>
      <c r="I79" s="5">
        <v>25.68</v>
      </c>
      <c r="J79" s="5">
        <v>2.0009999999999999</v>
      </c>
      <c r="K79" s="7">
        <v>44686</v>
      </c>
      <c r="L79" s="5">
        <v>17</v>
      </c>
      <c r="M79" s="8">
        <v>0.14000000000000001</v>
      </c>
      <c r="N79" s="5" t="s">
        <v>244</v>
      </c>
    </row>
    <row r="80" spans="3:14" ht="15.75" thickBot="1" x14ac:dyDescent="0.3">
      <c r="C80" s="9">
        <v>79</v>
      </c>
      <c r="D80" s="2" t="s">
        <v>245</v>
      </c>
      <c r="E80" s="17">
        <v>11818619</v>
      </c>
      <c r="F80" s="1" t="s">
        <v>54</v>
      </c>
      <c r="G80" s="1">
        <v>123.9</v>
      </c>
      <c r="H80" s="1">
        <v>76</v>
      </c>
      <c r="I80" s="1">
        <v>155.36000000000001</v>
      </c>
      <c r="J80" s="1">
        <v>-4</v>
      </c>
      <c r="K80" s="3">
        <v>44594</v>
      </c>
      <c r="L80" s="1">
        <v>33</v>
      </c>
      <c r="M80" s="4">
        <v>0.7</v>
      </c>
      <c r="N80" s="1" t="s">
        <v>244</v>
      </c>
    </row>
    <row r="81" spans="3:14" ht="29.25" thickBot="1" x14ac:dyDescent="0.3">
      <c r="C81" s="10">
        <v>80</v>
      </c>
      <c r="D81" s="6" t="s">
        <v>246</v>
      </c>
      <c r="E81" s="18">
        <v>11673021</v>
      </c>
      <c r="F81" s="5" t="s">
        <v>247</v>
      </c>
      <c r="G81" s="5">
        <v>159.92099999999999</v>
      </c>
      <c r="H81" s="5">
        <v>11</v>
      </c>
      <c r="I81" s="5" t="s">
        <v>248</v>
      </c>
      <c r="J81" s="5">
        <v>-9.5039999999999996</v>
      </c>
      <c r="K81" s="7">
        <v>44775</v>
      </c>
      <c r="L81" s="5">
        <v>26</v>
      </c>
      <c r="M81" s="8">
        <v>0.69</v>
      </c>
      <c r="N81" s="5" t="s">
        <v>244</v>
      </c>
    </row>
    <row r="82" spans="3:14" ht="15.75" thickBot="1" x14ac:dyDescent="0.3">
      <c r="C82" s="9">
        <v>81</v>
      </c>
      <c r="D82" s="2" t="s">
        <v>249</v>
      </c>
      <c r="E82" s="17">
        <v>11589623</v>
      </c>
      <c r="F82" s="1" t="s">
        <v>187</v>
      </c>
      <c r="G82" s="1">
        <v>50.295000000000002</v>
      </c>
      <c r="H82" s="1">
        <v>383</v>
      </c>
      <c r="I82" s="1">
        <v>30.28</v>
      </c>
      <c r="J82" s="1">
        <v>48</v>
      </c>
      <c r="K82" s="3">
        <v>44743</v>
      </c>
      <c r="L82" s="1">
        <v>42</v>
      </c>
      <c r="M82" s="4">
        <v>0.98</v>
      </c>
      <c r="N82" s="1" t="s">
        <v>244</v>
      </c>
    </row>
    <row r="83" spans="3:14" ht="15.75" thickBot="1" x14ac:dyDescent="0.3">
      <c r="C83" s="10">
        <v>82</v>
      </c>
      <c r="D83" s="6" t="s">
        <v>250</v>
      </c>
      <c r="E83" s="18">
        <v>11402528</v>
      </c>
      <c r="F83" s="5" t="s">
        <v>251</v>
      </c>
      <c r="G83" s="5">
        <v>139.45099999999999</v>
      </c>
      <c r="H83" s="5">
        <v>414</v>
      </c>
      <c r="I83" s="5">
        <v>27.56</v>
      </c>
      <c r="J83" s="5">
        <v>-35</v>
      </c>
      <c r="K83" s="5" t="s">
        <v>252</v>
      </c>
      <c r="L83" s="5">
        <v>24</v>
      </c>
      <c r="M83" s="8">
        <v>0.56999999999999995</v>
      </c>
      <c r="N83" s="5" t="s">
        <v>244</v>
      </c>
    </row>
    <row r="84" spans="3:14" ht="15.75" thickBot="1" x14ac:dyDescent="0.3">
      <c r="C84" s="9">
        <v>83</v>
      </c>
      <c r="D84" s="2" t="s">
        <v>253</v>
      </c>
      <c r="E84" s="17">
        <v>11326616</v>
      </c>
      <c r="F84" s="1" t="s">
        <v>254</v>
      </c>
      <c r="G84" s="1">
        <v>-6.867</v>
      </c>
      <c r="H84" s="1">
        <v>106</v>
      </c>
      <c r="I84" s="1">
        <v>106.44</v>
      </c>
      <c r="J84" s="1">
        <v>-14.4</v>
      </c>
      <c r="K84" s="3">
        <v>44713</v>
      </c>
      <c r="L84" s="1">
        <v>42</v>
      </c>
      <c r="M84" s="4">
        <v>0.78</v>
      </c>
      <c r="N84" s="1" t="s">
        <v>244</v>
      </c>
    </row>
    <row r="85" spans="3:14" ht="15.75" thickBot="1" x14ac:dyDescent="0.3">
      <c r="C85" s="10">
        <v>84</v>
      </c>
      <c r="D85" s="6" t="s">
        <v>255</v>
      </c>
      <c r="E85" s="18">
        <v>11193725</v>
      </c>
      <c r="F85" s="5" t="s">
        <v>256</v>
      </c>
      <c r="G85" s="5">
        <v>131.61199999999999</v>
      </c>
      <c r="H85" s="5">
        <v>18</v>
      </c>
      <c r="I85" s="5">
        <v>610.952</v>
      </c>
      <c r="J85" s="5">
        <v>-174.2</v>
      </c>
      <c r="K85" s="7">
        <v>44746</v>
      </c>
      <c r="L85" s="5">
        <v>19</v>
      </c>
      <c r="M85" s="8">
        <v>0.25</v>
      </c>
      <c r="N85" s="5" t="s">
        <v>257</v>
      </c>
    </row>
    <row r="86" spans="3:14" ht="30.75" thickBot="1" x14ac:dyDescent="0.3">
      <c r="C86" s="9">
        <v>85</v>
      </c>
      <c r="D86" s="2" t="s">
        <v>258</v>
      </c>
      <c r="E86" s="17">
        <v>10847910</v>
      </c>
      <c r="F86" s="1" t="s">
        <v>48</v>
      </c>
      <c r="G86" s="1">
        <v>108.952</v>
      </c>
      <c r="H86" s="1">
        <v>225</v>
      </c>
      <c r="I86" s="1">
        <v>48.32</v>
      </c>
      <c r="J86" s="1">
        <v>-30</v>
      </c>
      <c r="K86" s="3">
        <v>44653</v>
      </c>
      <c r="L86" s="1">
        <v>28</v>
      </c>
      <c r="M86" s="4">
        <v>0.85</v>
      </c>
      <c r="N86" s="1" t="s">
        <v>257</v>
      </c>
    </row>
    <row r="87" spans="3:14" ht="30.75" thickBot="1" x14ac:dyDescent="0.3">
      <c r="C87" s="10">
        <v>86</v>
      </c>
      <c r="D87" s="6" t="s">
        <v>259</v>
      </c>
      <c r="E87" s="18">
        <v>10708981</v>
      </c>
      <c r="F87" s="5" t="s">
        <v>198</v>
      </c>
      <c r="G87" s="5">
        <v>19.771999999999998</v>
      </c>
      <c r="H87" s="5">
        <v>139</v>
      </c>
      <c r="I87" s="5">
        <v>77.239999999999995</v>
      </c>
      <c r="J87" s="5">
        <v>22.010999999999999</v>
      </c>
      <c r="K87" s="7">
        <v>44713</v>
      </c>
      <c r="L87" s="5">
        <v>43</v>
      </c>
      <c r="M87" s="8">
        <v>0.74</v>
      </c>
      <c r="N87" s="5" t="s">
        <v>257</v>
      </c>
    </row>
    <row r="88" spans="3:14" ht="15.75" thickBot="1" x14ac:dyDescent="0.3">
      <c r="C88" s="9">
        <v>87</v>
      </c>
      <c r="D88" s="2" t="s">
        <v>260</v>
      </c>
      <c r="E88" s="17">
        <v>10423054</v>
      </c>
      <c r="F88" s="1" t="s">
        <v>261</v>
      </c>
      <c r="G88" s="1">
        <v>-50.401000000000003</v>
      </c>
      <c r="H88" s="1">
        <v>81</v>
      </c>
      <c r="I88" s="1">
        <v>128.9</v>
      </c>
      <c r="J88" s="1">
        <v>-16</v>
      </c>
      <c r="K88" s="3">
        <v>44621</v>
      </c>
      <c r="L88" s="1">
        <v>46</v>
      </c>
      <c r="M88" s="4">
        <v>0.85</v>
      </c>
      <c r="N88" s="1" t="s">
        <v>262</v>
      </c>
    </row>
    <row r="89" spans="3:14" ht="15.75" thickBot="1" x14ac:dyDescent="0.3">
      <c r="C89" s="10">
        <v>88</v>
      </c>
      <c r="D89" s="6" t="s">
        <v>263</v>
      </c>
      <c r="E89" s="18">
        <v>10203134</v>
      </c>
      <c r="F89" s="5" t="s">
        <v>264</v>
      </c>
      <c r="G89" s="5">
        <v>101.44</v>
      </c>
      <c r="H89" s="5">
        <v>115</v>
      </c>
      <c r="I89" s="5">
        <v>88.78</v>
      </c>
      <c r="J89" s="5">
        <v>10.220000000000001</v>
      </c>
      <c r="K89" s="7">
        <v>44775</v>
      </c>
      <c r="L89" s="5">
        <v>24</v>
      </c>
      <c r="M89" s="8">
        <v>0.91</v>
      </c>
      <c r="N89" s="5" t="s">
        <v>262</v>
      </c>
    </row>
    <row r="90" spans="3:14" ht="15.75" thickBot="1" x14ac:dyDescent="0.3">
      <c r="C90" s="9">
        <v>89</v>
      </c>
      <c r="D90" s="2" t="s">
        <v>265</v>
      </c>
      <c r="E90" s="17">
        <v>10196709</v>
      </c>
      <c r="F90" s="1" t="s">
        <v>266</v>
      </c>
      <c r="G90" s="1">
        <v>-29.478000000000002</v>
      </c>
      <c r="H90" s="1">
        <v>111</v>
      </c>
      <c r="I90" s="1">
        <v>91.59</v>
      </c>
      <c r="J90" s="1">
        <v>-6</v>
      </c>
      <c r="K90" s="3">
        <v>44621</v>
      </c>
      <c r="L90" s="1">
        <v>46</v>
      </c>
      <c r="M90" s="4">
        <v>0.66</v>
      </c>
      <c r="N90" s="1" t="s">
        <v>262</v>
      </c>
    </row>
    <row r="91" spans="3:14" ht="15.75" thickBot="1" x14ac:dyDescent="0.3">
      <c r="C91" s="10">
        <v>90</v>
      </c>
      <c r="D91" s="6" t="s">
        <v>267</v>
      </c>
      <c r="E91" s="18">
        <v>10139177</v>
      </c>
      <c r="F91" s="5" t="s">
        <v>74</v>
      </c>
      <c r="G91" s="5">
        <v>91.459000000000003</v>
      </c>
      <c r="H91" s="5">
        <v>123</v>
      </c>
      <c r="I91" s="5">
        <v>82.658000000000001</v>
      </c>
      <c r="J91" s="5">
        <v>1.2</v>
      </c>
      <c r="K91" s="7">
        <v>44563</v>
      </c>
      <c r="L91" s="5">
        <v>32</v>
      </c>
      <c r="M91" s="8">
        <v>0.56000000000000005</v>
      </c>
      <c r="N91" s="5" t="s">
        <v>262</v>
      </c>
    </row>
    <row r="92" spans="3:14" ht="15.75" thickBot="1" x14ac:dyDescent="0.3">
      <c r="C92" s="9">
        <v>91</v>
      </c>
      <c r="D92" s="2" t="s">
        <v>14</v>
      </c>
      <c r="E92" s="17">
        <v>10099265</v>
      </c>
      <c r="F92" s="1" t="s">
        <v>268</v>
      </c>
      <c r="G92" s="1">
        <v>62.886000000000003</v>
      </c>
      <c r="H92" s="1">
        <v>25</v>
      </c>
      <c r="I92" s="1">
        <v>410.34</v>
      </c>
      <c r="J92" s="1">
        <v>40</v>
      </c>
      <c r="K92" s="3">
        <v>44805</v>
      </c>
      <c r="L92" s="1">
        <v>41</v>
      </c>
      <c r="M92" s="4">
        <v>0.88</v>
      </c>
      <c r="N92" s="1" t="s">
        <v>262</v>
      </c>
    </row>
    <row r="93" spans="3:14" ht="15.75" thickBot="1" x14ac:dyDescent="0.3">
      <c r="C93" s="10">
        <v>92</v>
      </c>
      <c r="D93" s="6" t="s">
        <v>269</v>
      </c>
      <c r="E93" s="18">
        <v>9904607</v>
      </c>
      <c r="F93" s="5" t="s">
        <v>270</v>
      </c>
      <c r="G93" s="5">
        <v>158.49</v>
      </c>
      <c r="H93" s="5">
        <v>89</v>
      </c>
      <c r="I93" s="5">
        <v>111.89</v>
      </c>
      <c r="J93" s="5">
        <v>-6.8</v>
      </c>
      <c r="K93" s="7">
        <v>44683</v>
      </c>
      <c r="L93" s="5">
        <v>24</v>
      </c>
      <c r="M93" s="8">
        <v>0.56999999999999995</v>
      </c>
      <c r="N93" s="5" t="s">
        <v>262</v>
      </c>
    </row>
    <row r="94" spans="3:14" ht="30.75" thickBot="1" x14ac:dyDescent="0.3">
      <c r="C94" s="9">
        <v>93</v>
      </c>
      <c r="D94" s="2" t="s">
        <v>271</v>
      </c>
      <c r="E94" s="17">
        <v>9890402</v>
      </c>
      <c r="F94" s="1" t="s">
        <v>272</v>
      </c>
      <c r="G94" s="1">
        <v>119.873</v>
      </c>
      <c r="H94" s="1">
        <v>118</v>
      </c>
      <c r="I94" s="1">
        <v>83.6</v>
      </c>
      <c r="J94" s="1">
        <v>40</v>
      </c>
      <c r="K94" s="3">
        <v>44652</v>
      </c>
      <c r="L94" s="1">
        <v>33</v>
      </c>
      <c r="M94" s="4">
        <v>0.86</v>
      </c>
      <c r="N94" s="1" t="s">
        <v>262</v>
      </c>
    </row>
    <row r="95" spans="3:14" ht="15.75" thickBot="1" x14ac:dyDescent="0.3">
      <c r="C95" s="10">
        <v>94</v>
      </c>
      <c r="D95" s="6" t="s">
        <v>273</v>
      </c>
      <c r="E95" s="18">
        <v>9660351</v>
      </c>
      <c r="F95" s="5" t="s">
        <v>274</v>
      </c>
      <c r="G95" s="5">
        <v>-24.327999999999999</v>
      </c>
      <c r="H95" s="5">
        <v>107</v>
      </c>
      <c r="I95" s="5">
        <v>90.53</v>
      </c>
      <c r="J95" s="5">
        <v>6</v>
      </c>
      <c r="K95" s="7">
        <v>44682</v>
      </c>
      <c r="L95" s="5">
        <v>43</v>
      </c>
      <c r="M95" s="8">
        <v>0.72</v>
      </c>
      <c r="N95" s="5" t="s">
        <v>275</v>
      </c>
    </row>
    <row r="96" spans="3:14" ht="15.75" thickBot="1" x14ac:dyDescent="0.3">
      <c r="C96" s="9">
        <v>95</v>
      </c>
      <c r="D96" s="2" t="s">
        <v>276</v>
      </c>
      <c r="E96" s="17">
        <v>9537645</v>
      </c>
      <c r="F96" s="1" t="s">
        <v>136</v>
      </c>
      <c r="G96" s="1">
        <v>216.62700000000001</v>
      </c>
      <c r="H96" s="1">
        <v>68</v>
      </c>
      <c r="I96" s="1">
        <v>139.96</v>
      </c>
      <c r="J96" s="1">
        <v>-20</v>
      </c>
      <c r="K96" s="3">
        <v>44715</v>
      </c>
      <c r="L96" s="1">
        <v>22</v>
      </c>
      <c r="M96" s="4">
        <v>0.27</v>
      </c>
      <c r="N96" s="1" t="s">
        <v>275</v>
      </c>
    </row>
    <row r="97" spans="3:14" ht="15.75" thickBot="1" x14ac:dyDescent="0.3">
      <c r="C97" s="10">
        <v>96</v>
      </c>
      <c r="D97" s="6" t="s">
        <v>277</v>
      </c>
      <c r="E97" s="18">
        <v>9449323</v>
      </c>
      <c r="F97" s="5" t="s">
        <v>278</v>
      </c>
      <c r="G97" s="5">
        <v>-3.0880000000000001</v>
      </c>
      <c r="H97" s="5">
        <v>47</v>
      </c>
      <c r="I97" s="5">
        <v>202.91</v>
      </c>
      <c r="J97" s="5">
        <v>8.73</v>
      </c>
      <c r="K97" s="7">
        <v>44743</v>
      </c>
      <c r="L97" s="5">
        <v>40</v>
      </c>
      <c r="M97" s="8">
        <v>0.79</v>
      </c>
      <c r="N97" s="5" t="s">
        <v>275</v>
      </c>
    </row>
    <row r="98" spans="3:14" ht="15.75" thickBot="1" x14ac:dyDescent="0.3">
      <c r="C98" s="9">
        <v>97</v>
      </c>
      <c r="D98" s="2" t="s">
        <v>279</v>
      </c>
      <c r="E98" s="17">
        <v>9006398</v>
      </c>
      <c r="F98" s="1" t="s">
        <v>280</v>
      </c>
      <c r="G98" s="1">
        <v>51.295999999999999</v>
      </c>
      <c r="H98" s="1">
        <v>109</v>
      </c>
      <c r="I98" s="1">
        <v>82.409000000000006</v>
      </c>
      <c r="J98" s="1">
        <v>65</v>
      </c>
      <c r="K98" s="3">
        <v>44682</v>
      </c>
      <c r="L98" s="1">
        <v>43</v>
      </c>
      <c r="M98" s="4">
        <v>0.56999999999999995</v>
      </c>
      <c r="N98" s="1" t="s">
        <v>275</v>
      </c>
    </row>
    <row r="99" spans="3:14" ht="30.75" thickBot="1" x14ac:dyDescent="0.3">
      <c r="C99" s="10">
        <v>98</v>
      </c>
      <c r="D99" s="6" t="s">
        <v>281</v>
      </c>
      <c r="E99" s="18">
        <v>8947024</v>
      </c>
      <c r="F99" s="5" t="s">
        <v>282</v>
      </c>
      <c r="G99" s="5">
        <v>170.91499999999999</v>
      </c>
      <c r="H99" s="5">
        <v>20</v>
      </c>
      <c r="I99" s="5">
        <v>452.86</v>
      </c>
      <c r="J99" s="5">
        <v>-800</v>
      </c>
      <c r="K99" s="7">
        <v>44715</v>
      </c>
      <c r="L99" s="5">
        <v>22</v>
      </c>
      <c r="M99" s="8">
        <v>0.13</v>
      </c>
      <c r="N99" s="5" t="s">
        <v>283</v>
      </c>
    </row>
    <row r="100" spans="3:14" ht="15.75" thickBot="1" x14ac:dyDescent="0.3">
      <c r="C100" s="9">
        <v>99</v>
      </c>
      <c r="D100" s="2" t="s">
        <v>284</v>
      </c>
      <c r="E100" s="17">
        <v>8737371</v>
      </c>
      <c r="F100" s="1" t="s">
        <v>285</v>
      </c>
      <c r="G100" s="1">
        <v>-34.863999999999997</v>
      </c>
      <c r="H100" s="1">
        <v>100</v>
      </c>
      <c r="I100" s="1">
        <v>87.46</v>
      </c>
      <c r="J100" s="1">
        <v>4</v>
      </c>
      <c r="K100" s="3">
        <v>44682</v>
      </c>
      <c r="L100" s="1">
        <v>42</v>
      </c>
      <c r="M100" s="4">
        <v>0.56000000000000005</v>
      </c>
      <c r="N100" s="1" t="s">
        <v>283</v>
      </c>
    </row>
    <row r="101" spans="3:14" ht="15.75" thickBot="1" x14ac:dyDescent="0.3">
      <c r="C101" s="10">
        <v>100</v>
      </c>
      <c r="D101" s="6" t="s">
        <v>286</v>
      </c>
      <c r="E101" s="18">
        <v>8655535</v>
      </c>
      <c r="F101" s="5" t="s">
        <v>287</v>
      </c>
      <c r="G101" s="5">
        <v>136.15799999999999</v>
      </c>
      <c r="H101" s="5">
        <v>400</v>
      </c>
      <c r="I101" s="5">
        <v>21.64</v>
      </c>
      <c r="J101" s="5">
        <v>10</v>
      </c>
      <c r="K101" s="5" t="s">
        <v>252</v>
      </c>
      <c r="L101" s="5">
        <v>30</v>
      </c>
      <c r="M101" s="8">
        <v>0.93</v>
      </c>
      <c r="N101" s="5" t="s">
        <v>283</v>
      </c>
    </row>
    <row r="102" spans="3:14" ht="15.75" thickBot="1" x14ac:dyDescent="0.3">
      <c r="C102" s="11">
        <v>101</v>
      </c>
      <c r="D102" s="12" t="s">
        <v>288</v>
      </c>
      <c r="E102" s="19">
        <v>8654622</v>
      </c>
      <c r="F102" s="13" t="s">
        <v>289</v>
      </c>
      <c r="G102" s="13">
        <v>63.256999999999998</v>
      </c>
      <c r="H102" s="13">
        <v>219</v>
      </c>
      <c r="I102" s="13">
        <v>39.515999999999998</v>
      </c>
      <c r="J102" s="13">
        <v>52</v>
      </c>
      <c r="K102" s="14">
        <v>44682</v>
      </c>
      <c r="L102" s="13">
        <v>43</v>
      </c>
      <c r="M102" s="15">
        <v>0.74</v>
      </c>
      <c r="N102" s="13" t="s">
        <v>283</v>
      </c>
    </row>
  </sheetData>
  <hyperlinks>
    <hyperlink ref="D2" r:id="rId1" display="https://www.worldometers.info/world-population/china-population/"/>
    <hyperlink ref="D3" r:id="rId2" display="https://www.worldometers.info/world-population/india-population/"/>
    <hyperlink ref="D4" r:id="rId3" display="https://www.worldometers.info/world-population/us-population/"/>
    <hyperlink ref="D5" r:id="rId4" display="https://www.worldometers.info/world-population/indonesia-population/"/>
    <hyperlink ref="D6" r:id="rId5" display="https://www.worldometers.info/world-population/pakistan-population/"/>
    <hyperlink ref="D7" r:id="rId6" display="https://www.worldometers.info/world-population/brazil-population/"/>
    <hyperlink ref="D8" r:id="rId7" display="https://www.worldometers.info/world-population/nigeria-population/"/>
    <hyperlink ref="D9" r:id="rId8" display="https://www.worldometers.info/world-population/bangladesh-population/"/>
    <hyperlink ref="D10" r:id="rId9" display="https://www.worldometers.info/world-population/russia-population/"/>
    <hyperlink ref="D11" r:id="rId10" display="https://www.worldometers.info/world-population/mexico-population/"/>
    <hyperlink ref="D12" r:id="rId11" display="https://www.worldometers.info/world-population/japan-population/"/>
    <hyperlink ref="D13" r:id="rId12" display="https://www.worldometers.info/world-population/ethiopia-population/"/>
    <hyperlink ref="D14" r:id="rId13" display="https://www.worldometers.info/world-population/philippines-population/"/>
    <hyperlink ref="D15" r:id="rId14" display="https://www.worldometers.info/world-population/egypt-population/"/>
    <hyperlink ref="D16" r:id="rId15" display="https://www.worldometers.info/world-population/vietnam-population/"/>
    <hyperlink ref="D17" r:id="rId16" display="https://www.worldometers.info/world-population/democratic-republic-of-the-congo-population/"/>
    <hyperlink ref="D18" r:id="rId17" display="https://www.worldometers.info/world-population/turkey-population/"/>
    <hyperlink ref="D19" r:id="rId18" display="https://www.worldometers.info/world-population/iran-population/"/>
    <hyperlink ref="D20" r:id="rId19" display="https://www.worldometers.info/world-population/germany-population/"/>
    <hyperlink ref="D21" r:id="rId20" display="https://www.worldometers.info/world-population/thailand-population/"/>
    <hyperlink ref="D22" r:id="rId21" display="https://www.worldometers.info/world-population/uk-population/"/>
    <hyperlink ref="D23" r:id="rId22" display="https://www.worldometers.info/world-population/france-population/"/>
    <hyperlink ref="D24" r:id="rId23" display="https://www.worldometers.info/world-population/italy-population/"/>
    <hyperlink ref="D25" r:id="rId24" display="https://www.worldometers.info/world-population/tanzania-population/"/>
    <hyperlink ref="D26" r:id="rId25" display="https://www.worldometers.info/world-population/south-africa-population/"/>
    <hyperlink ref="D27" r:id="rId26" display="https://www.worldometers.info/world-population/myanmar-population/"/>
    <hyperlink ref="D28" r:id="rId27" display="https://www.worldometers.info/world-population/kenya-population/"/>
    <hyperlink ref="D29" r:id="rId28" display="https://www.worldometers.info/world-population/south-korea-population/"/>
    <hyperlink ref="D30" r:id="rId29" display="https://www.worldometers.info/world-population/colombia-population/"/>
    <hyperlink ref="D31" r:id="rId30" display="https://www.worldometers.info/world-population/spain-population/"/>
    <hyperlink ref="D32" r:id="rId31" display="https://www.worldometers.info/world-population/uganda-population/"/>
    <hyperlink ref="D33" r:id="rId32" display="https://www.worldometers.info/world-population/argentina-population/"/>
    <hyperlink ref="D34" r:id="rId33" display="https://www.worldometers.info/world-population/algeria-population/"/>
    <hyperlink ref="D35" r:id="rId34" display="https://www.worldometers.info/world-population/sudan-population/"/>
    <hyperlink ref="D36" r:id="rId35" display="https://www.worldometers.info/world-population/ukraine-population/"/>
    <hyperlink ref="D37" r:id="rId36" display="https://www.worldometers.info/world-population/iraq-population/"/>
    <hyperlink ref="D38" r:id="rId37" display="https://www.worldometers.info/world-population/afghanistan-population/"/>
    <hyperlink ref="D39" r:id="rId38" display="https://www.worldometers.info/world-population/poland-population/"/>
    <hyperlink ref="D40" r:id="rId39" display="https://www.worldometers.info/world-population/canada-population/"/>
    <hyperlink ref="D41" r:id="rId40" display="https://www.worldometers.info/world-population/morocco-population/"/>
    <hyperlink ref="D42" r:id="rId41" display="https://www.worldometers.info/world-population/saudi-arabia-population/"/>
    <hyperlink ref="D43" r:id="rId42" display="https://www.worldometers.info/world-population/uzbekistan-population/"/>
    <hyperlink ref="D44" r:id="rId43" display="https://www.worldometers.info/world-population/peru-population/"/>
    <hyperlink ref="D45" r:id="rId44" display="https://www.worldometers.info/world-population/angola-population/"/>
    <hyperlink ref="D46" r:id="rId45" display="https://www.worldometers.info/world-population/malaysia-population/"/>
    <hyperlink ref="D47" r:id="rId46" display="https://www.worldometers.info/world-population/mozambique-population/"/>
    <hyperlink ref="D48" r:id="rId47" display="https://www.worldometers.info/world-population/ghana-population/"/>
    <hyperlink ref="D49" r:id="rId48" display="https://www.worldometers.info/world-population/yemen-population/"/>
    <hyperlink ref="D50" r:id="rId49" display="https://www.worldometers.info/world-population/nepal-population/"/>
    <hyperlink ref="D51" r:id="rId50" display="https://www.worldometers.info/world-population/venezuela-population/"/>
    <hyperlink ref="D52" r:id="rId51" display="https://www.worldometers.info/world-population/madagascar-population/"/>
    <hyperlink ref="D53" r:id="rId52" display="https://www.worldometers.info/world-population/cameroon-population/"/>
    <hyperlink ref="D54" r:id="rId53" display="https://www.worldometers.info/world-population/cote-d-ivoire-population/"/>
    <hyperlink ref="D55" r:id="rId54" display="https://www.worldometers.info/world-population/north-korea-population/"/>
    <hyperlink ref="D56" r:id="rId55" display="https://www.worldometers.info/world-population/australia-population/"/>
    <hyperlink ref="D57" r:id="rId56" display="https://www.worldometers.info/world-population/niger-population/"/>
    <hyperlink ref="D58" r:id="rId57" display="https://www.worldometers.info/world-population/taiwan-population/"/>
    <hyperlink ref="D59" r:id="rId58" display="https://www.worldometers.info/world-population/sri-lanka-population/"/>
    <hyperlink ref="D60" r:id="rId59" display="https://www.worldometers.info/world-population/burkina-faso-population/"/>
    <hyperlink ref="D61" r:id="rId60" display="https://www.worldometers.info/world-population/mali-population/"/>
    <hyperlink ref="D62" r:id="rId61" display="https://www.worldometers.info/world-population/romania-population/"/>
    <hyperlink ref="D63" r:id="rId62" display="https://www.worldometers.info/world-population/malawi-population/"/>
    <hyperlink ref="D64" r:id="rId63" display="https://www.worldometers.info/world-population/chile-population/"/>
    <hyperlink ref="D65" r:id="rId64" display="https://www.worldometers.info/world-population/kazakhstan-population/"/>
    <hyperlink ref="D66" r:id="rId65" display="https://www.worldometers.info/world-population/zambia-population/"/>
    <hyperlink ref="D67" r:id="rId66" display="https://www.worldometers.info/world-population/guatemala-population/"/>
    <hyperlink ref="D68" r:id="rId67" display="https://www.worldometers.info/world-population/ecuador-population/"/>
    <hyperlink ref="D69" r:id="rId68" display="https://www.worldometers.info/world-population/syria-population/"/>
    <hyperlink ref="D70" r:id="rId69" display="https://www.worldometers.info/world-population/netherlands-population/"/>
    <hyperlink ref="D71" r:id="rId70" display="https://www.worldometers.info/world-population/senegal-population/"/>
    <hyperlink ref="D72" r:id="rId71" display="https://www.worldometers.info/world-population/cambodia-population/"/>
    <hyperlink ref="D73" r:id="rId72" display="https://www.worldometers.info/world-population/chad-population/"/>
    <hyperlink ref="D74" r:id="rId73" display="https://www.worldometers.info/world-population/somalia-population/"/>
    <hyperlink ref="D75" r:id="rId74" display="https://www.worldometers.info/world-population/zimbabwe-population/"/>
    <hyperlink ref="D76" r:id="rId75" display="https://www.worldometers.info/world-population/guinea-population/"/>
    <hyperlink ref="D77" r:id="rId76" display="https://www.worldometers.info/world-population/rwanda-population/"/>
    <hyperlink ref="D78" r:id="rId77" display="https://www.worldometers.info/world-population/benin-population/"/>
    <hyperlink ref="D79" r:id="rId78" display="https://www.worldometers.info/world-population/burundi-population/"/>
    <hyperlink ref="D80" r:id="rId79" display="https://www.worldometers.info/world-population/tunisia-population/"/>
    <hyperlink ref="D81" r:id="rId80" display="https://www.worldometers.info/world-population/bolivia-population/"/>
    <hyperlink ref="D82" r:id="rId81" display="https://www.worldometers.info/world-population/belgium-population/"/>
    <hyperlink ref="D83" r:id="rId82" display="https://www.worldometers.info/world-population/haiti-population/"/>
    <hyperlink ref="D84" r:id="rId83" display="https://www.worldometers.info/world-population/cuba-population/"/>
    <hyperlink ref="D85" r:id="rId84" display="https://www.worldometers.info/world-population/south-sudan-population/"/>
    <hyperlink ref="D86" r:id="rId85" display="https://www.worldometers.info/world-population/dominican-republic-population/"/>
    <hyperlink ref="D87" r:id="rId86" display="https://www.worldometers.info/world-population/czech-republic-population/"/>
    <hyperlink ref="D88" r:id="rId87" display="https://www.worldometers.info/world-population/greece-population/"/>
    <hyperlink ref="D89" r:id="rId88" display="https://www.worldometers.info/world-population/jordan-population/"/>
    <hyperlink ref="D90" r:id="rId89" display="https://www.worldometers.info/world-population/portugal-population/"/>
    <hyperlink ref="D91" r:id="rId90" display="https://www.worldometers.info/world-population/azerbaijan-population/"/>
    <hyperlink ref="D92" r:id="rId91" display="https://www.worldometers.info/world-population/sweden-population/"/>
    <hyperlink ref="D93" r:id="rId92" display="https://www.worldometers.info/world-population/honduras-population/"/>
    <hyperlink ref="D94" r:id="rId93" display="https://www.worldometers.info/world-population/united-arab-emirates-population/"/>
    <hyperlink ref="D95" r:id="rId94" display="https://www.worldometers.info/world-population/hungary-population/"/>
    <hyperlink ref="D96" r:id="rId95" display="https://www.worldometers.info/world-population/tajikistan-population/"/>
    <hyperlink ref="D97" r:id="rId96" display="https://www.worldometers.info/world-population/belarus-population/"/>
    <hyperlink ref="D98" r:id="rId97" display="https://www.worldometers.info/world-population/austria-population/"/>
    <hyperlink ref="D99" r:id="rId98" display="https://www.worldometers.info/world-population/papua-new-guinea-population/"/>
    <hyperlink ref="D100" r:id="rId99" display="https://www.worldometers.info/world-population/serbia-population/"/>
    <hyperlink ref="D101" r:id="rId100" display="https://www.worldometers.info/world-population/israel-population/"/>
    <hyperlink ref="D102" r:id="rId101" display="https://www.worldometers.info/world-population/switzerland-population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доли</vt:lpstr>
      <vt:lpstr>temp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rinum rinum</dc:creator>
  <cp:lastModifiedBy>rinum rinum</cp:lastModifiedBy>
  <dcterms:created xsi:type="dcterms:W3CDTF">2022-04-09T09:09:25Z</dcterms:created>
  <dcterms:modified xsi:type="dcterms:W3CDTF">2022-04-09T17:34:09Z</dcterms:modified>
</cp:coreProperties>
</file>