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3AA6708-F5AE-48F3-8F07-CDA295FC0018}" xr6:coauthVersionLast="47" xr6:coauthVersionMax="47" xr10:uidLastSave="{00000000-0000-0000-0000-000000000000}"/>
  <bookViews>
    <workbookView xWindow="-120" yWindow="-120" windowWidth="20730" windowHeight="11160" xr2:uid="{1B87079B-E458-41B0-82E6-78622C621FA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C76" i="1"/>
  <c r="C77" i="1" s="1"/>
  <c r="C53" i="1"/>
  <c r="F52" i="1"/>
  <c r="J57" i="1" s="1"/>
  <c r="C50" i="1"/>
  <c r="D49" i="1"/>
  <c r="L16" i="1"/>
  <c r="C9" i="1"/>
  <c r="C5" i="1"/>
  <c r="C6" i="1" s="1"/>
  <c r="C4" i="1"/>
  <c r="C10" i="1" l="1"/>
  <c r="C11" i="1" s="1"/>
</calcChain>
</file>

<file path=xl/sharedStrings.xml><?xml version="1.0" encoding="utf-8"?>
<sst xmlns="http://schemas.openxmlformats.org/spreadsheetml/2006/main" count="66" uniqueCount="54">
  <si>
    <t>Project Name</t>
  </si>
  <si>
    <t>Unit Part</t>
  </si>
  <si>
    <t>ANDROID TV product Development</t>
  </si>
  <si>
    <t>PIC</t>
  </si>
  <si>
    <t>Total BreakDown</t>
  </si>
  <si>
    <t>Done</t>
  </si>
  <si>
    <t>On Going</t>
  </si>
  <si>
    <t>Meet Target</t>
  </si>
  <si>
    <t>Delay</t>
  </si>
  <si>
    <t>Total Days</t>
  </si>
  <si>
    <t>WorkLoad %</t>
  </si>
  <si>
    <t>WorkLess %</t>
  </si>
  <si>
    <t>Title</t>
  </si>
  <si>
    <t>breakdown</t>
  </si>
  <si>
    <t>Progress / breakdown %</t>
  </si>
  <si>
    <t>Challenge</t>
  </si>
  <si>
    <t>Hours</t>
  </si>
  <si>
    <t>Start d/m/y H:I</t>
  </si>
  <si>
    <t>Deadline</t>
  </si>
  <si>
    <t xml:space="preserve"> Exra time</t>
  </si>
  <si>
    <t>UI\UX Design</t>
  </si>
  <si>
    <t>layout android tv</t>
  </si>
  <si>
    <t>Isi content layout</t>
  </si>
  <si>
    <t>19/03/2023</t>
  </si>
  <si>
    <t>Total Est</t>
  </si>
  <si>
    <t>days</t>
  </si>
  <si>
    <t>Remider :</t>
  </si>
  <si>
    <t>body email</t>
  </si>
  <si>
    <t>sebelum taggal 21</t>
  </si>
  <si>
    <t>Calculate Date</t>
  </si>
  <si>
    <t>PerKatori mid time</t>
  </si>
  <si>
    <t>potongan promo</t>
  </si>
  <si>
    <t>Services</t>
  </si>
  <si>
    <t>Help and Support</t>
  </si>
  <si>
    <t>About Us</t>
  </si>
  <si>
    <t>Payment Gateway</t>
  </si>
  <si>
    <t>Video On Demand</t>
  </si>
  <si>
    <t>support@dens.tv</t>
  </si>
  <si>
    <t>Features</t>
  </si>
  <si>
    <t>TV Channel</t>
  </si>
  <si>
    <t>Explore</t>
  </si>
  <si>
    <t>Social TV</t>
  </si>
  <si>
    <t>Stay Social</t>
  </si>
  <si>
    <t>FAQ</t>
  </si>
  <si>
    <t>Radio</t>
  </si>
  <si>
    <t>Careers</t>
  </si>
  <si>
    <t>Verified by</t>
  </si>
  <si>
    <t>Class Room</t>
  </si>
  <si>
    <t>Rizky Lailatul Annisa</t>
  </si>
  <si>
    <t>Car Showroom</t>
  </si>
  <si>
    <t>24/04/2023</t>
  </si>
  <si>
    <t>15/04/2023</t>
  </si>
  <si>
    <t>28/05/2023</t>
  </si>
  <si>
    <t>29/05/2023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</si>
</sst>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9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sz val="11"/>
      <color rgb="FF000000"/>
      <name val="Lato"/>
    </font>
    <font>
      <sz val="10"/>
      <color rgb="FF000000"/>
      <name val="'arial'"/>
    </font>
    <font>
      <sz val="9"/>
      <color rgb="FF222222"/>
      <name val="Consolas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49" fontId="0" fillId="2" borderId="0" xfId="0" applyNumberFormat="1" applyFill="1"/>
    <xf numFmtId="0" fontId="3" fillId="0" borderId="0" xfId="0" applyFont="1"/>
    <xf numFmtId="49" fontId="0" fillId="0" borderId="0" xfId="0" applyNumberFormat="1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49" fontId="2" fillId="0" borderId="0" xfId="0" applyNumberFormat="1" applyFont="1"/>
    <xf numFmtId="0" fontId="1" fillId="2" borderId="0" xfId="0" applyFont="1" applyFill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0" xfId="0" applyFont="1" applyFill="1"/>
    <xf numFmtId="0" fontId="2" fillId="2" borderId="0" xfId="0" applyFont="1" applyFill="1"/>
    <xf numFmtId="4" fontId="2" fillId="2" borderId="0" xfId="0" applyNumberFormat="1" applyFont="1" applyFill="1"/>
    <xf numFmtId="164" fontId="2" fillId="2" borderId="0" xfId="0" applyNumberFormat="1" applyFont="1" applyFill="1"/>
    <xf numFmtId="0" fontId="2" fillId="7" borderId="0" xfId="0" applyFont="1" applyFill="1"/>
    <xf numFmtId="0" fontId="0" fillId="7" borderId="0" xfId="0" applyFill="1" applyAlignment="1">
      <alignment horizontal="left"/>
    </xf>
    <xf numFmtId="4" fontId="2" fillId="7" borderId="0" xfId="0" applyNumberFormat="1" applyFont="1" applyFill="1"/>
    <xf numFmtId="164" fontId="2" fillId="2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164" fontId="2" fillId="8" borderId="0" xfId="0" applyNumberFormat="1" applyFont="1" applyFill="1"/>
    <xf numFmtId="164" fontId="2" fillId="7" borderId="0" xfId="0" applyNumberFormat="1" applyFont="1" applyFill="1"/>
    <xf numFmtId="0" fontId="2" fillId="2" borderId="0" xfId="0" quotePrefix="1" applyFont="1" applyFill="1"/>
    <xf numFmtId="0" fontId="2" fillId="9" borderId="0" xfId="0" applyFont="1" applyFill="1"/>
    <xf numFmtId="0" fontId="2" fillId="10" borderId="0" xfId="0" applyFont="1" applyFill="1"/>
    <xf numFmtId="4" fontId="2" fillId="10" borderId="0" xfId="0" applyNumberFormat="1" applyFont="1" applyFill="1"/>
    <xf numFmtId="0" fontId="2" fillId="10" borderId="0" xfId="0" applyFont="1" applyFill="1" applyAlignment="1">
      <alignment horizontal="right"/>
    </xf>
    <xf numFmtId="164" fontId="2" fillId="10" borderId="0" xfId="0" applyNumberFormat="1" applyFont="1" applyFill="1"/>
    <xf numFmtId="164" fontId="2" fillId="11" borderId="0" xfId="0" applyNumberFormat="1" applyFont="1" applyFill="1"/>
    <xf numFmtId="164" fontId="2" fillId="10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164" fontId="2" fillId="12" borderId="0" xfId="0" applyNumberFormat="1" applyFont="1" applyFill="1"/>
    <xf numFmtId="165" fontId="2" fillId="12" borderId="0" xfId="0" applyNumberFormat="1" applyFont="1" applyFill="1"/>
    <xf numFmtId="0" fontId="2" fillId="13" borderId="0" xfId="0" applyFont="1" applyFill="1"/>
    <xf numFmtId="4" fontId="2" fillId="13" borderId="0" xfId="0" applyNumberFormat="1" applyFont="1" applyFill="1"/>
    <xf numFmtId="0" fontId="2" fillId="13" borderId="0" xfId="0" applyFont="1" applyFill="1" applyAlignment="1">
      <alignment horizontal="right"/>
    </xf>
    <xf numFmtId="164" fontId="2" fillId="13" borderId="0" xfId="0" applyNumberFormat="1" applyFont="1" applyFill="1"/>
    <xf numFmtId="0" fontId="4" fillId="14" borderId="0" xfId="0" applyFont="1" applyFill="1"/>
    <xf numFmtId="4" fontId="2" fillId="15" borderId="0" xfId="0" applyNumberFormat="1" applyFont="1" applyFill="1"/>
    <xf numFmtId="0" fontId="2" fillId="15" borderId="0" xfId="0" applyFont="1" applyFill="1"/>
    <xf numFmtId="0" fontId="2" fillId="15" borderId="0" xfId="0" applyFont="1" applyFill="1" applyAlignment="1">
      <alignment horizontal="right"/>
    </xf>
    <xf numFmtId="164" fontId="2" fillId="15" borderId="0" xfId="0" applyNumberFormat="1" applyFont="1" applyFill="1"/>
    <xf numFmtId="164" fontId="2" fillId="16" borderId="0" xfId="0" applyNumberFormat="1" applyFont="1" applyFill="1"/>
    <xf numFmtId="0" fontId="5" fillId="12" borderId="0" xfId="0" applyFont="1" applyFill="1"/>
    <xf numFmtId="4" fontId="5" fillId="12" borderId="0" xfId="0" applyNumberFormat="1" applyFont="1" applyFill="1"/>
    <xf numFmtId="0" fontId="2" fillId="12" borderId="0" xfId="0" applyFont="1" applyFill="1"/>
    <xf numFmtId="0" fontId="5" fillId="12" borderId="0" xfId="0" applyFont="1" applyFill="1" applyAlignment="1">
      <alignment horizontal="right"/>
    </xf>
    <xf numFmtId="0" fontId="2" fillId="17" borderId="0" xfId="0" applyFont="1" applyFill="1"/>
    <xf numFmtId="0" fontId="1" fillId="17" borderId="0" xfId="0" applyFont="1" applyFill="1"/>
    <xf numFmtId="3" fontId="6" fillId="17" borderId="0" xfId="0" applyNumberFormat="1" applyFont="1" applyFill="1" applyAlignment="1">
      <alignment horizontal="right"/>
    </xf>
    <xf numFmtId="9" fontId="2" fillId="17" borderId="0" xfId="0" applyNumberFormat="1" applyFont="1" applyFill="1"/>
    <xf numFmtId="0" fontId="2" fillId="17" borderId="0" xfId="0" applyFont="1" applyFill="1" applyAlignment="1">
      <alignment horizontal="left"/>
    </xf>
    <xf numFmtId="0" fontId="7" fillId="17" borderId="0" xfId="0" applyFont="1" applyFill="1"/>
    <xf numFmtId="0" fontId="8" fillId="17" borderId="0" xfId="0" applyFont="1" applyFill="1" applyAlignment="1">
      <alignment horizontal="left"/>
    </xf>
    <xf numFmtId="3" fontId="0" fillId="0" borderId="0" xfId="0" applyNumberFormat="1"/>
    <xf numFmtId="0" fontId="2" fillId="0" borderId="0" xfId="0" applyFont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EF28-4CE7-A302-DA362860FA8D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EF28-4CE7-A302-DA362860FA8D}"/>
              </c:ext>
            </c:extLst>
          </c:dPt>
          <c:cat>
            <c:strRef>
              <c:f>[1]Sheet1!$B$5:$B$6</c:f>
              <c:strCache>
                <c:ptCount val="2"/>
                <c:pt idx="0">
                  <c:v>Done</c:v>
                </c:pt>
                <c:pt idx="1">
                  <c:v>On Going</c:v>
                </c:pt>
              </c:strCache>
            </c:strRef>
          </c:cat>
          <c:val>
            <c:numRef>
              <c:f>[1]Sheet1!$C$5:$C$6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28-4CE7-A302-DA362860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D" sz="1600" b="1">
                <a:solidFill>
                  <a:srgbClr val="000000"/>
                </a:solidFill>
                <a:latin typeface="Roboto"/>
              </a:rPr>
              <a:t>Meet Target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EAE7-4215-882F-D28863B09D5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EAE7-4215-882F-D28863B09D59}"/>
              </c:ext>
            </c:extLst>
          </c:dPt>
          <c:cat>
            <c:strRef>
              <c:f>[1]Sheet1!$B$7:$B$8</c:f>
              <c:strCache>
                <c:ptCount val="2"/>
                <c:pt idx="0">
                  <c:v>Meet Target</c:v>
                </c:pt>
                <c:pt idx="1">
                  <c:v>Delay</c:v>
                </c:pt>
              </c:strCache>
            </c:strRef>
          </c:cat>
          <c:val>
            <c:numRef>
              <c:f>[1]Sheet1!$C$7:$C$8</c:f>
              <c:numCache>
                <c:formatCode>General</c:formatCode>
                <c:ptCount val="2"/>
                <c:pt idx="0">
                  <c:v>33.333333333333329</c:v>
                </c:pt>
                <c:pt idx="1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7-4215-882F-D28863B0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946E-4DEE-AF50-411BEC120A4F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946E-4DEE-AF50-411BEC120A4F}"/>
              </c:ext>
            </c:extLst>
          </c:dPt>
          <c:cat>
            <c:strRef>
              <c:f>[1]Sheet1!$B$10:$B$11</c:f>
              <c:strCache>
                <c:ptCount val="2"/>
                <c:pt idx="0">
                  <c:v>WorkLoad %</c:v>
                </c:pt>
                <c:pt idx="1">
                  <c:v>WorkLess %</c:v>
                </c:pt>
              </c:strCache>
            </c:strRef>
          </c:cat>
          <c:val>
            <c:numRef>
              <c:f>[1]Sheet1!$C$10:$C$11</c:f>
              <c:numCache>
                <c:formatCode>General</c:formatCode>
                <c:ptCount val="2"/>
                <c:pt idx="0">
                  <c:v>37.037037037037038</c:v>
                </c:pt>
                <c:pt idx="1">
                  <c:v>62.962962962962962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E-4DEE-AF50-411BEC12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0</xdr:rowOff>
    </xdr:from>
    <xdr:ext cx="3228975" cy="1990725"/>
    <xdr:graphicFrame macro="">
      <xdr:nvGraphicFramePr>
        <xdr:cNvPr id="2" name="Chart 1" title="Bagan">
          <a:extLst>
            <a:ext uri="{FF2B5EF4-FFF2-40B4-BE49-F238E27FC236}">
              <a16:creationId xmlns:a16="http://schemas.microsoft.com/office/drawing/2014/main" id="{3F29BD10-CD02-473E-B329-9C7BD88F9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133350</xdr:colOff>
      <xdr:row>0</xdr:row>
      <xdr:rowOff>0</xdr:rowOff>
    </xdr:from>
    <xdr:ext cx="3228975" cy="1990725"/>
    <xdr:graphicFrame macro="">
      <xdr:nvGraphicFramePr>
        <xdr:cNvPr id="3" name="Chart 2" title="Bagan">
          <a:extLst>
            <a:ext uri="{FF2B5EF4-FFF2-40B4-BE49-F238E27FC236}">
              <a16:creationId xmlns:a16="http://schemas.microsoft.com/office/drawing/2014/main" id="{B61DE96C-C1FD-4F17-8E68-08411DC59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0</xdr:row>
      <xdr:rowOff>0</xdr:rowOff>
    </xdr:from>
    <xdr:ext cx="3219450" cy="1990725"/>
    <xdr:graphicFrame macro="">
      <xdr:nvGraphicFramePr>
        <xdr:cNvPr id="4" name="Chart 3" title="Bagan">
          <a:extLst>
            <a:ext uri="{FF2B5EF4-FFF2-40B4-BE49-F238E27FC236}">
              <a16:creationId xmlns:a16="http://schemas.microsoft.com/office/drawing/2014/main" id="{03CC81A6-F633-495D-B3D1-CDE66F0D3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Achmad%20Riandika%20scrum.xlsx" TargetMode="External"/><Relationship Id="rId1" Type="http://schemas.openxmlformats.org/officeDocument/2006/relationships/externalLinkPath" Target="/Users/user/Downloads/Achmad%20Riandika%20scr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B5" t="str">
            <v>Done</v>
          </cell>
          <cell r="C5">
            <v>80</v>
          </cell>
        </row>
        <row r="6">
          <cell r="B6" t="str">
            <v>On Going</v>
          </cell>
          <cell r="C6">
            <v>20</v>
          </cell>
        </row>
        <row r="7">
          <cell r="B7" t="str">
            <v>Meet Target</v>
          </cell>
          <cell r="C7">
            <v>33.333333333333329</v>
          </cell>
        </row>
        <row r="8">
          <cell r="B8" t="str">
            <v>Delay</v>
          </cell>
          <cell r="C8">
            <v>66.666666666666671</v>
          </cell>
        </row>
        <row r="10">
          <cell r="B10" t="str">
            <v>WorkLoad %</v>
          </cell>
          <cell r="C10">
            <v>37.037037037037038</v>
          </cell>
        </row>
        <row r="11">
          <cell r="B11" t="str">
            <v>WorkLess %</v>
          </cell>
          <cell r="C11">
            <v>62.962962962962962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66D-1216-4203-8BBC-556A4FDE436E}">
  <dimension ref="A1:N1027"/>
  <sheetViews>
    <sheetView tabSelected="1" zoomScaleNormal="100" workbookViewId="0">
      <selection activeCell="J18" sqref="J18"/>
    </sheetView>
  </sheetViews>
  <sheetFormatPr defaultColWidth="15.140625" defaultRowHeight="15"/>
  <cols>
    <col min="1" max="1" width="7.28515625" customWidth="1"/>
    <col min="2" max="2" width="28.7109375" customWidth="1"/>
    <col min="3" max="3" width="42" customWidth="1"/>
    <col min="4" max="4" width="25.42578125" customWidth="1"/>
    <col min="5" max="5" width="20" customWidth="1"/>
    <col min="6" max="6" width="22.85546875" customWidth="1"/>
    <col min="7" max="7" width="12.5703125" customWidth="1"/>
    <col min="8" max="8" width="14.28515625" customWidth="1"/>
    <col min="9" max="9" width="34.7109375" customWidth="1"/>
    <col min="10" max="10" width="28.42578125" customWidth="1"/>
    <col min="11" max="11" width="21.28515625" customWidth="1"/>
    <col min="12" max="26" width="12.5703125" customWidth="1"/>
  </cols>
  <sheetData>
    <row r="1" spans="1:12" ht="15.75" customHeight="1">
      <c r="B1" s="1" t="s">
        <v>0</v>
      </c>
      <c r="C1" s="2" t="s">
        <v>49</v>
      </c>
    </row>
    <row r="2" spans="1:12" ht="15.75" customHeight="1">
      <c r="B2" s="1" t="s">
        <v>1</v>
      </c>
      <c r="C2" s="2" t="s">
        <v>2</v>
      </c>
    </row>
    <row r="3" spans="1:12" ht="15.75" customHeight="1">
      <c r="B3" s="1" t="s">
        <v>3</v>
      </c>
      <c r="C3" s="2" t="s">
        <v>48</v>
      </c>
    </row>
    <row r="4" spans="1:12" ht="15.75" customHeight="1">
      <c r="B4" s="3" t="s">
        <v>4</v>
      </c>
      <c r="C4" s="4">
        <f>COUNT(J13:J46)</f>
        <v>6</v>
      </c>
    </row>
    <row r="5" spans="1:12" ht="15.75" customHeight="1">
      <c r="B5" s="5" t="s">
        <v>5</v>
      </c>
      <c r="C5" s="6">
        <f>AVERAGE(D13:D46)</f>
        <v>66.666666666666671</v>
      </c>
    </row>
    <row r="6" spans="1:12" ht="15.75" customHeight="1">
      <c r="B6" s="5" t="s">
        <v>6</v>
      </c>
      <c r="C6" s="6">
        <f>100-C5</f>
        <v>33.333333333333329</v>
      </c>
    </row>
    <row r="7" spans="1:12" ht="15.75" customHeight="1">
      <c r="A7" s="1"/>
      <c r="B7" s="5" t="s">
        <v>7</v>
      </c>
      <c r="C7" s="6">
        <f>(SUM(J13:J46)/COUNT(J13:J46))*100</f>
        <v>16.666666666666664</v>
      </c>
      <c r="E7" s="7"/>
      <c r="F7" s="7"/>
      <c r="G7" s="8"/>
      <c r="H7" s="7"/>
      <c r="I7" s="7"/>
      <c r="J7" s="9"/>
      <c r="K7" s="10"/>
    </row>
    <row r="8" spans="1:12" ht="15.75" customHeight="1">
      <c r="A8" s="1"/>
      <c r="B8" s="1" t="s">
        <v>8</v>
      </c>
      <c r="C8" s="11">
        <f>100-C7</f>
        <v>83.333333333333343</v>
      </c>
      <c r="D8" s="1"/>
      <c r="E8" s="1"/>
      <c r="F8" s="1"/>
      <c r="G8" s="2"/>
      <c r="H8" s="1"/>
      <c r="I8" s="1"/>
      <c r="J8" s="2"/>
      <c r="K8" s="2"/>
    </row>
    <row r="9" spans="1:12" ht="15.75" customHeight="1">
      <c r="A9" s="1"/>
      <c r="B9" s="12" t="s">
        <v>9</v>
      </c>
      <c r="C9" s="13">
        <f>SUM(F13:F46)/8</f>
        <v>1.75</v>
      </c>
      <c r="D9" s="1"/>
      <c r="E9" s="1"/>
      <c r="F9" s="1"/>
      <c r="G9" s="2"/>
      <c r="H9" s="1"/>
      <c r="I9" s="1"/>
      <c r="J9" s="2"/>
      <c r="K9" s="2"/>
    </row>
    <row r="10" spans="1:12" ht="15.75" customHeight="1">
      <c r="A10" s="1"/>
      <c r="B10" s="1" t="s">
        <v>10</v>
      </c>
      <c r="C10" s="14">
        <f>((C4/C9)/AVERAGE(F13:F46)*100)</f>
        <v>146.93877551020407</v>
      </c>
      <c r="D10" s="1"/>
      <c r="E10" s="1"/>
      <c r="F10" s="1"/>
      <c r="G10" s="2"/>
      <c r="H10" s="1"/>
      <c r="I10" s="1"/>
      <c r="J10" s="2"/>
      <c r="K10" s="2"/>
    </row>
    <row r="11" spans="1:12" ht="15.75" customHeight="1">
      <c r="A11" s="1"/>
      <c r="B11" s="1" t="s">
        <v>11</v>
      </c>
      <c r="C11" s="14">
        <f>100-C10</f>
        <v>-46.938775510204067</v>
      </c>
      <c r="D11" s="1"/>
      <c r="E11" s="1"/>
      <c r="F11" s="1"/>
      <c r="G11" s="2"/>
      <c r="H11" s="1"/>
      <c r="I11" s="1"/>
      <c r="J11" s="2"/>
      <c r="K11" s="2"/>
    </row>
    <row r="12" spans="1:12" ht="15.75" customHeight="1">
      <c r="A12" s="15"/>
      <c r="B12" s="16" t="s">
        <v>12</v>
      </c>
      <c r="C12" s="17" t="s">
        <v>13</v>
      </c>
      <c r="D12" s="17" t="s">
        <v>14</v>
      </c>
      <c r="E12" s="17" t="s">
        <v>15</v>
      </c>
      <c r="F12" s="18" t="s">
        <v>16</v>
      </c>
      <c r="G12" s="17" t="s">
        <v>17</v>
      </c>
      <c r="H12" s="17" t="s">
        <v>18</v>
      </c>
      <c r="I12" s="19" t="s">
        <v>19</v>
      </c>
      <c r="J12" s="20" t="s">
        <v>7</v>
      </c>
    </row>
    <row r="13" spans="1:12" ht="15.75" customHeight="1">
      <c r="A13" s="2"/>
      <c r="B13" s="21" t="s">
        <v>20</v>
      </c>
      <c r="C13" s="22" t="s">
        <v>21</v>
      </c>
      <c r="D13" s="23">
        <v>100</v>
      </c>
      <c r="E13" s="22"/>
      <c r="F13" s="22">
        <v>3</v>
      </c>
      <c r="G13" s="24" t="s">
        <v>23</v>
      </c>
      <c r="H13" s="24" t="s">
        <v>23</v>
      </c>
      <c r="I13" s="22"/>
      <c r="J13" s="21">
        <v>0</v>
      </c>
    </row>
    <row r="14" spans="1:12" ht="15.75" customHeight="1">
      <c r="A14" s="2"/>
      <c r="B14" s="25"/>
      <c r="C14" s="22" t="s">
        <v>22</v>
      </c>
      <c r="D14" s="23">
        <v>50</v>
      </c>
      <c r="E14" s="22"/>
      <c r="F14" s="22">
        <v>2</v>
      </c>
      <c r="G14" s="24" t="s">
        <v>23</v>
      </c>
      <c r="H14" s="24" t="s">
        <v>23</v>
      </c>
      <c r="I14" s="22"/>
      <c r="J14" s="21">
        <v>1</v>
      </c>
    </row>
    <row r="15" spans="1:12" ht="15.75" customHeight="1">
      <c r="A15" s="2"/>
      <c r="B15" s="25"/>
      <c r="C15" s="22" t="s">
        <v>22</v>
      </c>
      <c r="D15" s="23">
        <v>40</v>
      </c>
      <c r="E15" s="22"/>
      <c r="F15" s="22">
        <v>3</v>
      </c>
      <c r="G15" s="24" t="s">
        <v>51</v>
      </c>
      <c r="H15" s="24" t="s">
        <v>51</v>
      </c>
      <c r="I15" s="22"/>
      <c r="J15" s="21">
        <v>0</v>
      </c>
    </row>
    <row r="16" spans="1:12" ht="15.75" customHeight="1">
      <c r="A16" s="2"/>
      <c r="B16" s="25"/>
      <c r="C16" s="22" t="s">
        <v>22</v>
      </c>
      <c r="D16" s="23">
        <v>90</v>
      </c>
      <c r="E16" s="22"/>
      <c r="F16" s="22">
        <v>3</v>
      </c>
      <c r="G16" s="24" t="s">
        <v>50</v>
      </c>
      <c r="H16" s="24" t="s">
        <v>50</v>
      </c>
      <c r="I16" s="22"/>
      <c r="J16" s="21">
        <v>0</v>
      </c>
      <c r="K16" s="2">
        <v>32</v>
      </c>
      <c r="L16">
        <f>F16/8</f>
        <v>0.375</v>
      </c>
    </row>
    <row r="17" spans="1:10" ht="15.75" customHeight="1">
      <c r="A17" s="2"/>
      <c r="B17" s="25"/>
      <c r="C17" s="26" t="s">
        <v>22</v>
      </c>
      <c r="D17" s="27">
        <v>30</v>
      </c>
      <c r="E17" s="25"/>
      <c r="F17" s="25">
        <v>2</v>
      </c>
      <c r="G17" s="28" t="s">
        <v>52</v>
      </c>
      <c r="H17" s="28" t="s">
        <v>52</v>
      </c>
      <c r="I17" s="22"/>
      <c r="J17" s="21">
        <v>0</v>
      </c>
    </row>
    <row r="18" spans="1:10" ht="15.75" customHeight="1">
      <c r="A18" s="2"/>
      <c r="B18" s="25"/>
      <c r="C18" s="29" t="s">
        <v>22</v>
      </c>
      <c r="D18" s="27">
        <v>90</v>
      </c>
      <c r="E18" s="25"/>
      <c r="F18" s="25">
        <v>1</v>
      </c>
      <c r="G18" s="24" t="s">
        <v>53</v>
      </c>
      <c r="H18" s="30" t="s">
        <v>53</v>
      </c>
      <c r="I18" s="22"/>
      <c r="J18" s="21">
        <v>0</v>
      </c>
    </row>
    <row r="19" spans="1:10" ht="15.75" customHeight="1">
      <c r="A19" s="2"/>
      <c r="B19" s="25"/>
      <c r="C19" s="29"/>
      <c r="D19" s="27"/>
      <c r="E19" s="25"/>
      <c r="F19" s="25"/>
      <c r="G19" s="24"/>
      <c r="H19" s="30"/>
      <c r="I19" s="22"/>
      <c r="J19" s="21"/>
    </row>
    <row r="20" spans="1:10" ht="15.75" customHeight="1">
      <c r="A20" s="2"/>
      <c r="B20" s="25"/>
      <c r="C20" s="29"/>
      <c r="D20" s="27"/>
      <c r="E20" s="25"/>
      <c r="F20" s="25"/>
      <c r="G20" s="24"/>
      <c r="H20" s="31"/>
      <c r="I20" s="22"/>
      <c r="J20" s="21"/>
    </row>
    <row r="21" spans="1:10" ht="15.75" customHeight="1">
      <c r="A21" s="2"/>
      <c r="B21" s="25"/>
      <c r="C21" s="22"/>
      <c r="D21" s="23"/>
      <c r="E21" s="22"/>
      <c r="F21" s="22"/>
      <c r="G21" s="24"/>
      <c r="H21" s="30"/>
      <c r="I21" s="32"/>
      <c r="J21" s="21"/>
    </row>
    <row r="22" spans="1:10" ht="15.75" customHeight="1">
      <c r="A22" s="2"/>
      <c r="B22" s="25"/>
      <c r="C22" s="22"/>
      <c r="D22" s="23"/>
      <c r="E22" s="22"/>
      <c r="F22" s="22"/>
      <c r="G22" s="24"/>
      <c r="H22" s="30"/>
      <c r="I22" s="22"/>
      <c r="J22" s="21"/>
    </row>
    <row r="23" spans="1:10" ht="15.75" customHeight="1">
      <c r="A23" s="2"/>
      <c r="B23" s="25"/>
      <c r="C23" s="22"/>
      <c r="D23" s="23"/>
      <c r="E23" s="22"/>
      <c r="F23" s="22"/>
      <c r="G23" s="24"/>
      <c r="H23" s="30"/>
      <c r="I23" s="22"/>
      <c r="J23" s="21"/>
    </row>
    <row r="24" spans="1:10" ht="15.75" customHeight="1">
      <c r="A24" s="2"/>
      <c r="B24" s="25"/>
      <c r="C24" s="22"/>
      <c r="D24" s="23"/>
      <c r="E24" s="22"/>
      <c r="F24" s="22"/>
      <c r="G24" s="24"/>
      <c r="H24" s="30"/>
      <c r="I24" s="22"/>
      <c r="J24" s="21"/>
    </row>
    <row r="25" spans="1:10" ht="15.75" customHeight="1">
      <c r="A25" s="2"/>
      <c r="B25" s="25"/>
      <c r="C25" s="22"/>
      <c r="D25" s="23"/>
      <c r="E25" s="22"/>
      <c r="F25" s="22"/>
      <c r="G25" s="24"/>
      <c r="H25" s="30"/>
      <c r="I25" s="22"/>
      <c r="J25" s="21"/>
    </row>
    <row r="26" spans="1:10" ht="15.75" customHeight="1">
      <c r="A26" s="2"/>
      <c r="B26" s="25"/>
      <c r="C26" s="22"/>
      <c r="D26" s="23"/>
      <c r="E26" s="22"/>
      <c r="F26" s="22"/>
      <c r="G26" s="24"/>
      <c r="H26" s="24"/>
      <c r="I26" s="22"/>
      <c r="J26" s="21"/>
    </row>
    <row r="27" spans="1:10" ht="15.75" customHeight="1">
      <c r="A27" s="2"/>
      <c r="B27" s="33"/>
      <c r="C27" s="34"/>
      <c r="D27" s="35"/>
      <c r="E27" s="34"/>
      <c r="F27" s="36"/>
      <c r="G27" s="37"/>
      <c r="H27" s="38"/>
      <c r="I27" s="22"/>
      <c r="J27" s="21"/>
    </row>
    <row r="28" spans="1:10" ht="15.75" customHeight="1">
      <c r="A28" s="2"/>
      <c r="B28" s="22"/>
      <c r="C28" s="34"/>
      <c r="D28" s="35"/>
      <c r="E28" s="34"/>
      <c r="F28" s="36"/>
      <c r="G28" s="39"/>
      <c r="H28" s="40"/>
      <c r="I28" s="22"/>
      <c r="J28" s="21"/>
    </row>
    <row r="29" spans="1:10" ht="15.75" customHeight="1">
      <c r="A29" s="2"/>
      <c r="B29" s="22"/>
      <c r="C29" s="34"/>
      <c r="D29" s="35"/>
      <c r="E29" s="34"/>
      <c r="F29" s="36"/>
      <c r="G29" s="37"/>
      <c r="H29" s="38"/>
      <c r="I29" s="22"/>
      <c r="J29" s="21"/>
    </row>
    <row r="30" spans="1:10" ht="15.75" customHeight="1">
      <c r="A30" s="2"/>
      <c r="B30" s="22"/>
      <c r="C30" s="34"/>
      <c r="D30" s="35"/>
      <c r="E30" s="34"/>
      <c r="F30" s="36"/>
      <c r="G30" s="41"/>
      <c r="H30" s="42"/>
      <c r="I30" s="22"/>
      <c r="J30" s="21"/>
    </row>
    <row r="31" spans="1:10" ht="15.75" customHeight="1">
      <c r="A31" s="2"/>
      <c r="B31" s="22"/>
      <c r="C31" s="34"/>
      <c r="D31" s="35"/>
      <c r="E31" s="34"/>
      <c r="F31" s="36"/>
      <c r="G31" s="41"/>
      <c r="H31" s="41"/>
      <c r="I31" s="22"/>
      <c r="J31" s="21"/>
    </row>
    <row r="32" spans="1:10" ht="15.75" customHeight="1">
      <c r="A32" s="2"/>
      <c r="B32" s="25"/>
      <c r="C32" s="34"/>
      <c r="D32" s="35"/>
      <c r="E32" s="34"/>
      <c r="F32" s="36"/>
      <c r="G32" s="37"/>
      <c r="H32" s="38"/>
      <c r="I32" s="22"/>
      <c r="J32" s="21"/>
    </row>
    <row r="33" spans="1:11" ht="15.75" customHeight="1">
      <c r="A33" s="2"/>
      <c r="B33" s="25"/>
      <c r="C33" s="34"/>
      <c r="D33" s="35"/>
      <c r="E33" s="34"/>
      <c r="F33" s="36"/>
      <c r="G33" s="37"/>
      <c r="H33" s="38"/>
      <c r="I33" s="22"/>
      <c r="J33" s="21"/>
    </row>
    <row r="34" spans="1:11" ht="15.75" customHeight="1">
      <c r="A34" s="2"/>
      <c r="B34" s="25"/>
      <c r="C34" s="34"/>
      <c r="D34" s="35"/>
      <c r="E34" s="34"/>
      <c r="F34" s="36"/>
      <c r="G34" s="41"/>
      <c r="H34" s="41"/>
      <c r="I34" s="22"/>
      <c r="J34" s="21"/>
    </row>
    <row r="35" spans="1:11" ht="15.75" customHeight="1">
      <c r="A35" s="2"/>
      <c r="B35" s="25"/>
      <c r="C35" s="43"/>
      <c r="D35" s="44"/>
      <c r="E35" s="43"/>
      <c r="F35" s="45"/>
      <c r="G35" s="46"/>
      <c r="H35" s="38"/>
      <c r="I35" s="22"/>
      <c r="J35" s="21"/>
    </row>
    <row r="36" spans="1:11" ht="15.75" customHeight="1">
      <c r="A36" s="2"/>
      <c r="B36" s="25"/>
      <c r="C36" s="43"/>
      <c r="D36" s="44"/>
      <c r="E36" s="43"/>
      <c r="F36" s="45"/>
      <c r="G36" s="46"/>
      <c r="H36" s="38"/>
      <c r="I36" s="22"/>
      <c r="J36" s="21"/>
    </row>
    <row r="37" spans="1:11" ht="15.75" customHeight="1">
      <c r="A37" s="2"/>
      <c r="B37" s="25"/>
      <c r="C37" s="43"/>
      <c r="D37" s="44"/>
      <c r="E37" s="43"/>
      <c r="F37" s="45"/>
      <c r="G37" s="46"/>
      <c r="H37" s="38"/>
      <c r="I37" s="22"/>
      <c r="J37" s="21"/>
    </row>
    <row r="38" spans="1:11" ht="15.75" customHeight="1">
      <c r="A38" s="2"/>
      <c r="B38" s="25"/>
      <c r="C38" s="43"/>
      <c r="D38" s="44"/>
      <c r="E38" s="43"/>
      <c r="F38" s="45"/>
      <c r="G38" s="46"/>
      <c r="H38" s="38"/>
      <c r="I38" s="22"/>
      <c r="J38" s="21"/>
    </row>
    <row r="39" spans="1:11" ht="15.75" customHeight="1">
      <c r="A39" s="2"/>
      <c r="B39" s="25"/>
      <c r="C39" s="43"/>
      <c r="D39" s="44"/>
      <c r="E39" s="43"/>
      <c r="F39" s="45"/>
      <c r="G39" s="46"/>
      <c r="H39" s="38"/>
      <c r="I39" s="22"/>
      <c r="J39" s="21"/>
    </row>
    <row r="40" spans="1:11" ht="15.75" customHeight="1">
      <c r="A40" s="2"/>
      <c r="B40" s="25"/>
      <c r="C40" s="43"/>
      <c r="D40" s="44"/>
      <c r="E40" s="43"/>
      <c r="F40" s="45"/>
      <c r="G40" s="46"/>
      <c r="H40" s="38"/>
      <c r="I40" s="22"/>
      <c r="J40" s="21"/>
      <c r="K40" s="2">
        <v>32</v>
      </c>
    </row>
    <row r="41" spans="1:11" ht="15.75" customHeight="1">
      <c r="A41" s="2"/>
      <c r="B41" s="47"/>
      <c r="C41" s="21"/>
      <c r="D41" s="48"/>
      <c r="E41" s="49"/>
      <c r="F41" s="50"/>
      <c r="G41" s="51"/>
      <c r="H41" s="52"/>
      <c r="I41" s="22"/>
      <c r="J41" s="21"/>
    </row>
    <row r="42" spans="1:11" ht="15.75" customHeight="1">
      <c r="A42" s="2"/>
      <c r="B42" s="25"/>
      <c r="C42" s="21"/>
      <c r="D42" s="48"/>
      <c r="E42" s="49"/>
      <c r="F42" s="50"/>
      <c r="G42" s="51"/>
      <c r="H42" s="52"/>
      <c r="I42" s="22"/>
      <c r="J42" s="21"/>
    </row>
    <row r="43" spans="1:11" ht="15.75" customHeight="1">
      <c r="A43" s="2"/>
      <c r="B43" s="25"/>
      <c r="C43" s="49"/>
      <c r="D43" s="48"/>
      <c r="E43" s="49"/>
      <c r="F43" s="50"/>
      <c r="G43" s="51"/>
      <c r="H43" s="52"/>
      <c r="I43" s="22"/>
      <c r="J43" s="21"/>
      <c r="K43" s="2">
        <v>32</v>
      </c>
    </row>
    <row r="44" spans="1:11" ht="15.75" customHeight="1">
      <c r="A44" s="2"/>
      <c r="B44" s="25"/>
      <c r="C44" s="49"/>
      <c r="D44" s="48"/>
      <c r="E44" s="49"/>
      <c r="F44" s="50"/>
      <c r="G44" s="51"/>
      <c r="H44" s="52"/>
      <c r="I44" s="22"/>
      <c r="J44" s="21"/>
    </row>
    <row r="45" spans="1:11" ht="15.75" customHeight="1">
      <c r="A45" s="2"/>
      <c r="B45" s="25"/>
      <c r="C45" s="49"/>
      <c r="D45" s="48"/>
      <c r="E45" s="49"/>
      <c r="F45" s="50"/>
      <c r="G45" s="21"/>
      <c r="H45" s="21"/>
      <c r="I45" s="22"/>
      <c r="J45" s="21"/>
    </row>
    <row r="46" spans="1:11" ht="15.75" customHeight="1">
      <c r="A46" s="2"/>
      <c r="B46" s="25"/>
      <c r="C46" s="21"/>
      <c r="D46" s="48"/>
      <c r="E46" s="49"/>
      <c r="F46" s="50"/>
      <c r="G46" s="51"/>
      <c r="H46" s="52"/>
      <c r="I46" s="22"/>
      <c r="J46" s="21"/>
    </row>
    <row r="47" spans="1:11" ht="15.75" customHeight="1">
      <c r="A47" s="2"/>
      <c r="B47" s="25"/>
      <c r="C47" s="53"/>
      <c r="D47" s="54"/>
      <c r="E47" s="55"/>
      <c r="F47" s="56"/>
      <c r="G47" s="53"/>
      <c r="H47" s="53"/>
      <c r="I47" s="22"/>
      <c r="J47" s="21"/>
    </row>
    <row r="48" spans="1:11" ht="15.75" customHeight="1">
      <c r="A48" s="2"/>
      <c r="B48" s="2"/>
      <c r="C48" s="2"/>
      <c r="D48" s="2"/>
      <c r="E48" s="2"/>
      <c r="F48" s="2"/>
      <c r="G48" s="2"/>
      <c r="H48" s="2"/>
      <c r="I48" s="2"/>
    </row>
    <row r="49" spans="1:10" ht="15.75" customHeight="1">
      <c r="A49" s="2"/>
      <c r="B49" s="2"/>
      <c r="C49" s="2"/>
      <c r="D49" s="2">
        <f>AVERAGEA(D31:D32,D41:D46,D18,D13:D15)</f>
        <v>70</v>
      </c>
      <c r="E49" s="2"/>
      <c r="F49" s="2"/>
      <c r="G49" s="2"/>
      <c r="H49" s="2"/>
      <c r="I49" s="2"/>
    </row>
    <row r="50" spans="1:10" ht="15.75" customHeight="1">
      <c r="A50" s="2"/>
      <c r="B50" s="2"/>
      <c r="C50" s="2">
        <f>32/4</f>
        <v>8</v>
      </c>
      <c r="D50" s="2"/>
      <c r="E50" s="2"/>
      <c r="F50" s="2"/>
      <c r="G50" s="2"/>
      <c r="H50" s="2"/>
      <c r="I50" s="2"/>
    </row>
    <row r="51" spans="1:10" ht="15.75" customHeight="1">
      <c r="A51" s="2"/>
      <c r="C51" s="2"/>
      <c r="D51" s="2"/>
      <c r="E51" s="2"/>
      <c r="F51" s="2"/>
      <c r="G51" s="2"/>
      <c r="H51" s="2"/>
      <c r="I51" s="2"/>
    </row>
    <row r="52" spans="1:10" ht="15.75" customHeight="1">
      <c r="A52" s="57"/>
      <c r="B52" s="58"/>
      <c r="C52" s="2">
        <v>2338800</v>
      </c>
      <c r="D52" s="59">
        <v>2338800</v>
      </c>
      <c r="E52" s="21" t="s">
        <v>24</v>
      </c>
      <c r="F52" s="21">
        <f>(SUM(F13:F47))/8</f>
        <v>1.75</v>
      </c>
      <c r="G52" s="21" t="s">
        <v>25</v>
      </c>
    </row>
    <row r="53" spans="1:10" ht="15.75" customHeight="1">
      <c r="A53" s="57"/>
      <c r="B53" s="58"/>
      <c r="C53" s="2">
        <f>(C52*5)/100</f>
        <v>116940</v>
      </c>
      <c r="D53" s="2"/>
      <c r="E53" s="57"/>
      <c r="F53" s="57"/>
      <c r="G53" s="57"/>
      <c r="H53" s="57"/>
    </row>
    <row r="54" spans="1:10" ht="15.75" customHeight="1">
      <c r="A54" s="57"/>
      <c r="B54" s="58"/>
      <c r="C54" s="2"/>
      <c r="E54" s="57"/>
      <c r="F54" s="57"/>
      <c r="G54" s="57"/>
      <c r="H54" s="57"/>
    </row>
    <row r="55" spans="1:10" ht="15.75" customHeight="1">
      <c r="A55" s="57"/>
      <c r="B55" s="57"/>
      <c r="D55" s="57"/>
      <c r="E55" s="57"/>
      <c r="F55" s="57"/>
      <c r="G55" s="57"/>
      <c r="H55" s="57"/>
    </row>
    <row r="56" spans="1:10" ht="15.75" customHeight="1">
      <c r="A56" s="57"/>
      <c r="B56" s="58"/>
      <c r="C56" s="57"/>
      <c r="D56" s="57"/>
      <c r="E56" s="57"/>
      <c r="F56" s="57"/>
      <c r="G56" s="57"/>
      <c r="H56" s="57"/>
    </row>
    <row r="57" spans="1:10" ht="15.75" customHeight="1">
      <c r="A57" s="57"/>
      <c r="B57" s="57"/>
      <c r="C57" s="57"/>
      <c r="D57" s="57" t="s">
        <v>26</v>
      </c>
      <c r="E57" s="58" t="s">
        <v>27</v>
      </c>
      <c r="F57" s="57" t="s">
        <v>28</v>
      </c>
      <c r="G57" s="58"/>
      <c r="H57" s="58"/>
      <c r="I57" s="2" t="s">
        <v>29</v>
      </c>
      <c r="J57">
        <f>(F52+7)-21</f>
        <v>-12.25</v>
      </c>
    </row>
    <row r="58" spans="1:10" ht="18.75" customHeight="1">
      <c r="A58" s="57"/>
      <c r="B58" s="57"/>
      <c r="C58" s="57"/>
      <c r="D58" s="57"/>
      <c r="E58" s="57"/>
      <c r="F58" s="57"/>
      <c r="G58" s="57"/>
      <c r="H58" s="57"/>
      <c r="I58" s="2" t="s">
        <v>30</v>
      </c>
    </row>
    <row r="59" spans="1:10" ht="15.75" customHeight="1">
      <c r="A59" s="57"/>
      <c r="B59" s="57"/>
      <c r="C59" s="57"/>
      <c r="D59" s="58"/>
      <c r="E59" s="57"/>
      <c r="F59" s="57"/>
      <c r="G59" s="57"/>
      <c r="H59" s="57"/>
    </row>
    <row r="60" spans="1:10" ht="22.5" customHeight="1">
      <c r="A60" s="57"/>
      <c r="B60" s="57"/>
      <c r="C60" s="58"/>
      <c r="D60" s="60"/>
      <c r="E60" s="57"/>
      <c r="F60" s="57"/>
      <c r="G60" s="57"/>
      <c r="H60" s="57"/>
    </row>
    <row r="61" spans="1:10" ht="15.75" customHeight="1">
      <c r="A61" s="57"/>
      <c r="B61" s="57"/>
      <c r="C61" s="57"/>
      <c r="D61" s="60"/>
      <c r="E61" s="61"/>
      <c r="F61" s="57"/>
      <c r="G61" s="57"/>
      <c r="H61" s="57"/>
    </row>
    <row r="62" spans="1:10" ht="15.75" customHeight="1">
      <c r="A62" s="57"/>
      <c r="B62" s="57"/>
      <c r="C62" s="57"/>
      <c r="D62" s="60"/>
      <c r="E62" s="57"/>
      <c r="F62" s="57"/>
      <c r="G62" s="57"/>
      <c r="H62" s="57"/>
    </row>
    <row r="63" spans="1:10" ht="15.75" customHeight="1">
      <c r="A63" s="57"/>
      <c r="B63" s="57"/>
      <c r="C63" s="57"/>
      <c r="D63" s="60"/>
      <c r="E63" s="57"/>
      <c r="F63" s="57"/>
      <c r="G63" s="57"/>
      <c r="H63" s="57"/>
    </row>
    <row r="64" spans="1:10" ht="15.75" customHeight="1">
      <c r="A64" s="57"/>
      <c r="B64" s="57"/>
      <c r="C64" s="57"/>
      <c r="D64" s="60"/>
      <c r="E64" s="57"/>
      <c r="F64" s="57"/>
      <c r="G64" s="57"/>
      <c r="H64" s="57"/>
    </row>
    <row r="65" spans="1:14" ht="15.75" customHeight="1">
      <c r="A65" s="57"/>
      <c r="B65" s="57"/>
      <c r="C65" s="57"/>
      <c r="D65" s="60"/>
      <c r="E65" s="57"/>
      <c r="F65" s="57"/>
      <c r="G65" s="57"/>
      <c r="H65" s="57"/>
    </row>
    <row r="66" spans="1:14" ht="15.75" customHeight="1">
      <c r="A66" s="57"/>
      <c r="B66" s="57"/>
      <c r="C66" s="57"/>
      <c r="D66" s="57"/>
      <c r="E66" s="57"/>
      <c r="F66" s="57"/>
      <c r="G66" s="57"/>
      <c r="H66" s="62"/>
    </row>
    <row r="67" spans="1:14" ht="15.75" customHeight="1">
      <c r="C67" s="57"/>
      <c r="D67" s="57"/>
      <c r="E67" s="57"/>
      <c r="F67" s="57"/>
      <c r="G67" s="57"/>
      <c r="H67" s="57"/>
    </row>
    <row r="68" spans="1:14" ht="15.75" customHeight="1">
      <c r="C68" s="57"/>
      <c r="D68" s="57"/>
    </row>
    <row r="69" spans="1:14" ht="15.75" customHeight="1">
      <c r="C69" s="57"/>
      <c r="D69" s="57"/>
    </row>
    <row r="70" spans="1:14" ht="15.75" customHeight="1">
      <c r="C70" s="57"/>
    </row>
    <row r="71" spans="1:14" ht="15.75" customHeight="1">
      <c r="J71" s="63"/>
    </row>
    <row r="72" spans="1:14" ht="15.75" customHeight="1"/>
    <row r="73" spans="1:14" ht="15.75" customHeight="1"/>
    <row r="74" spans="1:14" ht="15.75" customHeight="1">
      <c r="C74" s="59">
        <v>2338800</v>
      </c>
    </row>
    <row r="75" spans="1:14" ht="15.75" customHeight="1">
      <c r="C75" s="59">
        <v>49900</v>
      </c>
    </row>
    <row r="76" spans="1:14" ht="15.75" customHeight="1">
      <c r="B76" t="s">
        <v>31</v>
      </c>
      <c r="C76">
        <f>(C74*5)/100</f>
        <v>116940</v>
      </c>
    </row>
    <row r="77" spans="1:14" ht="15.75" customHeight="1">
      <c r="C77" s="64">
        <f>C74+C75-C76</f>
        <v>2271760</v>
      </c>
      <c r="H77" s="65" t="s">
        <v>32</v>
      </c>
      <c r="I77" s="66"/>
      <c r="J77" s="65" t="s">
        <v>33</v>
      </c>
      <c r="K77" s="66"/>
      <c r="L77" s="2" t="s">
        <v>34</v>
      </c>
      <c r="M77" s="2" t="s">
        <v>35</v>
      </c>
    </row>
    <row r="78" spans="1:14" ht="15.75" customHeight="1">
      <c r="H78" s="2">
        <v>1</v>
      </c>
      <c r="I78" s="2" t="s">
        <v>36</v>
      </c>
      <c r="J78" s="2">
        <v>1</v>
      </c>
      <c r="K78" s="63" t="s">
        <v>37</v>
      </c>
      <c r="L78" s="2" t="s">
        <v>38</v>
      </c>
      <c r="M78" s="65">
        <v>1</v>
      </c>
      <c r="N78" s="66"/>
    </row>
    <row r="79" spans="1:14" ht="15.75" customHeight="1">
      <c r="H79" s="2">
        <v>1</v>
      </c>
      <c r="I79" s="2" t="s">
        <v>39</v>
      </c>
      <c r="L79" s="2" t="s">
        <v>40</v>
      </c>
      <c r="M79" s="66"/>
      <c r="N79" s="66"/>
    </row>
    <row r="80" spans="1:14" ht="15.75" customHeight="1">
      <c r="H80" s="2">
        <v>1</v>
      </c>
      <c r="I80" s="2" t="s">
        <v>41</v>
      </c>
      <c r="J80" s="2">
        <v>1</v>
      </c>
      <c r="K80" s="2" t="s">
        <v>42</v>
      </c>
      <c r="L80" s="2" t="s">
        <v>43</v>
      </c>
    </row>
    <row r="81" spans="8:14" ht="15.75" customHeight="1">
      <c r="H81" s="2">
        <v>1</v>
      </c>
      <c r="I81" s="2" t="s">
        <v>44</v>
      </c>
      <c r="K81" s="66"/>
      <c r="L81" s="2" t="s">
        <v>45</v>
      </c>
      <c r="M81" s="2" t="s">
        <v>46</v>
      </c>
    </row>
    <row r="82" spans="8:14" ht="15.75" customHeight="1">
      <c r="H82" s="2">
        <v>1</v>
      </c>
      <c r="I82" s="2" t="s">
        <v>47</v>
      </c>
      <c r="K82" s="66"/>
      <c r="M82" s="65">
        <v>1</v>
      </c>
      <c r="N82" s="66"/>
    </row>
    <row r="83" spans="8:14" ht="15.75" customHeight="1">
      <c r="M83" s="66"/>
      <c r="N83" s="66"/>
    </row>
    <row r="84" spans="8:14" ht="15.75" customHeight="1"/>
    <row r="85" spans="8:14" ht="15.75" customHeight="1"/>
    <row r="86" spans="8:14" ht="15.75" customHeight="1"/>
    <row r="87" spans="8:14" ht="15.75" customHeight="1"/>
    <row r="88" spans="8:14" ht="15.75" customHeight="1"/>
    <row r="89" spans="8:14" ht="15.75" customHeight="1"/>
    <row r="90" spans="8:14" ht="15.75" customHeight="1"/>
    <row r="91" spans="8:14" ht="15.75" customHeight="1"/>
    <row r="92" spans="8:14" ht="15.75" customHeight="1"/>
    <row r="93" spans="8:14" ht="15.75" customHeight="1"/>
    <row r="94" spans="8:14" ht="15.75" customHeight="1"/>
    <row r="95" spans="8:14" ht="15.75" customHeight="1"/>
    <row r="96" spans="8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5">
    <mergeCell ref="H77:I77"/>
    <mergeCell ref="J77:K77"/>
    <mergeCell ref="M78:N79"/>
    <mergeCell ref="K81:K82"/>
    <mergeCell ref="M82:N83"/>
  </mergeCells>
  <conditionalFormatting sqref="H30">
    <cfRule type="notContainsBlanks" dxfId="0" priority="1">
      <formula>LEN(TRIM(H30))&gt;0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2023-05-13T22:25:40Z</dcterms:created>
  <dcterms:modified xsi:type="dcterms:W3CDTF">2023-06-02T04:07:55Z</dcterms:modified>
</cp:coreProperties>
</file>