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1BCD61B9-E6E8-4BBB-8EF5-C829D0562D6F}" xr6:coauthVersionLast="31" xr6:coauthVersionMax="31" xr10:uidLastSave="{00000000-0000-0000-0000-000000000000}"/>
  <bookViews>
    <workbookView xWindow="0" yWindow="0" windowWidth="21570" windowHeight="7980" xr2:uid="{70F3D9EC-528D-4E74-874C-CA4B23CD67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S7" i="1"/>
  <c r="S6" i="1"/>
  <c r="Q14" i="1"/>
  <c r="P14" i="1"/>
  <c r="P9" i="1"/>
  <c r="P8" i="1"/>
  <c r="P7" i="1"/>
  <c r="P6" i="1"/>
  <c r="I10" i="1"/>
  <c r="M12" i="1"/>
  <c r="M11" i="1"/>
  <c r="M9" i="1"/>
  <c r="L9" i="1"/>
  <c r="L11" i="1" s="1"/>
  <c r="J12" i="1"/>
  <c r="J13" i="1" s="1"/>
  <c r="J14" i="1" s="1"/>
  <c r="M8" i="1"/>
  <c r="M7" i="1"/>
  <c r="M5" i="1"/>
  <c r="L5" i="1"/>
  <c r="L7" i="1"/>
  <c r="I12" i="1"/>
  <c r="I13" i="1"/>
  <c r="I9" i="1"/>
  <c r="J7" i="1"/>
  <c r="I7" i="1"/>
  <c r="I5" i="1"/>
  <c r="D16" i="1"/>
  <c r="C16" i="1"/>
</calcChain>
</file>

<file path=xl/sharedStrings.xml><?xml version="1.0" encoding="utf-8"?>
<sst xmlns="http://schemas.openxmlformats.org/spreadsheetml/2006/main" count="4" uniqueCount="4">
  <si>
    <t>temp yes</t>
  </si>
  <si>
    <t>temp no</t>
  </si>
  <si>
    <t>hum yes</t>
  </si>
  <si>
    <t>hum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</si>
</sst>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9937-4E29-4961-B70C-384748ED36AD}">
  <dimension ref="B2:U16"/>
  <sheetViews>
    <sheetView tabSelected="1" workbookViewId="0">
      <selection activeCell="X12" sqref="X12"/>
    </sheetView>
  </sheetViews>
  <sheetFormatPr defaultRowHeight="15" x14ac:dyDescent="0.25"/>
  <cols>
    <col min="21" max="21" width="15.5703125" customWidth="1"/>
  </cols>
  <sheetData>
    <row r="2" spans="2:21" x14ac:dyDescent="0.25">
      <c r="B2">
        <v>1</v>
      </c>
      <c r="C2">
        <v>85</v>
      </c>
      <c r="D2">
        <v>85</v>
      </c>
    </row>
    <row r="3" spans="2:21" x14ac:dyDescent="0.25">
      <c r="B3">
        <v>2</v>
      </c>
      <c r="C3">
        <v>80</v>
      </c>
      <c r="D3">
        <v>90</v>
      </c>
    </row>
    <row r="4" spans="2:21" x14ac:dyDescent="0.25">
      <c r="B4">
        <v>3</v>
      </c>
      <c r="C4">
        <v>83</v>
      </c>
      <c r="D4">
        <v>78</v>
      </c>
    </row>
    <row r="5" spans="2:21" x14ac:dyDescent="0.25">
      <c r="B5">
        <v>4</v>
      </c>
      <c r="C5">
        <v>70</v>
      </c>
      <c r="D5">
        <v>96</v>
      </c>
      <c r="I5">
        <f>83+70+68+69+75+75+72+81+64</f>
        <v>657</v>
      </c>
      <c r="L5">
        <f>(78+96+80+65+70+80+70+90+75)</f>
        <v>704</v>
      </c>
      <c r="M5">
        <f>(78-78.2)^2+(96-78.2)^2+(80-78.2)^2+(65-78.2)^2+(70-78.2)^2+(80-78.2)^2+(70-78.2)^2+(90-78.2)^2+(75-78.2)^2</f>
        <v>781.56</v>
      </c>
    </row>
    <row r="6" spans="2:21" x14ac:dyDescent="0.25">
      <c r="B6">
        <v>5</v>
      </c>
      <c r="C6">
        <v>68</v>
      </c>
      <c r="D6">
        <v>80</v>
      </c>
      <c r="I6">
        <v>14</v>
      </c>
      <c r="J6">
        <v>9</v>
      </c>
      <c r="L6">
        <v>9</v>
      </c>
      <c r="M6">
        <v>8</v>
      </c>
      <c r="P6">
        <f>(1*(EXP(-((72-73)^2)/(2*((6.164)^2)))))/(6.164*SQRT(2*3.14))</f>
        <v>6.3891396291767613E-2</v>
      </c>
      <c r="Q6" t="s">
        <v>0</v>
      </c>
      <c r="S6">
        <f>P14*P6*P8*P14</f>
        <v>2.740572193579659E-4</v>
      </c>
      <c r="T6">
        <v>0.64300000000000002</v>
      </c>
      <c r="U6">
        <f>S6*T6</f>
        <v>1.7621879204717208E-4</v>
      </c>
    </row>
    <row r="7" spans="2:21" x14ac:dyDescent="0.25">
      <c r="B7">
        <v>6</v>
      </c>
      <c r="C7">
        <v>65</v>
      </c>
      <c r="D7">
        <v>70</v>
      </c>
      <c r="I7">
        <f>I5/I6</f>
        <v>46.928571428571431</v>
      </c>
      <c r="J7">
        <f>I5/J6</f>
        <v>73</v>
      </c>
      <c r="L7">
        <f>L5/L6</f>
        <v>78.222222222222229</v>
      </c>
      <c r="M7">
        <f>M5/M6</f>
        <v>97.694999999999993</v>
      </c>
      <c r="P7">
        <f>(1*(EXP(-((72-74.6)^2)/(2*((7.89)^2)))))/(7.89*SQRT(2*3.14))</f>
        <v>4.7903031800132174E-2</v>
      </c>
      <c r="Q7" t="s">
        <v>1</v>
      </c>
      <c r="S7">
        <f>Q14*P7*P9*0.6</f>
        <v>2.4308890587404288E-4</v>
      </c>
      <c r="T7">
        <v>0.35699999999999998</v>
      </c>
      <c r="U7">
        <f>S7*T7</f>
        <v>8.6782739397033303E-5</v>
      </c>
    </row>
    <row r="8" spans="2:21" x14ac:dyDescent="0.25">
      <c r="B8">
        <v>7</v>
      </c>
      <c r="C8">
        <v>64</v>
      </c>
      <c r="D8">
        <v>65</v>
      </c>
      <c r="M8">
        <f>SQRT(M7)</f>
        <v>9.8840781057213416</v>
      </c>
      <c r="P8">
        <f>(1*(EXP(-((75-78.2)^2)/(2*((9.8)^2)))))/(9.8*SQRT(2*3.14))</f>
        <v>3.8604806239607929E-2</v>
      </c>
      <c r="Q8" t="s">
        <v>2</v>
      </c>
    </row>
    <row r="9" spans="2:21" x14ac:dyDescent="0.25">
      <c r="B9">
        <v>8</v>
      </c>
      <c r="C9">
        <v>72</v>
      </c>
      <c r="D9">
        <v>95</v>
      </c>
      <c r="I9">
        <f>((83-73)^2+(70-73)^2+(68-73)^2+(69-73)^2+(75-73)^2+(75-73)^2+(72-73)^2+(81-73)^2+(64-73)^2)/8</f>
        <v>38</v>
      </c>
      <c r="L9">
        <f>85+90+70+95+91</f>
        <v>431</v>
      </c>
      <c r="M9">
        <f>(85-86.2)^2+(90-86.2)^2+(70-86.2)^2+(95-86.2)^2+(91-86.2)^2</f>
        <v>378.8</v>
      </c>
      <c r="P9">
        <f>(1*(EXP(-((75-86.2)^2)/(2*((9.73)^2)))))/(9.73*SQRT(2*3.14))</f>
        <v>2.1144182384277618E-2</v>
      </c>
      <c r="Q9" t="s">
        <v>3</v>
      </c>
    </row>
    <row r="10" spans="2:21" x14ac:dyDescent="0.25">
      <c r="B10">
        <v>9</v>
      </c>
      <c r="C10">
        <v>69</v>
      </c>
      <c r="D10">
        <v>70</v>
      </c>
      <c r="I10">
        <f>SQRT(I9)</f>
        <v>6.164414002968976</v>
      </c>
      <c r="L10">
        <v>5</v>
      </c>
      <c r="M10">
        <v>4</v>
      </c>
    </row>
    <row r="11" spans="2:21" x14ac:dyDescent="0.25">
      <c r="B11">
        <v>10</v>
      </c>
      <c r="C11">
        <v>75</v>
      </c>
      <c r="D11">
        <v>80</v>
      </c>
      <c r="L11">
        <f>L9/L10</f>
        <v>86.2</v>
      </c>
      <c r="M11">
        <f>M9/M10</f>
        <v>94.7</v>
      </c>
    </row>
    <row r="12" spans="2:21" x14ac:dyDescent="0.25">
      <c r="B12">
        <v>11</v>
      </c>
      <c r="C12">
        <v>75</v>
      </c>
      <c r="D12">
        <v>70</v>
      </c>
      <c r="I12">
        <f>85+80+65+72+71</f>
        <v>373</v>
      </c>
      <c r="J12">
        <f>(85-74.6)^2+(80-74.6)^2+(65-74.6)^2+(72-74.6)^2+(71-74.6)^2</f>
        <v>249.2</v>
      </c>
      <c r="M12">
        <f>SQRT(M11)</f>
        <v>9.7313925005622917</v>
      </c>
      <c r="P12">
        <v>3</v>
      </c>
      <c r="Q12">
        <v>2</v>
      </c>
    </row>
    <row r="13" spans="2:21" x14ac:dyDescent="0.25">
      <c r="B13">
        <v>12</v>
      </c>
      <c r="C13">
        <v>72</v>
      </c>
      <c r="D13">
        <v>90</v>
      </c>
      <c r="I13">
        <f>I12/5</f>
        <v>74.599999999999994</v>
      </c>
      <c r="J13">
        <f>J12/4</f>
        <v>62.3</v>
      </c>
      <c r="P13">
        <v>9</v>
      </c>
      <c r="Q13">
        <v>5</v>
      </c>
      <c r="R13" s="1"/>
    </row>
    <row r="14" spans="2:21" x14ac:dyDescent="0.25">
      <c r="B14">
        <v>13</v>
      </c>
      <c r="C14">
        <v>81</v>
      </c>
      <c r="D14">
        <v>75</v>
      </c>
      <c r="J14">
        <f>SQRT(J13)</f>
        <v>7.893034904268446</v>
      </c>
      <c r="P14">
        <f>P12/P13</f>
        <v>0.33333333333333331</v>
      </c>
      <c r="Q14">
        <f>Q12/Q13</f>
        <v>0.4</v>
      </c>
    </row>
    <row r="15" spans="2:21" x14ac:dyDescent="0.25">
      <c r="B15">
        <v>14</v>
      </c>
      <c r="C15">
        <v>71</v>
      </c>
      <c r="D15">
        <v>91</v>
      </c>
    </row>
    <row r="16" spans="2:21" x14ac:dyDescent="0.25">
      <c r="C16">
        <f>SUM(C2:C15)</f>
        <v>1030</v>
      </c>
      <c r="D16">
        <f>SUM(D2:D15)</f>
        <v>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2019-04-14T23:51:49Z</dcterms:created>
  <dcterms:modified xsi:type="dcterms:W3CDTF">2019-04-15T03:56:46Z</dcterms:modified>
</cp:coreProperties>
</file>