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6-April19/SuppXLS/"/>
    </mc:Choice>
  </mc:AlternateContent>
  <xr:revisionPtr revIDLastSave="64" documentId="8_{DEDE921D-DF7E-4244-81B9-C91DA224D470}" xr6:coauthVersionLast="47" xr6:coauthVersionMax="47" xr10:uidLastSave="{F357F5BF-1FDA-422E-9A93-16D6888F2300}"/>
  <bookViews>
    <workbookView xWindow="-98" yWindow="-98" windowWidth="22245" windowHeight="13276" firstSheet="1" activeTab="1" xr2:uid="{D9DEFC84-A225-BD48-BBFD-DD548772962E}"/>
  </bookViews>
  <sheets>
    <sheet name="TPSELC_DMD" sheetId="4" r:id="rId1"/>
    <sheet name="SD_Dem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.">#REF!</definedName>
    <definedName name="Beban_Puncak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9" i="3"/>
  <c r="B8" i="3" s="1"/>
  <c r="E6" i="4" s="1"/>
  <c r="C8" i="3"/>
  <c r="E7" i="4" s="1"/>
  <c r="E8" i="3"/>
  <c r="E9" i="4" s="1"/>
  <c r="F8" i="3"/>
  <c r="E10" i="4" s="1"/>
  <c r="G8" i="3"/>
  <c r="E11" i="4" s="1"/>
  <c r="H8" i="3"/>
  <c r="E12" i="4" s="1"/>
  <c r="I8" i="3"/>
  <c r="E13" i="4" s="1"/>
  <c r="J8" i="3"/>
  <c r="E14" i="4" s="1"/>
  <c r="K8" i="3"/>
  <c r="E15" i="4" s="1"/>
  <c r="M8" i="3"/>
  <c r="E17" i="4" s="1"/>
  <c r="N8" i="3"/>
  <c r="E18" i="4" s="1"/>
  <c r="O8" i="3"/>
  <c r="E19" i="4" s="1"/>
  <c r="P8" i="3"/>
  <c r="E20" i="4" s="1"/>
  <c r="Q8" i="3"/>
  <c r="E21" i="4" s="1"/>
  <c r="R8" i="3"/>
  <c r="E22" i="4" s="1"/>
  <c r="S8" i="3"/>
  <c r="E23" i="4" s="1"/>
  <c r="U8" i="3"/>
  <c r="E25" i="4" s="1"/>
  <c r="V8" i="3"/>
  <c r="E26" i="4" s="1"/>
  <c r="W8" i="3"/>
  <c r="E27" i="4" s="1"/>
  <c r="X8" i="3"/>
  <c r="E28" i="4" s="1"/>
  <c r="D8" i="4" l="1"/>
  <c r="T8" i="3"/>
  <c r="E24" i="4" s="1"/>
  <c r="L8" i="3"/>
  <c r="E16" i="4" s="1"/>
  <c r="D8" i="3"/>
  <c r="E8" i="4" s="1"/>
  <c r="D9" i="4" l="1"/>
  <c r="D10" i="4" l="1"/>
  <c r="D11" i="4" l="1"/>
  <c r="D12" i="4" l="1"/>
  <c r="D13" i="4" l="1"/>
  <c r="D14" i="4" l="1"/>
  <c r="D15" i="4" l="1"/>
  <c r="D16" i="4" l="1"/>
  <c r="D17" i="4" l="1"/>
  <c r="D18" i="4" l="1"/>
  <c r="D19" i="4" l="1"/>
  <c r="D20" i="4" l="1"/>
  <c r="D21" i="4" l="1"/>
  <c r="D22" i="4" l="1"/>
  <c r="D23" i="4" l="1"/>
  <c r="D24" i="4" l="1"/>
  <c r="D25" i="4" l="1"/>
  <c r="D26" i="4" l="1"/>
  <c r="D27" i="4" l="1"/>
  <c r="D28" i="4" l="1"/>
</calcChain>
</file>

<file path=xl/sharedStrings.xml><?xml version="1.0" encoding="utf-8"?>
<sst xmlns="http://schemas.openxmlformats.org/spreadsheetml/2006/main" count="61" uniqueCount="17">
  <si>
    <t>~TFM_INS</t>
  </si>
  <si>
    <t>Attribute</t>
  </si>
  <si>
    <t>CommName</t>
  </si>
  <si>
    <t>Year</t>
  </si>
  <si>
    <t>AllRegions</t>
  </si>
  <si>
    <t>\I:</t>
  </si>
  <si>
    <t>Demand Commodity Name</t>
  </si>
  <si>
    <t>\I:Units</t>
  </si>
  <si>
    <t>PJ</t>
  </si>
  <si>
    <t>COM_PROJ</t>
  </si>
  <si>
    <t>TPSELC</t>
  </si>
  <si>
    <t>Electricity Demand per Capita (kWh/person/year)</t>
  </si>
  <si>
    <t>Electricity Demand (kWh/year)</t>
  </si>
  <si>
    <t>Electricity Demand (PJ/year)</t>
  </si>
  <si>
    <t>Conversion Factor</t>
  </si>
  <si>
    <t>1PJ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</si>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</sst>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9" fillId="0" borderId="0" applyFont="0" applyFill="0" applyBorder="0" applyAlignment="0" applyProtection="0"/>
  </cellStyleXfs>
  <cellXfs count="14">
    <xf numFmtId="0" fontId="0" fillId="0" borderId="0" xfId="0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6" fillId="4" borderId="2" xfId="0" applyFont="1" applyFill="1" applyBorder="1"/>
    <xf numFmtId="0" fontId="7" fillId="4" borderId="2" xfId="0" applyFont="1" applyFill="1" applyBorder="1"/>
    <xf numFmtId="0" fontId="8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left"/>
    </xf>
    <xf numFmtId="164" fontId="3" fillId="0" borderId="0" xfId="0" applyNumberFormat="1" applyFont="1"/>
    <xf numFmtId="9" fontId="0" fillId="0" borderId="0" xfId="0" applyNumberFormat="1"/>
    <xf numFmtId="43" fontId="0" fillId="0" borderId="3" xfId="7" applyFont="1" applyBorder="1"/>
  </cellXfs>
  <cellStyles count="8">
    <cellStyle name="40% - Accent3 2" xfId="6" xr:uid="{0FDA1B4C-3E1F-C04D-9D61-27C96D05EFF3}"/>
    <cellStyle name="Comma" xfId="7" builtinId="3"/>
    <cellStyle name="Normal" xfId="0" builtinId="0"/>
    <cellStyle name="Normal 10" xfId="1" xr:uid="{9A57DDC2-3CB3-1341-991A-67FE3126A47A}"/>
    <cellStyle name="Normal 10 2" xfId="4" xr:uid="{F3BE2A57-099F-1F4D-9322-04D920E727D9}"/>
    <cellStyle name="Normal 3" xfId="3" xr:uid="{155D430A-77D9-5444-9CDC-EB1435E451C1}"/>
    <cellStyle name="Normal 4" xfId="2" xr:uid="{E92756DB-6F76-9D4C-BB4E-B2A551E8818F}"/>
    <cellStyle name="Percent 2" xfId="5" xr:uid="{A0F2E2FF-E182-3B44-92C6-62FFF5071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microsoft.com/office/2017/10/relationships/person" Target="persons/perso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4.%20April\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Backup%20document\RPTL%202005\DKL%20KALTIM%202005\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Logsheet%20Dispatcher\2011\Januari%20'11\Logsheet,%20Switching,%20KWH%20Januari%202011\01012011\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ATAPENGUSAHAAN\TM1\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i%20Agus%20Salim\Local%20Settings\Temp\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isa\AppData\Roaming\Microsoft\Excel\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PASA-BALI\HASIL\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LAPORAN%20BAHAN%20BAKAR%202011\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ng%20Abie\Proyek%202010\Proyek%202010%20Semester%202\Hasil%20Rapat%20RAE%20Tahun%202010%20sem%202\Documents%20and%20Settings\HP_Owner\My%20Documents\01RenOp\02ROB\Buku%20Rencana%20Bulan%20Desember%202005\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My%20Documents\Back%20Up%20Pram\Stastistik\Back%20Up%20Office%20Comp%2005%2008%2009\Stastistik\El-For-AI'99'02\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my%20document\File%20kirim%20email%20ke%20opsis\Tahun%202012\03%20MARET\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1.SUPERVISOR%20DOS\01.Penyelia\Tahun%202012\02.%20Februari%202012\LAPORAN%20SISTEM\Tahun%202011\12.Desember\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101\LAPORAN\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minto\lap-keu\sent\LKTW101\LAPORAN\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o_SP\Smtr_ALT\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HP_ADM~1\LOCALS~1\Temp\scp45796\Yohanes\LPRN%20BULANAN%202007\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BAHRI-BARU\THN-2008\LAP%20BUL\MEI'08\MEI'08%20nanda\BAHRI-BARU\TUGAS%20OP%20&amp;%20KIT\PIOP\2006\Desember\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LAPORAN%20KINERJA%20TRW%20I%202004\My%20Documents\ERI%20P\KINERJA%20NTB\LKTW201\@PJB\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0.LAPORAN%20SISTEM\Tahun%202012\03.%20Maret\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am\Stastistik\Kitlur\RKAP2005%20UNIT(10Aug04)\TM1\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LATE%20EXCEL%20&amp;%20WORD\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tistik\Kitlur\Kitlur\My%20Documents\Pram\Stastistik\Kitlur\Documents%20and%20Settings\Wirabumi\My%20Documents\Forum%20Perencanaan\WILUS-KALTIM\TRANS+DIST\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-%20arief%20-\LNG%20RTRF\PLN\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C02-E40C-F345-A6BB-B544C01C56F4}">
  <dimension ref="B2:G28"/>
  <sheetViews>
    <sheetView workbookViewId="0">
      <selection activeCell="H21" sqref="H21"/>
    </sheetView>
  </sheetViews>
  <sheetFormatPr defaultColWidth="11" defaultRowHeight="15.75" x14ac:dyDescent="0.5"/>
  <sheetData>
    <row r="2" spans="2:7" x14ac:dyDescent="0.5">
      <c r="B2" s="5" t="s">
        <v>0</v>
      </c>
      <c r="C2" s="4"/>
      <c r="E2" s="4"/>
    </row>
    <row r="3" spans="2:7" ht="16.149999999999999" thickBot="1" x14ac:dyDescent="0.55000000000000004">
      <c r="B3" s="6" t="s">
        <v>1</v>
      </c>
      <c r="C3" s="6" t="s">
        <v>2</v>
      </c>
      <c r="D3" s="6" t="s">
        <v>3</v>
      </c>
      <c r="E3" s="6" t="s">
        <v>4</v>
      </c>
    </row>
    <row r="4" spans="2:7" x14ac:dyDescent="0.5">
      <c r="B4" s="7" t="s">
        <v>5</v>
      </c>
      <c r="C4" s="7" t="s">
        <v>6</v>
      </c>
      <c r="D4" s="7"/>
      <c r="E4" s="8"/>
    </row>
    <row r="5" spans="2:7" x14ac:dyDescent="0.5">
      <c r="B5" s="9" t="s">
        <v>7</v>
      </c>
      <c r="C5" s="9"/>
      <c r="D5" s="9"/>
      <c r="E5" s="10" t="s">
        <v>8</v>
      </c>
    </row>
    <row r="6" spans="2:7" x14ac:dyDescent="0.5">
      <c r="B6" s="4" t="s">
        <v>9</v>
      </c>
      <c r="C6" s="4" t="s">
        <v>10</v>
      </c>
      <c r="D6" s="4">
        <v>2023</v>
      </c>
      <c r="E6" s="11">
        <f>HLOOKUP(D6,SD_Dem!$B$5:$X$8,4,FALSE)*$G$6</f>
        <v>0.64743944058531311</v>
      </c>
      <c r="G6" s="12">
        <v>1</v>
      </c>
    </row>
    <row r="7" spans="2:7" x14ac:dyDescent="0.5">
      <c r="B7" s="4" t="s">
        <v>9</v>
      </c>
      <c r="C7" s="4" t="s">
        <v>10</v>
      </c>
      <c r="D7" s="4">
        <f>D6+1</f>
        <v>2024</v>
      </c>
      <c r="E7" s="11">
        <f>HLOOKUP(D7,SD_Dem!$B$5:$X$8,4,FALSE)*$G$6</f>
        <v>0.64743944058531311</v>
      </c>
    </row>
    <row r="8" spans="2:7" x14ac:dyDescent="0.5">
      <c r="B8" s="4" t="s">
        <v>9</v>
      </c>
      <c r="C8" s="4" t="s">
        <v>10</v>
      </c>
      <c r="D8" s="4">
        <f t="shared" ref="D8:D28" si="0">D7+1</f>
        <v>2025</v>
      </c>
      <c r="E8" s="11">
        <f>HLOOKUP(D8,SD_Dem!$B$5:$X$8,4,FALSE)*$G$6</f>
        <v>0.64743944058531311</v>
      </c>
    </row>
    <row r="9" spans="2:7" x14ac:dyDescent="0.5">
      <c r="B9" s="4" t="s">
        <v>9</v>
      </c>
      <c r="C9" s="4" t="s">
        <v>10</v>
      </c>
      <c r="D9" s="4">
        <f t="shared" si="0"/>
        <v>2026</v>
      </c>
      <c r="E9" s="11">
        <f>HLOOKUP(D9,SD_Dem!$B$5:$X$8,4,FALSE)*$G$6</f>
        <v>0.94516982291828655</v>
      </c>
    </row>
    <row r="10" spans="2:7" x14ac:dyDescent="0.5">
      <c r="B10" s="4" t="s">
        <v>9</v>
      </c>
      <c r="C10" s="4" t="s">
        <v>10</v>
      </c>
      <c r="D10" s="4">
        <f t="shared" si="0"/>
        <v>2027</v>
      </c>
      <c r="E10" s="11">
        <f>HLOOKUP(D10,SD_Dem!$B$5:$X$8,4,FALSE)*$G$6</f>
        <v>1.3278613320053996</v>
      </c>
    </row>
    <row r="11" spans="2:7" x14ac:dyDescent="0.5">
      <c r="B11" s="4" t="s">
        <v>9</v>
      </c>
      <c r="C11" s="4" t="s">
        <v>10</v>
      </c>
      <c r="D11" s="4">
        <f t="shared" si="0"/>
        <v>2028</v>
      </c>
      <c r="E11" s="11">
        <f>HLOOKUP(D11,SD_Dem!$B$5:$X$8,4,FALSE)*$G$6</f>
        <v>1.8043633641393089</v>
      </c>
    </row>
    <row r="12" spans="2:7" x14ac:dyDescent="0.5">
      <c r="B12" s="4" t="s">
        <v>9</v>
      </c>
      <c r="C12" s="4" t="s">
        <v>10</v>
      </c>
      <c r="D12" s="4">
        <f t="shared" si="0"/>
        <v>2029</v>
      </c>
      <c r="E12" s="11">
        <f>HLOOKUP(D12,SD_Dem!$B$5:$X$8,4,FALSE)*$G$6</f>
        <v>2.3889629630644347</v>
      </c>
    </row>
    <row r="13" spans="2:7" x14ac:dyDescent="0.5">
      <c r="B13" s="4" t="s">
        <v>9</v>
      </c>
      <c r="C13" s="4" t="s">
        <v>10</v>
      </c>
      <c r="D13" s="4">
        <f t="shared" si="0"/>
        <v>2030</v>
      </c>
      <c r="E13" s="11">
        <f>HLOOKUP(D13,SD_Dem!$B$5:$X$8,4,FALSE)*$G$6</f>
        <v>3.1072845303542116</v>
      </c>
    </row>
    <row r="14" spans="2:7" x14ac:dyDescent="0.5">
      <c r="B14" s="4" t="s">
        <v>9</v>
      </c>
      <c r="C14" s="4" t="s">
        <v>10</v>
      </c>
      <c r="D14" s="4">
        <f t="shared" si="0"/>
        <v>2031</v>
      </c>
      <c r="E14" s="11">
        <f>HLOOKUP(D14,SD_Dem!$B$5:$X$8,4,FALSE)*$G$6</f>
        <v>3.9475518737149025</v>
      </c>
    </row>
    <row r="15" spans="2:7" x14ac:dyDescent="0.5">
      <c r="B15" s="4" t="s">
        <v>9</v>
      </c>
      <c r="C15" s="4" t="s">
        <v>10</v>
      </c>
      <c r="D15" s="4">
        <f t="shared" si="0"/>
        <v>2032</v>
      </c>
      <c r="E15" s="11">
        <f>HLOOKUP(D15,SD_Dem!$B$5:$X$8,4,FALSE)*$G$6</f>
        <v>4.9044594853275738</v>
      </c>
    </row>
    <row r="16" spans="2:7" x14ac:dyDescent="0.5">
      <c r="B16" s="4" t="s">
        <v>9</v>
      </c>
      <c r="C16" s="4" t="s">
        <v>10</v>
      </c>
      <c r="D16" s="4">
        <f t="shared" si="0"/>
        <v>2033</v>
      </c>
      <c r="E16" s="11">
        <f>HLOOKUP(D16,SD_Dem!$B$5:$X$8,4,FALSE)*$G$6</f>
        <v>5.9785455305183586</v>
      </c>
    </row>
    <row r="17" spans="2:5" x14ac:dyDescent="0.5">
      <c r="B17" s="4" t="s">
        <v>9</v>
      </c>
      <c r="C17" s="4" t="s">
        <v>10</v>
      </c>
      <c r="D17" s="4">
        <f t="shared" si="0"/>
        <v>2034</v>
      </c>
      <c r="E17" s="11">
        <f>HLOOKUP(D17,SD_Dem!$B$5:$X$8,4,FALSE)*$G$6</f>
        <v>7.1701041875521963</v>
      </c>
    </row>
    <row r="18" spans="2:5" x14ac:dyDescent="0.5">
      <c r="B18" s="4" t="s">
        <v>9</v>
      </c>
      <c r="C18" s="4" t="s">
        <v>10</v>
      </c>
      <c r="D18" s="4">
        <f t="shared" si="0"/>
        <v>2035</v>
      </c>
      <c r="E18" s="11">
        <f>HLOOKUP(D18,SD_Dem!$B$5:$X$8,4,FALSE)*$G$6</f>
        <v>8.4789733599208077</v>
      </c>
    </row>
    <row r="19" spans="2:5" x14ac:dyDescent="0.5">
      <c r="B19" s="4" t="s">
        <v>9</v>
      </c>
      <c r="C19" s="4" t="s">
        <v>10</v>
      </c>
      <c r="D19" s="4">
        <f t="shared" si="0"/>
        <v>2036</v>
      </c>
      <c r="E19" s="11">
        <f>HLOOKUP(D19,SD_Dem!$B$5:$X$8,4,FALSE)*$G$6</f>
        <v>9.9046719001799843</v>
      </c>
    </row>
    <row r="20" spans="2:5" x14ac:dyDescent="0.5">
      <c r="B20" s="4" t="s">
        <v>9</v>
      </c>
      <c r="C20" s="4" t="s">
        <v>10</v>
      </c>
      <c r="D20" s="4">
        <f t="shared" si="0"/>
        <v>2037</v>
      </c>
      <c r="E20" s="11">
        <f>HLOOKUP(D20,SD_Dem!$B$5:$X$8,4,FALSE)*$G$6</f>
        <v>11.351070080817136</v>
      </c>
    </row>
    <row r="21" spans="2:5" x14ac:dyDescent="0.5">
      <c r="B21" s="4" t="s">
        <v>9</v>
      </c>
      <c r="C21" s="4" t="s">
        <v>10</v>
      </c>
      <c r="D21" s="4">
        <f t="shared" si="0"/>
        <v>2038</v>
      </c>
      <c r="E21" s="11">
        <f>HLOOKUP(D21,SD_Dem!$B$5:$X$8,4,FALSE)*$G$6</f>
        <v>12.807701622825775</v>
      </c>
    </row>
    <row r="22" spans="2:5" x14ac:dyDescent="0.5">
      <c r="B22" s="4" t="s">
        <v>9</v>
      </c>
      <c r="C22" s="4" t="s">
        <v>10</v>
      </c>
      <c r="D22" s="4">
        <f t="shared" si="0"/>
        <v>2039</v>
      </c>
      <c r="E22" s="11">
        <f>HLOOKUP(D22,SD_Dem!$B$5:$X$8,4,FALSE)*$G$6</f>
        <v>14.193975229197264</v>
      </c>
    </row>
    <row r="23" spans="2:5" x14ac:dyDescent="0.5">
      <c r="B23" s="4" t="s">
        <v>9</v>
      </c>
      <c r="C23" s="4" t="s">
        <v>10</v>
      </c>
      <c r="D23" s="4">
        <f t="shared" si="0"/>
        <v>2040</v>
      </c>
      <c r="E23" s="11">
        <f>HLOOKUP(D23,SD_Dem!$B$5:$X$8,4,FALSE)*$G$6</f>
        <v>15.386072618639309</v>
      </c>
    </row>
    <row r="24" spans="2:5" x14ac:dyDescent="0.5">
      <c r="B24" s="4" t="s">
        <v>9</v>
      </c>
      <c r="C24" s="4" t="s">
        <v>10</v>
      </c>
      <c r="D24" s="4">
        <f t="shared" si="0"/>
        <v>2041</v>
      </c>
      <c r="E24" s="11">
        <f>HLOOKUP(D24,SD_Dem!$B$5:$X$8,4,FALSE)*$G$6</f>
        <v>16.534425507598989</v>
      </c>
    </row>
    <row r="25" spans="2:5" x14ac:dyDescent="0.5">
      <c r="B25" s="4" t="s">
        <v>9</v>
      </c>
      <c r="C25" s="4" t="s">
        <v>10</v>
      </c>
      <c r="D25" s="4">
        <f t="shared" si="0"/>
        <v>2042</v>
      </c>
      <c r="E25" s="11">
        <f>HLOOKUP(D25,SD_Dem!$B$5:$X$8,4,FALSE)*$G$6</f>
        <v>17.707266474553634</v>
      </c>
    </row>
    <row r="26" spans="2:5" x14ac:dyDescent="0.5">
      <c r="B26" s="4" t="s">
        <v>9</v>
      </c>
      <c r="C26" s="4" t="s">
        <v>10</v>
      </c>
      <c r="D26" s="4">
        <f t="shared" si="0"/>
        <v>2043</v>
      </c>
      <c r="E26" s="11">
        <f>HLOOKUP(D26,SD_Dem!$B$5:$X$8,4,FALSE)*$G$6</f>
        <v>18.906949938992081</v>
      </c>
    </row>
    <row r="27" spans="2:5" x14ac:dyDescent="0.5">
      <c r="B27" s="4" t="s">
        <v>9</v>
      </c>
      <c r="C27" s="4" t="s">
        <v>10</v>
      </c>
      <c r="D27" s="4">
        <f t="shared" si="0"/>
        <v>2044</v>
      </c>
      <c r="E27" s="11">
        <f>HLOOKUP(D27,SD_Dem!$B$5:$X$8,4,FALSE)*$G$6</f>
        <v>20.133076347721385</v>
      </c>
    </row>
    <row r="28" spans="2:5" x14ac:dyDescent="0.5">
      <c r="B28" s="4" t="s">
        <v>9</v>
      </c>
      <c r="C28" s="4" t="s">
        <v>10</v>
      </c>
      <c r="D28" s="4">
        <f t="shared" si="0"/>
        <v>2045</v>
      </c>
      <c r="E28" s="11">
        <f>HLOOKUP(D28,SD_Dem!$B$5:$X$8,4,FALSE)*$G$6</f>
        <v>21.385250209226061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3766-3D8A-4239-B792-246857168147}">
  <dimension ref="A5:X9"/>
  <sheetViews>
    <sheetView showGridLines="0" tabSelected="1" workbookViewId="0">
      <selection activeCell="B7" sqref="B7"/>
    </sheetView>
  </sheetViews>
  <sheetFormatPr defaultColWidth="8.875" defaultRowHeight="15.75" x14ac:dyDescent="0.5"/>
  <cols>
    <col min="1" max="1" width="42.125" bestFit="1" customWidth="1"/>
    <col min="2" max="5" width="14.625" bestFit="1" customWidth="1"/>
    <col min="6" max="15" width="15.875" bestFit="1" customWidth="1"/>
    <col min="16" max="24" width="16.875" bestFit="1" customWidth="1"/>
  </cols>
  <sheetData>
    <row r="5" spans="1:24" x14ac:dyDescent="0.5">
      <c r="B5" s="3">
        <v>2023</v>
      </c>
      <c r="C5" s="3">
        <v>2024</v>
      </c>
      <c r="D5" s="3">
        <v>2025</v>
      </c>
      <c r="E5" s="3">
        <v>2026</v>
      </c>
      <c r="F5" s="3">
        <v>2027</v>
      </c>
      <c r="G5" s="3">
        <v>2028</v>
      </c>
      <c r="H5" s="3">
        <v>2029</v>
      </c>
      <c r="I5" s="3">
        <v>2030</v>
      </c>
      <c r="J5" s="3">
        <v>2031</v>
      </c>
      <c r="K5" s="3">
        <v>2032</v>
      </c>
      <c r="L5" s="3">
        <v>2033</v>
      </c>
      <c r="M5" s="3">
        <v>2034</v>
      </c>
      <c r="N5" s="3">
        <v>2035</v>
      </c>
      <c r="O5" s="3">
        <v>2036</v>
      </c>
      <c r="P5" s="3">
        <v>2037</v>
      </c>
      <c r="Q5" s="3">
        <v>2038</v>
      </c>
      <c r="R5" s="3">
        <v>2039</v>
      </c>
      <c r="S5" s="3">
        <v>2040</v>
      </c>
      <c r="T5" s="3">
        <v>2041</v>
      </c>
      <c r="U5" s="3">
        <v>2042</v>
      </c>
      <c r="V5" s="3">
        <v>2043</v>
      </c>
      <c r="W5" s="3">
        <v>2044</v>
      </c>
      <c r="X5" s="3">
        <v>2045</v>
      </c>
    </row>
    <row r="6" spans="1:24" x14ac:dyDescent="0.5">
      <c r="A6" s="2" t="s">
        <v>11</v>
      </c>
      <c r="B6" s="1">
        <v>981.05</v>
      </c>
      <c r="C6" s="1">
        <v>876.11</v>
      </c>
      <c r="D6" s="1">
        <v>876.11</v>
      </c>
      <c r="E6" s="1">
        <v>876.11</v>
      </c>
      <c r="F6" s="1">
        <v>1282.07</v>
      </c>
      <c r="G6" s="1">
        <v>1662.8496433969999</v>
      </c>
      <c r="H6" s="1">
        <v>1987.73682151</v>
      </c>
      <c r="I6" s="1">
        <v>2254.9156094519999</v>
      </c>
      <c r="J6" s="1">
        <v>2459.9067886490002</v>
      </c>
      <c r="K6" s="1">
        <v>2616.5473196540001</v>
      </c>
      <c r="L6" s="1">
        <v>2743.1158475749999</v>
      </c>
      <c r="M6" s="1">
        <v>2854.5398253130002</v>
      </c>
      <c r="N6" s="1">
        <v>2961.1768277719998</v>
      </c>
      <c r="O6" s="1">
        <v>3069.3914980889999</v>
      </c>
      <c r="P6" s="1">
        <v>3161.3501141299998</v>
      </c>
      <c r="Q6" s="1">
        <v>3242.0407312829998</v>
      </c>
      <c r="R6" s="1">
        <v>3301.0416891670002</v>
      </c>
      <c r="S6" s="1">
        <v>3322.2979339049998</v>
      </c>
      <c r="T6" s="1">
        <v>3338.6824502089999</v>
      </c>
      <c r="U6" s="1">
        <v>3362.8690212490001</v>
      </c>
      <c r="V6" s="1">
        <v>3394.7498831729999</v>
      </c>
      <c r="W6" s="1">
        <v>3433.4863851169998</v>
      </c>
      <c r="X6" s="1">
        <v>3478.190594315</v>
      </c>
    </row>
    <row r="7" spans="1:24" x14ac:dyDescent="0.5">
      <c r="A7" s="2" t="s">
        <v>12</v>
      </c>
      <c r="B7" s="13">
        <v>179858676.59459999</v>
      </c>
      <c r="C7" s="1">
        <v>179858676.59459999</v>
      </c>
      <c r="D7" s="1">
        <v>179858676.59459999</v>
      </c>
      <c r="E7" s="1">
        <v>262568176.80669999</v>
      </c>
      <c r="F7" s="1">
        <v>368879878.03109998</v>
      </c>
      <c r="G7" s="1">
        <v>501252142.55790001</v>
      </c>
      <c r="H7" s="1">
        <v>663653911.13929999</v>
      </c>
      <c r="I7" s="1">
        <v>863203642.53240001</v>
      </c>
      <c r="J7" s="1">
        <v>1096629910.5179999</v>
      </c>
      <c r="K7" s="1">
        <v>1362458845.0239999</v>
      </c>
      <c r="L7" s="1">
        <v>1660839948.378</v>
      </c>
      <c r="M7" s="1">
        <v>1991854943.302</v>
      </c>
      <c r="N7" s="1">
        <v>2355458799.3860002</v>
      </c>
      <c r="O7" s="1">
        <v>2751517853.8699999</v>
      </c>
      <c r="P7" s="1">
        <v>3153327268.4510002</v>
      </c>
      <c r="Q7" s="1">
        <v>3557979510.8210001</v>
      </c>
      <c r="R7" s="1">
        <v>3943086318.671</v>
      </c>
      <c r="S7" s="1">
        <v>4274250973.4580002</v>
      </c>
      <c r="T7" s="1">
        <v>4593263406.0109997</v>
      </c>
      <c r="U7" s="1">
        <v>4919078626.6309996</v>
      </c>
      <c r="V7" s="1">
        <v>5252350693.052</v>
      </c>
      <c r="W7" s="1">
        <v>5592968609.3970003</v>
      </c>
      <c r="X7" s="1">
        <v>5940822508.1230001</v>
      </c>
    </row>
    <row r="8" spans="1:24" x14ac:dyDescent="0.5">
      <c r="A8" s="2" t="s">
        <v>13</v>
      </c>
      <c r="B8" s="1">
        <f>B7/$C$9</f>
        <v>0.64743944058531311</v>
      </c>
      <c r="C8" s="1">
        <f t="shared" ref="C8:X8" si="0">C7/$C$9</f>
        <v>0.64743944058531311</v>
      </c>
      <c r="D8" s="1">
        <f t="shared" si="0"/>
        <v>0.64743944058531311</v>
      </c>
      <c r="E8" s="1">
        <f t="shared" si="0"/>
        <v>0.94516982291828655</v>
      </c>
      <c r="F8" s="1">
        <f t="shared" si="0"/>
        <v>1.3278613320053996</v>
      </c>
      <c r="G8" s="1">
        <f t="shared" si="0"/>
        <v>1.8043633641393089</v>
      </c>
      <c r="H8" s="1">
        <f t="shared" si="0"/>
        <v>2.3889629630644347</v>
      </c>
      <c r="I8" s="1">
        <f t="shared" si="0"/>
        <v>3.1072845303542116</v>
      </c>
      <c r="J8" s="1">
        <f t="shared" si="0"/>
        <v>3.9475518737149025</v>
      </c>
      <c r="K8" s="1">
        <f t="shared" si="0"/>
        <v>4.9044594853275738</v>
      </c>
      <c r="L8" s="1">
        <f t="shared" si="0"/>
        <v>5.9785455305183586</v>
      </c>
      <c r="M8" s="1">
        <f t="shared" si="0"/>
        <v>7.1701041875521963</v>
      </c>
      <c r="N8" s="1">
        <f t="shared" si="0"/>
        <v>8.4789733599208077</v>
      </c>
      <c r="O8" s="1">
        <f t="shared" si="0"/>
        <v>9.9046719001799843</v>
      </c>
      <c r="P8" s="1">
        <f t="shared" si="0"/>
        <v>11.351070080817136</v>
      </c>
      <c r="Q8" s="1">
        <f t="shared" si="0"/>
        <v>12.807701622825775</v>
      </c>
      <c r="R8" s="1">
        <f t="shared" si="0"/>
        <v>14.193975229197264</v>
      </c>
      <c r="S8" s="1">
        <f t="shared" si="0"/>
        <v>15.386072618639309</v>
      </c>
      <c r="T8" s="1">
        <f t="shared" si="0"/>
        <v>16.534425507598989</v>
      </c>
      <c r="U8" s="1">
        <f t="shared" si="0"/>
        <v>17.707266474553634</v>
      </c>
      <c r="V8" s="1">
        <f t="shared" si="0"/>
        <v>18.906949938992081</v>
      </c>
      <c r="W8" s="1">
        <f t="shared" si="0"/>
        <v>20.133076347721385</v>
      </c>
      <c r="X8" s="1">
        <f t="shared" si="0"/>
        <v>21.385250209226061</v>
      </c>
    </row>
    <row r="9" spans="1:24" x14ac:dyDescent="0.5">
      <c r="A9" t="s">
        <v>14</v>
      </c>
      <c r="B9" t="s">
        <v>15</v>
      </c>
      <c r="C9">
        <f>2.778*10^8</f>
        <v>277800000</v>
      </c>
      <c r="D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TPSELC_DMD</vt:lpstr>
      <vt:lpstr>SD_Dem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Rio Kaswiyanto</dc:creator>
  <cp:keywords/>
  <dc:description/>
  <cp:lastModifiedBy>Rio Kaswiyanto</cp:lastModifiedBy>
  <cp:revision/>
  <dcterms:created xsi:type="dcterms:W3CDTF">2023-04-17T21:08:28Z</dcterms:created>
  <dcterms:modified xsi:type="dcterms:W3CDTF">2023-04-24T04:55:18Z</dcterms:modified>
  <cp:category/>
  <cp:contentStatus/>
</cp:coreProperties>
</file>