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67431e9b98755b/Documentos/MasterUOC/TFM/PEC2_Desarrollo_trabajo_1/"/>
    </mc:Choice>
  </mc:AlternateContent>
  <xr:revisionPtr revIDLastSave="665" documentId="8_{C4C3E919-B609-405B-BF6E-8C1BE9D07C71}" xr6:coauthVersionLast="45" xr6:coauthVersionMax="45" xr10:uidLastSave="{ABE5C113-43D1-4BA4-85DE-068D7F1C1EDE}"/>
  <bookViews>
    <workbookView xWindow="-28920" yWindow="-2835" windowWidth="29040" windowHeight="15840" xr2:uid="{F8630D73-1B68-41D2-8F0E-8914A6CBC5AD}"/>
  </bookViews>
  <sheets>
    <sheet name="Moleculas_inhibidoras_literatur" sheetId="1" r:id="rId1"/>
    <sheet name="Inhibidores_do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9" i="2"/>
  <c r="H8" i="2"/>
  <c r="H2" i="2"/>
  <c r="H7" i="2"/>
  <c r="H6" i="2"/>
  <c r="H5" i="2"/>
  <c r="H3" i="2"/>
  <c r="H4" i="2"/>
  <c r="K15" i="1" l="1"/>
  <c r="K9" i="1"/>
  <c r="K8" i="1"/>
  <c r="K17" i="1"/>
  <c r="K21" i="1"/>
  <c r="K16" i="1" l="1"/>
  <c r="K3" i="1"/>
  <c r="K12" i="1"/>
  <c r="K18" i="1"/>
  <c r="K2" i="1"/>
  <c r="K22" i="1"/>
  <c r="K10" i="1"/>
  <c r="K4" i="1"/>
  <c r="K5" i="1"/>
  <c r="K24" i="1"/>
  <c r="K19" i="1"/>
  <c r="K13" i="1"/>
  <c r="K11" i="1"/>
  <c r="K14" i="1"/>
  <c r="K7" i="1"/>
  <c r="K20" i="1"/>
  <c r="M25" i="1" l="1"/>
  <c r="K25" i="1" s="1"/>
  <c r="L12" i="1"/>
  <c r="M23" i="1"/>
  <c r="K23" i="1" s="1"/>
</calcChain>
</file>

<file path=xl/sharedStrings.xml><?xml version="1.0" encoding="utf-8"?>
<sst xmlns="http://schemas.openxmlformats.org/spreadsheetml/2006/main" count="300" uniqueCount="237">
  <si>
    <t>Molécula</t>
  </si>
  <si>
    <t>Referencias</t>
  </si>
  <si>
    <t>Flavocoxid</t>
  </si>
  <si>
    <t>CNB-001</t>
  </si>
  <si>
    <t>AA-861</t>
  </si>
  <si>
    <t>Chembl</t>
  </si>
  <si>
    <t>https://www.ebi.ac.uk/chembl/compound_report_card/CHEMBL93/</t>
  </si>
  <si>
    <t>BALSALAZIDE</t>
  </si>
  <si>
    <t>https://www.ebi.ac.uk/chembl/compound_report_card/CHEMBL1201346/</t>
  </si>
  <si>
    <t>MECLOFENAMIC ACID</t>
  </si>
  <si>
    <t>https://www.ebi.ac.uk/chembl/compound_report_card/CHEMBL509/</t>
  </si>
  <si>
    <t>ATRELEUTON</t>
  </si>
  <si>
    <t>https://www.ebi.ac.uk/chembl/compound_report_card/CHEMBL59356/</t>
  </si>
  <si>
    <t>MESALAMINE</t>
  </si>
  <si>
    <t>https://www.ebi.ac.uk/chembl/compound_report_card/CHEMBL704/</t>
  </si>
  <si>
    <t>OLSALAZINE</t>
  </si>
  <si>
    <t>https://www.ebi.ac.uk/chembl/compound_report_card/CHEMBL425/</t>
  </si>
  <si>
    <t>SULFASALAZINE</t>
  </si>
  <si>
    <t>https://www.ebi.ac.uk/chembl/compound_report_card/CHEMBL421/</t>
  </si>
  <si>
    <t>Descripción</t>
  </si>
  <si>
    <t>Nutracéutico que consiste en flavonoides extraidos de plantas como baicalin y catequinas. Inhibe COX y 5-Lox.</t>
  </si>
  <si>
    <t>Drugs.com</t>
  </si>
  <si>
    <t>https://www.drugs.com/cons/flavocoxid.html</t>
  </si>
  <si>
    <t>https://www.ebi.ac.uk/chembl/compound_report_card/CHEMBL485818/</t>
  </si>
  <si>
    <t>Flavonoide que forma parte de Flavocoxid</t>
  </si>
  <si>
    <t>UP446</t>
  </si>
  <si>
    <t>Phenidone</t>
  </si>
  <si>
    <t>No inhibition detected</t>
  </si>
  <si>
    <t>Pubchem</t>
  </si>
  <si>
    <t>https://pubchem.ncbi.nlm.nih.gov/compound/135440402</t>
  </si>
  <si>
    <t>QUOCIDQIFWYHLB-QHKWOANTSA-N</t>
  </si>
  <si>
    <t>ic50(nM)</t>
  </si>
  <si>
    <t>Peso molecular (g/mol)</t>
  </si>
  <si>
    <t>Baicaleina aislada de S. baicalensis</t>
  </si>
  <si>
    <t>FXNFHKRTJBSTCS-UHFFFAOYSA-N</t>
  </si>
  <si>
    <t>https://pubchem.ncbi.nlm.nih.gov/compound/5281605#section=InChI</t>
  </si>
  <si>
    <t>CMCWWLVWPDLCRM-UHFFFAOYSA-N</t>
  </si>
  <si>
    <t>Cannonical SMILES</t>
  </si>
  <si>
    <t>Flavocoxid: Baicalin</t>
  </si>
  <si>
    <t>Flavocoxid: Catechin</t>
  </si>
  <si>
    <t>O=C1CCN(c2ccccc2)N1</t>
  </si>
  <si>
    <t xml:space="preserve">Inhibidor de 5-LOX bien caracterizado. </t>
  </si>
  <si>
    <t>https://www.ebi.ac.uk/chembl/compound_report_card/CHEMBL7660/</t>
  </si>
  <si>
    <t>https://pubchem.ncbi.nlm.nih.gov/compound/7090</t>
  </si>
  <si>
    <t>COC1=C(C=CC(=C1)C=CC2=CC(=NN2C3=CC=CC=C3)C=CC4=CC(=C(C=C4)O)OC)O</t>
  </si>
  <si>
    <t>https://www.ebi.ac.uk/chembl/compound_report_card/CHEMBL8260/</t>
  </si>
  <si>
    <t>https://www.ebi.ac.uk/chembl/compound_report_card/CHEMBL258741/</t>
  </si>
  <si>
    <t xml:space="preserve">Derivado de curcumina. Pirazol con la capacidad de reducir AB intracelular. Potente inhibidor de 5-LOX, disminuye la expresión de 5-LOX y aumenta la actividad de proteasoma.  </t>
  </si>
  <si>
    <t>https://pubchem.ncbi.nlm.nih.gov/compound/9064</t>
  </si>
  <si>
    <t>PFTAWBLQPZVEMU-DZGCQCFKSA-N</t>
  </si>
  <si>
    <t>C1C(C(OC2=CC(=CC(=C21)O)O)C3=CC(=C(C=C3)O)O)O</t>
  </si>
  <si>
    <t>https://www.ebi.ac.uk/chembl/compound_report_card/CHEMBL311498/</t>
  </si>
  <si>
    <t>NDGA (nordihydroguaiaretic acid)</t>
  </si>
  <si>
    <t>Es el único fármaco aprobado para uso clínico. Es inhibidor de ligando del complejo de hierro.</t>
  </si>
  <si>
    <t>Setileuton</t>
  </si>
  <si>
    <t>PF-4191834</t>
  </si>
  <si>
    <t>CJ-13610</t>
  </si>
  <si>
    <t>Inhibidor competitivo de 5-LOX. Descartado en Fase II de ensayos clínicos.</t>
  </si>
  <si>
    <t>Inhibidor competitivo de 5-LOX. Tiene actividad in vitro e in vivo</t>
  </si>
  <si>
    <t>β-lapachone</t>
  </si>
  <si>
    <t>https://www.ebi.ac.uk/chembl/compound_report_card/CHEMBL15192/</t>
  </si>
  <si>
    <t xml:space="preserve">Inhibidor específico de 5-LOX encontrado por algoritmos de inteligencia artificial.  </t>
  </si>
  <si>
    <t>DrugBank</t>
  </si>
  <si>
    <t>https://go.drugbank.com/drugs/DB11948</t>
  </si>
  <si>
    <t>QZPQTZZNNJUOLS-UHFFFAOYSA-N</t>
  </si>
  <si>
    <t>CC1(C)CCC2=C(O1)C1=CC=CC=C1C(=O)C2=O</t>
  </si>
  <si>
    <t>https://pubchem.ncbi.nlm.nih.gov/compound/3885</t>
  </si>
  <si>
    <t>https://go.drugbank.com/drugs/DB00744</t>
  </si>
  <si>
    <t>https://www.drugs.com/mtm/zileuton.html</t>
  </si>
  <si>
    <t>https://pubchem.ncbi.nlm.nih.gov/compound/60490</t>
  </si>
  <si>
    <t>pIC50</t>
  </si>
  <si>
    <r>
      <t>ic50 (</t>
    </r>
    <r>
      <rPr>
        <sz val="11"/>
        <color theme="1"/>
        <rFont val="Calibri"/>
        <family val="2"/>
        <scheme val="minor"/>
      </rPr>
      <t>μg/mL)</t>
    </r>
  </si>
  <si>
    <r>
      <t xml:space="preserve">Zhang, M., Xia, Z., &amp; Yan, A. (2017). Computer modeling in predicting the bioactivity of human 5-lipoxygenase inhibitors. </t>
    </r>
    <r>
      <rPr>
        <i/>
        <sz val="11"/>
        <color theme="1"/>
        <rFont val="Calibri"/>
        <family val="2"/>
        <scheme val="minor"/>
      </rPr>
      <t>Molecular Diversity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(1), 235-246. https://doi.org/10.1007/s11030-016-9709-4</t>
    </r>
  </si>
  <si>
    <r>
      <t xml:space="preserve">Bitto, A., Giuliani, D., Pallio, G., Irrera, N., Vandini, E., Canalini, F., Zaffe, D., Ottani, A., Minutoli, L., Rinaldi, M., Guarini, S., Squadrito, F., &amp; Altavilla, D. (2017). Effects of COX1-2/5-LOX blockade in Alzheimer transgenic 3xTg-AD mice. </t>
    </r>
    <r>
      <rPr>
        <i/>
        <sz val="11"/>
        <color theme="1"/>
        <rFont val="Calibri"/>
        <family val="2"/>
        <scheme val="minor"/>
      </rPr>
      <t>Inflammation Research: Official Journal of the European Histamine Research Society ... [et Al.]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>(5), 389-398. https://doi.org/10.1007/s00011-017-1022-x</t>
    </r>
  </si>
  <si>
    <r>
      <t xml:space="preserve">Burnett, B., Jia, Q., Zhao, Y., &amp; Levy, R. (2007). A Medicinal Extract of Scutellaria baicalensis and Acacia catechu Acts as a Dual Inhibitor of Cyclooxygenase and 5-Lipoxygenase to Reduce Inflammation. </t>
    </r>
    <r>
      <rPr>
        <i/>
        <sz val="11"/>
        <rFont val="Calibri"/>
        <family val="2"/>
        <scheme val="minor"/>
      </rPr>
      <t>Journal of medicinal food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, 442-451. https://doi.org/10.1089/jmf.2006.255</t>
    </r>
  </si>
  <si>
    <r>
      <t xml:space="preserve">Valera, E., Dargusch, R., Maher, P. A., &amp; Schubert, D. (2013). Modulation of 5-Lipoxygenase in Proteotoxicity and Alzheimer’s Disease. </t>
    </r>
    <r>
      <rPr>
        <i/>
        <sz val="11"/>
        <rFont val="Calibri"/>
        <family val="2"/>
        <scheme val="minor"/>
      </rPr>
      <t>Journal of Neuroscience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33</t>
    </r>
    <r>
      <rPr>
        <sz val="11"/>
        <rFont val="Calibri"/>
        <family val="2"/>
        <scheme val="minor"/>
      </rPr>
      <t>(25), 10512-10525. https://doi.org/10.1523/JNEUROSCI.5183-12.2013</t>
    </r>
  </si>
  <si>
    <r>
      <t xml:space="preserve">Zhang, M., Xia, Z., &amp; Yan, A. (2017). Computer modeling in predicting the bioactivity of human 5-lipoxygenase inhibitors. </t>
    </r>
    <r>
      <rPr>
        <i/>
        <sz val="11"/>
        <rFont val="Calibri"/>
        <family val="2"/>
        <scheme val="minor"/>
      </rPr>
      <t>Molecular Diversity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>(1), 235-246. https://doi.org/10.1007/s11030-016-9709-5</t>
    </r>
    <r>
      <rPr>
        <sz val="11"/>
        <color theme="1"/>
        <rFont val="Calibri"/>
        <family val="2"/>
        <scheme val="minor"/>
      </rPr>
      <t/>
    </r>
  </si>
  <si>
    <r>
      <t xml:space="preserve">Zhang, M., Xia, Z., &amp; Yan, A. (2017). Computer modeling in predicting the bioactivity of human 5-lipoxygenase inhibitors. </t>
    </r>
    <r>
      <rPr>
        <i/>
        <sz val="11"/>
        <rFont val="Calibri"/>
        <family val="2"/>
        <scheme val="minor"/>
      </rPr>
      <t>Molecular Diversity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>(1), 235-246. https://doi.org/10.1007/s11030-016-9709-6</t>
    </r>
    <r>
      <rPr>
        <sz val="11"/>
        <color theme="1"/>
        <rFont val="Calibri"/>
        <family val="2"/>
        <scheme val="minor"/>
      </rPr>
      <t/>
    </r>
  </si>
  <si>
    <r>
      <t xml:space="preserve">Zhang, M., Xia, Z., &amp; Yan, A. (2017). Computer modeling in predicting the bioactivity of human 5-lipoxygenase inhibitors. </t>
    </r>
    <r>
      <rPr>
        <i/>
        <sz val="11"/>
        <rFont val="Calibri"/>
        <family val="2"/>
        <scheme val="minor"/>
      </rPr>
      <t>Molecular Diversity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>(1), 235-246. https://doi.org/10.1007/s11030-016-9709-7</t>
    </r>
    <r>
      <rPr>
        <sz val="11"/>
        <color theme="1"/>
        <rFont val="Calibri"/>
        <family val="2"/>
        <scheme val="minor"/>
      </rPr>
      <t/>
    </r>
  </si>
  <si>
    <r>
      <t xml:space="preserve">Rodrigues, T., Werner, M., Roth, J., Cruz, E. H. G. da, Marques, M. C., Akkapeddi, P., Lobo, S. A., Koeberle, A., Corzana, F., Júnior, E. N. da S., Werz, O., &amp; Bernardes, G. J. L. (2018). Machine intelligence decrypts β-lapachone as an allosteric 5-lipoxygenase inhibitor. </t>
    </r>
    <r>
      <rPr>
        <i/>
        <sz val="11"/>
        <rFont val="Calibri"/>
        <family val="2"/>
        <scheme val="minor"/>
      </rPr>
      <t>Chemical Science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9</t>
    </r>
    <r>
      <rPr>
        <sz val="11"/>
        <rFont val="Calibri"/>
        <family val="2"/>
        <scheme val="minor"/>
      </rPr>
      <t>(34), 6899-6903. https://doi.org/10.1039/C8SC02634C</t>
    </r>
  </si>
  <si>
    <t>C1=CC=C(C=C1)C2=CC(=O)C3=C(O2)C=C(C(=C3O)O)O</t>
  </si>
  <si>
    <t xml:space="preserve">Conocido como docebenone. </t>
  </si>
  <si>
    <t>https://www.ebi.ac.uk/chembl/compound_report_card/CHEMBL304818/</t>
  </si>
  <si>
    <t>WDEABJKSGGRCQA-UHFFFAOYSA-N</t>
  </si>
  <si>
    <t>InChI Key</t>
  </si>
  <si>
    <t>MWLSOWXNZPKENC-UHFFFAOYSA-N</t>
  </si>
  <si>
    <t>CC(c1cc2ccccc2s1)N(O)C(N)=O</t>
  </si>
  <si>
    <t>CC1=C(C)C(=O)C(CCCCC#CCCCC#CCO)=C(C)C1=O</t>
  </si>
  <si>
    <t>https://pubchem.ncbi.nlm.nih.gov/compound/1967</t>
  </si>
  <si>
    <r>
      <t xml:space="preserve">Michael, J., Marschallinger, J., &amp; Aigner, L. (2019). The leukotriene signaling pathway: A druggable target in Alzheimer’s disease. </t>
    </r>
    <r>
      <rPr>
        <i/>
        <sz val="11"/>
        <color theme="1"/>
        <rFont val="Calibri"/>
        <family val="2"/>
        <scheme val="minor"/>
      </rPr>
      <t>Drug Discovery Today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(2), 505-516. https://doi.org/10.1016/j.drudis.2018.09.008</t>
    </r>
  </si>
  <si>
    <t>https://pubchem.ncbi.nlm.nih.gov/compound/54585</t>
  </si>
  <si>
    <t>O=C(O)CCNC(=O)c1ccc(/N=N/c2ccc(O)c(C(=O)O)c2)cc1</t>
  </si>
  <si>
    <t>IPOKCKJONYRRHP-FMQUCBEESA-N</t>
  </si>
  <si>
    <t>https://go.drugbank.com/drugs/DB01014</t>
  </si>
  <si>
    <r>
      <t xml:space="preserve">Rask-Madsen J, Bukhave K, Laursen LS, &amp; Lauritsen K. (1992, enero 1). </t>
    </r>
    <r>
      <rPr>
        <i/>
        <sz val="11"/>
        <color theme="1"/>
        <rFont val="Calibri"/>
        <family val="2"/>
        <scheme val="minor"/>
      </rPr>
      <t>5-Lipoxygenase inhibitors for the treatment of inflammatory bowel disease. -</t>
    </r>
    <r>
      <rPr>
        <sz val="11"/>
        <color theme="1"/>
        <rFont val="Calibri"/>
        <family val="2"/>
        <scheme val="minor"/>
      </rPr>
      <t>. Europe PMC. http://europepmc.org/article/MED/1359745</t>
    </r>
  </si>
  <si>
    <t xml:space="preserve">Antiinflamatorio que se utiliza en el tratamiento de trastornos inflamatorios de los intestinos. Transporta mesalazina al intestino grueso para que actúe en la colitis ulcerativa. </t>
  </si>
  <si>
    <t>https://www.drugs.com/mtm/balsalazide.html</t>
  </si>
  <si>
    <t>https://www.drugs.com/international/meclofenamic-acid.html</t>
  </si>
  <si>
    <t>https://www.drugs.com/mtm/mesalamine.html</t>
  </si>
  <si>
    <t>Se utiliza para tratar la colitis ulcerativa. También conocido como 5-aminosalicilic acid.</t>
  </si>
  <si>
    <t>https://www.drugs.com/mtm/olsalazine.html</t>
  </si>
  <si>
    <t>Se utiliza para tratar la colitis ulcerativa.</t>
  </si>
  <si>
    <t>https://www.drugs.com/mtm/sulfasalazine.html</t>
  </si>
  <si>
    <t>Cc1ccc(Cl)c(Nc2ccccc2C(=O)O)c1Cl</t>
  </si>
  <si>
    <t>SBDNJUWAMKYJOX-UHFFFAOYSA-N</t>
  </si>
  <si>
    <t>https://pubchem.ncbi.nlm.nih.gov/compound/4037</t>
  </si>
  <si>
    <r>
      <t xml:space="preserve">Boctor, A. M., Eickholt, M., &amp; Pugsley, T. A. (1986). Meclofenamate sodium is an inhibitor of both the 5-lipoxygenase and cyclooxygenase pathways of the arachidonic acid cascade in vitro. </t>
    </r>
    <r>
      <rPr>
        <i/>
        <sz val="11"/>
        <color theme="1"/>
        <rFont val="Calibri"/>
        <family val="2"/>
        <scheme val="minor"/>
      </rPr>
      <t>Prostaglandins, Leukotrienes and Medicine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(2), 229-238. https://doi.org/10.1016/0262-1746(86)90190-3</t>
    </r>
  </si>
  <si>
    <t xml:space="preserve">Antiinflamatorio no esteroideo e inhibidor de 5-lipoxigenasa. </t>
  </si>
  <si>
    <t>C[C@H](C#Cc1ccc(Cc2ccc(F)cc2)s1)N(O)C(N)=O</t>
  </si>
  <si>
    <t>MMSNEKOTSJRTRI-LLVKDONJSA-N</t>
  </si>
  <si>
    <t>https://pubchem.ncbi.nlm.nih.gov/compound/3086671</t>
  </si>
  <si>
    <t>https://go.drugbank.com/drugs/DB00939</t>
  </si>
  <si>
    <t>https://go.drugbank.com/drugs/DB12758</t>
  </si>
  <si>
    <t>Se ha utilizado en estudios para el tratamiento de la aterosclerosis y arteropatía coronaria.</t>
  </si>
  <si>
    <t>https://pubchem.ncbi.nlm.nih.gov/compound/4075</t>
  </si>
  <si>
    <t>https://go.drugbank.com/drugs/DB00244</t>
  </si>
  <si>
    <t>Nc1ccc(O)c(C(=O)O)c1</t>
  </si>
  <si>
    <t>KBOPZPXVLCULAV-UHFFFAOYSA-N</t>
  </si>
  <si>
    <r>
      <t xml:space="preserve">Sircar, J. C., Schwender, C. F., &amp; Carethers, M. E. (1983). Inhibition of soybean lipoxygenase by sulfasalazine and 5-aminosalicylic acid: A possible mode of action in ulcerative colitis. </t>
    </r>
    <r>
      <rPr>
        <i/>
        <sz val="11"/>
        <color theme="1"/>
        <rFont val="Calibri"/>
        <family val="2"/>
        <scheme val="minor"/>
      </rPr>
      <t>Biochemical Pharmacology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(1), 170-172. https://doi.org/10.1016/0006-2952(83)90673-1</t>
    </r>
  </si>
  <si>
    <t>not found</t>
  </si>
  <si>
    <t>O=C(O)c1cc(/N=N/c2ccc(O)c(C(=O)O)c2)ccc1O</t>
  </si>
  <si>
    <t>QQBDLJCYGRGAKP-FOCLMDBBSA-N</t>
  </si>
  <si>
    <t>https://pubchem.ncbi.nlm.nih.gov/compound/22419</t>
  </si>
  <si>
    <t>https://go.drugbank.com/drugs/DB01250</t>
  </si>
  <si>
    <t>https://go.drugbank.com/drugs/DB00795</t>
  </si>
  <si>
    <t>https://pubchem.ncbi.nlm.nih.gov/#query=sulfasalazine</t>
  </si>
  <si>
    <t>O=C(O)c1cc(/N=N/c2ccc(S(=O)(=O)Nc3ccccn3)cc2)ccc1O</t>
  </si>
  <si>
    <t>NCEXYHBECQHGNR-QZQOTICOSA-N</t>
  </si>
  <si>
    <r>
      <t xml:space="preserve">Tornhamre, S., Edenius, C., Smedegård, G., Sjöuist, B., &amp; Åke Lindgren, J. (1989). Effects of sulfasalazine and a sulfasalazine analogue on the formation of lipoxygenase and cyclooxygenase products. </t>
    </r>
    <r>
      <rPr>
        <i/>
        <sz val="11"/>
        <color theme="1"/>
        <rFont val="Calibri"/>
        <family val="2"/>
        <scheme val="minor"/>
      </rPr>
      <t>European Journal of Pharmacology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169</t>
    </r>
    <r>
      <rPr>
        <sz val="11"/>
        <color theme="1"/>
        <rFont val="Calibri"/>
        <family val="2"/>
        <scheme val="minor"/>
      </rPr>
      <t>(2), 225-234. https://doi.org/10.1016/0014-2999(89)90019-8</t>
    </r>
  </si>
  <si>
    <t>C[C@@H](Cc1ccc(O)c(O)c1)[C@H](C)Cc1ccc(O)c(O)c1</t>
  </si>
  <si>
    <t>HCZKYJDFEPMADG-TXEJJXNPSA-N</t>
  </si>
  <si>
    <t>https://www.ebi.ac.uk/chembl/compound_report_card/CHEMBL313972/</t>
  </si>
  <si>
    <t>https://pubchem.ncbi.nlm.nih.gov/compound/71398</t>
  </si>
  <si>
    <t>Ki (nM)</t>
  </si>
  <si>
    <t>https://www.ebi.ac.uk/chembl/compound_report_card/CHEMBL3113617/</t>
  </si>
  <si>
    <t>Cc1ccc(S(=O)(=O)n2cc(C(=O)C(=O)NCC(=O)O)c3ccccc32)cc1</t>
  </si>
  <si>
    <t>RFZWCDJCCQBGPO-UHFFFAOYSA-N</t>
  </si>
  <si>
    <t>https://pubchem.ncbi.nlm.nih.gov/compound/76310435</t>
  </si>
  <si>
    <t>https://go.drugbank.com/drugs/DB00179</t>
  </si>
  <si>
    <t>ZINC</t>
  </si>
  <si>
    <t>http://zinc15.docking.org/substances/ZINC000000000850/</t>
  </si>
  <si>
    <t>http://zinc15.docking.org/substances/ZINC000000119983/</t>
  </si>
  <si>
    <t>http://zinc15.docking.org/substances/ZINC000001529186/</t>
  </si>
  <si>
    <t>http://zinc15.docking.org/substances/ZINC000003952881/</t>
  </si>
  <si>
    <t>http://zinc15.docking.org/substances/ZINC000000001655/</t>
  </si>
  <si>
    <t>http://zinc15.docking.org/substances/ZINC000000005986/</t>
  </si>
  <si>
    <t>http://zinc15.docking.org/substances/ZINC000003812865/</t>
  </si>
  <si>
    <t>http://zinc15.docking.org/substances/ZINC000000001688/</t>
  </si>
  <si>
    <t>http://zinc15.docking.org/substances/ZINC000003831490/</t>
  </si>
  <si>
    <t>http://zinc15.docking.org/substances/ZINC000003871633/</t>
  </si>
  <si>
    <t>http://zinc15.docking.org/substances/ZINC000002769764/</t>
  </si>
  <si>
    <t>http://zinc15.docking.org/substances/ZINC000000012342/</t>
  </si>
  <si>
    <t>http://zinc15.docking.org/substances/ZINC000001531790/</t>
  </si>
  <si>
    <t>http://zinc15.docking.org/substances/ZINC000103271251/</t>
  </si>
  <si>
    <t>Producto natural. Inhibidor reductivo. Se une al ión férrico de 5-LOX y reducirlo a ión ferroso. Antioxidante no selectivo que mantiene el Fe del sitio activo en modo inactivo.</t>
  </si>
  <si>
    <r>
      <t xml:space="preserve">Zhang, M., Xia, Z., &amp; Yan, A. (2017). Computer modeling in predicting the bioactivity of human 5-lipoxygenase inhibitors. </t>
    </r>
    <r>
      <rPr>
        <i/>
        <sz val="11"/>
        <rFont val="Calibri"/>
        <family val="2"/>
        <scheme val="minor"/>
      </rPr>
      <t>Molecular Diversity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>(1), 235-246. Gilbert, N. C., Gerstmeier, J., Schexnaydre, E. E., Börner, F., Garscha, U., Neau, D. B., Werz, O., &amp; Newcomer, M. E. (2020). Structural and mechanistic insights into 5-lipoxygenase inhibition by natural products. Nature Chemical Biology, 16(7), 783-790. https://doi.org/10.1038/s41589-020-0544-7 https://doi.org/10.1007/s11030-016-9709-4</t>
    </r>
  </si>
  <si>
    <t>PDB</t>
  </si>
  <si>
    <t>6ncf</t>
  </si>
  <si>
    <t>6n2w</t>
  </si>
  <si>
    <t>https://www.ebi.ac.uk/chembl/compound_report_card/CHEMBL2105653/</t>
  </si>
  <si>
    <t>CC[C@](O)(c1nnc(NCc2ccc3c(-c4ccc(F)cc4)cc(=O)oc3c2)o1)C(F)(F)F</t>
  </si>
  <si>
    <t>MAOIDRRXRLYJNV-NRFANRHFSA-N</t>
  </si>
  <si>
    <t>http://zinc15.docking.org/substances/ZINC000036487556/</t>
  </si>
  <si>
    <t>https://pubchem.ncbi.nlm.nih.gov/compound/11856170</t>
  </si>
  <si>
    <t>https://www.ebi.ac.uk/chembl/compound_report_card/CHEMBL4297416/</t>
  </si>
  <si>
    <t>Cn1nccc1-c1ccc(Sc2cccc(C3(C(N)=O)CCOCC3)c2)cc1</t>
  </si>
  <si>
    <t>DVNQWYLVSNPCJZ-UHFFFAOYSA-N</t>
  </si>
  <si>
    <t>https://go.drugbank.com/drugs/DB11645</t>
  </si>
  <si>
    <t>https://pubchem.ncbi.nlm.nih.gov/compound/24986635</t>
  </si>
  <si>
    <t>VPTONMHDLLMOOV-UHFFFAOYSA-N</t>
  </si>
  <si>
    <t>CC1=NC=CN1C2=CC=C(C=C2)SC3=CC=CC(=C3)C4(CCOCC4)C(=O)N</t>
  </si>
  <si>
    <t>https://pubchem.ncbi.nlm.nih.gov/compound/9821945#section=InChI</t>
  </si>
  <si>
    <t>https://www.ebi.ac.uk/chembl/compound_report_card/CHEMBL195309/</t>
  </si>
  <si>
    <t>http://zinc15.docking.org/substances/ZINC000001485546/</t>
  </si>
  <si>
    <t>https://www.ebi.ac.uk/chembl/compound_report_card/CHEMBL3401902/</t>
  </si>
  <si>
    <t>http://zinc15.docking.org/substances/ZINC000095619527/</t>
  </si>
  <si>
    <t>https://pubchem.ncbi.nlm.nih.gov/compound/118728746</t>
  </si>
  <si>
    <t>COC(=O)[C@@]1(C)[C@H](OC(C)=O)CC[C@@]2(C)[C@H]1CC[C@]1(C)[C@@H]2C(=O)C=C2[C@@H]3[C@@H](C)[C@H](C)CC[C@]3(C)CC[C@]21C</t>
  </si>
  <si>
    <t>LFLJTCVAAOWHTD-XRZGVHHMSA-N</t>
  </si>
  <si>
    <t>AKBA (3-O-acetyl-11-keto-boswellic acid)</t>
  </si>
  <si>
    <t xml:space="preserve">Inhibidor no competitivo de 5-LOX. Pertenece a la clase de los inhibidores nonredox-type 5-LO, interviene en presencia de ión de calcio con el sitio de unión a ácidos grasos. Ácido pentacíclico triterpeno, ingrediente bioactivo con propiedades antiinflamatorias. </t>
  </si>
  <si>
    <r>
      <t xml:space="preserve">Gilbert, N. C., Gerstmeier, J., Schexnaydre, E. E., Börner, F., Garscha, U., Neau, D. B., Werz, O., &amp; Newcomer, M. E. (2020). Structural and mechanistic insights into 5-lipoxygenase inhibition by natural products. </t>
    </r>
    <r>
      <rPr>
        <i/>
        <sz val="11"/>
        <color theme="1"/>
        <rFont val="Calibri"/>
        <family val="2"/>
        <scheme val="minor"/>
      </rPr>
      <t>Nature Chemical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(7), 783-790. https://doi.org/10.1038/s41589-020-0544-7 Siemoneit, U., Pergola, C., Jazzar, B., Northoff, H., Skarke, C., Jauch, J., &amp; Werz, O. (2009). On the interference of boswellic acids with 5-lipoxygenase: Mechanistic studies in vitro and pharmacological relevance. European Journal of Pharmacology, 606(1), 246-254. https://doi.org/10.1016/j.ejphar.2009.01.044</t>
    </r>
  </si>
  <si>
    <t>O=C(O)[C@H]1O[C@@H](Oc2cc3oc(-c4ccccc4)cc(=O)c3c(O)c2O)[C@H](O)[C@@H](O)[C@@H]1O</t>
  </si>
  <si>
    <t>IKIIZLYTISPENI-ZFORQUDYSA-N</t>
  </si>
  <si>
    <t>https://pubchem.ncbi.nlm.nih.gov/compound/64982</t>
  </si>
  <si>
    <t>http://zinc15.docking.org/substances/ZINC000003943903/</t>
  </si>
  <si>
    <t>Flavonoide que forma parte de Flavocoxid. Glycosyloxyflavone que es el 7-O-glucuronide de baicalein.</t>
  </si>
  <si>
    <t>Zileuton (Zyflo)</t>
  </si>
  <si>
    <t>https://www.ebi.ac.uk/chembl/compound_report_card/CHEMBL157844/</t>
  </si>
  <si>
    <t>Puupehenone</t>
  </si>
  <si>
    <t>CC1(C)CCC[C@@]2(C)[C@H]1CC[C@]1(C)OC3=CC(=O)C(O)=CC3=C[C@@H]12</t>
  </si>
  <si>
    <t>LOCMLXSTDCXZFJ-YHELAOLJSA-N</t>
  </si>
  <si>
    <t>https://pubchem.ncbi.nlm.nih.gov/compound/72536</t>
  </si>
  <si>
    <t>Hagiwara, K., Garcia Hernandez, J. E., Harper, M. K., Carroll, A., Motti, C. A., Awaya, J., Nguyen, H.-Y., &amp; Wright, A. D. (2015). Puupehenol, a Potent Antioxidant Antimicrobial Meroterpenoid from a Hawaiian Deep-Water Dactylospongia sp. Sponge. Journal of Natural Products, 78(2), 325-329. https://doi.org/10.1021/np500793g</t>
  </si>
  <si>
    <t xml:space="preserve">Producto natural. Potente antioxidante y antimicrobiano. </t>
  </si>
  <si>
    <t>CHEMBL3113617</t>
  </si>
  <si>
    <t>Compuesto sintético</t>
  </si>
  <si>
    <r>
      <t xml:space="preserve">Prasher, P., Pooja, &amp; Singh, P. (2014). Lead modification: Amino acid appended indoles as highly effective 5-LOX inhibitors. </t>
    </r>
    <r>
      <rPr>
        <i/>
        <sz val="11"/>
        <color theme="1"/>
        <rFont val="Calibri"/>
        <family val="2"/>
        <scheme val="minor"/>
      </rPr>
      <t>Bioorganic &amp; Medicinal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(5), 1642-1648. https://doi.org/10.1016/j.bmc.2014.01.027</t>
    </r>
  </si>
  <si>
    <t>CHEMBL3113612</t>
  </si>
  <si>
    <t>https://www.ebi.ac.uk/chembl/compound_report_card/CHEMBL3113612/</t>
  </si>
  <si>
    <t>COC(=O)CNC(=O)C(=O)c1cn(S(=O)(=O)c2ccc(C)cc2)c2ccccc12</t>
  </si>
  <si>
    <t>LCXYLIPRSBIJIR-UHFFFAOYSA-N</t>
  </si>
  <si>
    <t>http://zinc15.docking.org/substances/ZINC000103271240/</t>
  </si>
  <si>
    <t>https://pubchem.ncbi.nlm.nih.gov/compound/76328547</t>
  </si>
  <si>
    <t>RG-6820</t>
  </si>
  <si>
    <t>https://pubchem.ncbi.nlm.nih.gov/compound/14406194</t>
  </si>
  <si>
    <t>http://zinc15.docking.org/substances/ZINC000029486439/</t>
  </si>
  <si>
    <t>O=C(Cc1ccc(OCc2ccccc2)cc1)N(O)CCc1ccccc1</t>
  </si>
  <si>
    <t>CCBFWYRWDWBCOM-UHFFFAOYSA-N</t>
  </si>
  <si>
    <t>Prasher, P., Pooja, &amp; Singh, P. (2014). Lead modification: Amino acid appended indoles as highly effective 5-LOX inhibitors. Bioorganic &amp; Medicinal Chemistry, 22(5), 1642-1648. https://doi.org/10.1016/j.bmc.2014.01.027</t>
  </si>
  <si>
    <r>
      <t xml:space="preserve">Huang, F. C., Shoupe, T. S., Lin, C. J., Lee, T. D., Chan, W. K., Tan, J., Schnapper, M., Suh, J. T., Gordon, R. J., &amp; Sonnino, P. A. (1989). Differential effects of a series of hydroxamic acid derivatives on 5-lipoxygenase and cyclooxygenase from neutrophils and 12-lipoxygenase from platelets and their in vivo effects on inflammation and anaphylaxis. </t>
    </r>
    <r>
      <rPr>
        <i/>
        <sz val="11"/>
        <color theme="1"/>
        <rFont val="Calibri"/>
        <family val="2"/>
        <scheme val="minor"/>
      </rPr>
      <t>Journal of Medicinal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(8), 1836-1842. https://doi.org/10.1021/jm00128a027</t>
    </r>
  </si>
  <si>
    <r>
      <t xml:space="preserve">Oh, N., K, B., J, E., &amp; I, A.-R. (1987). Inhibition of 5-lipoxygenase pathway of arachidonic acid metabolism in human neutrophils by sulfasalazine and 5-aminosalicylic acid. </t>
    </r>
    <r>
      <rPr>
        <i/>
        <sz val="11"/>
        <color theme="1"/>
        <rFont val="Calibri"/>
        <family val="2"/>
        <scheme val="minor"/>
      </rPr>
      <t>Digestive Diseases and 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(6), 577-582. https://doi.org/10.1007/bf01296156</t>
    </r>
  </si>
  <si>
    <t>http://zinc15.docking.org/substances/ZINC000029123138/</t>
  </si>
  <si>
    <t>CHEMBL195309</t>
  </si>
  <si>
    <t>ZINC000001485546</t>
  </si>
  <si>
    <t>CHEMBL59356</t>
  </si>
  <si>
    <t>ZINC000000005986</t>
  </si>
  <si>
    <t>CHEMBL258741</t>
  </si>
  <si>
    <t>ZINC000029123138</t>
  </si>
  <si>
    <t>CHEMBL313972</t>
  </si>
  <si>
    <t>ZINC000000012342</t>
  </si>
  <si>
    <t>CHEMBL93</t>
  </si>
  <si>
    <t>ZINC000000000850</t>
  </si>
  <si>
    <t>ZINC000095619527</t>
  </si>
  <si>
    <t>CHEMBL3401902</t>
  </si>
  <si>
    <t xml:space="preserve">Atreleuton </t>
  </si>
  <si>
    <t>ZINC000103271251</t>
  </si>
  <si>
    <t>ZINC000103271240</t>
  </si>
  <si>
    <t>CHEMBL4297416</t>
  </si>
  <si>
    <t>CHEMBL157844</t>
  </si>
  <si>
    <t>CHEMBL7660</t>
  </si>
  <si>
    <t>ZINC000002769764</t>
  </si>
  <si>
    <t>CHEMBL509</t>
  </si>
  <si>
    <t>ZINC000000001655</t>
  </si>
  <si>
    <t>CHEMBL311498</t>
  </si>
  <si>
    <t>ZINC000000119983</t>
  </si>
  <si>
    <t>https://drugs.ncats.io/drug/U301T88E1M  https://pubmed.ncbi.nlm.nih.gov/11527015/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</si>
</sst>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4D5456"/>
      <name val="Calibri"/>
      <family val="2"/>
      <scheme val="minor"/>
    </font>
    <font>
      <sz val="11"/>
      <color rgb="FF212121"/>
      <name val="Calibri"/>
      <family val="2"/>
      <scheme val="minor"/>
    </font>
    <font>
      <sz val="9"/>
      <color rgb="FF4D5456"/>
      <name val="Verdana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ABB2B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11" fontId="0" fillId="0" borderId="0" xfId="0" applyNumberFormat="1" applyFont="1" applyAlignment="1">
      <alignment vertical="center"/>
    </xf>
    <xf numFmtId="164" fontId="1" fillId="0" borderId="0" xfId="1" applyNumberFormat="1" applyFont="1" applyAlignment="1">
      <alignment vertical="center" wrapText="1"/>
    </xf>
    <xf numFmtId="164" fontId="0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1" fontId="5" fillId="0" borderId="0" xfId="0" applyNumberFormat="1" applyFont="1" applyAlignment="1">
      <alignment vertical="center"/>
    </xf>
    <xf numFmtId="11" fontId="5" fillId="0" borderId="0" xfId="0" applyNumberFormat="1" applyFont="1" applyAlignment="1">
      <alignment vertical="center" wrapText="1"/>
    </xf>
    <xf numFmtId="164" fontId="5" fillId="0" borderId="0" xfId="0" applyNumberFormat="1" applyFon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0" xfId="1" applyFont="1" applyBorder="1" applyAlignment="1">
      <alignment vertical="center" wrapText="1"/>
    </xf>
    <xf numFmtId="0" fontId="0" fillId="0" borderId="0" xfId="0" applyFont="1" applyAlignment="1"/>
    <xf numFmtId="0" fontId="0" fillId="0" borderId="2" xfId="0" applyFont="1" applyBorder="1" applyAlignment="1">
      <alignment vertical="center"/>
    </xf>
    <xf numFmtId="0" fontId="5" fillId="0" borderId="2" xfId="0" applyFont="1" applyFill="1" applyBorder="1"/>
    <xf numFmtId="0" fontId="5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 applyAlignment="1">
      <alignment vertical="center" wrapText="1"/>
    </xf>
    <xf numFmtId="11" fontId="0" fillId="0" borderId="2" xfId="0" applyNumberFormat="1" applyFont="1" applyBorder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1" applyFont="1" applyBorder="1" applyAlignment="1">
      <alignment vertical="center" wrapText="1"/>
    </xf>
    <xf numFmtId="164" fontId="5" fillId="0" borderId="2" xfId="1" applyNumberFormat="1" applyFont="1" applyBorder="1" applyAlignment="1">
      <alignment vertical="center" wrapText="1"/>
    </xf>
    <xf numFmtId="11" fontId="5" fillId="0" borderId="2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164" fontId="5" fillId="0" borderId="2" xfId="0" applyNumberFormat="1" applyFont="1" applyBorder="1"/>
    <xf numFmtId="0" fontId="0" fillId="0" borderId="2" xfId="0" applyFont="1" applyBorder="1"/>
    <xf numFmtId="0" fontId="5" fillId="0" borderId="2" xfId="1" applyFont="1" applyFill="1" applyBorder="1"/>
    <xf numFmtId="0" fontId="11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2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/>
    <xf numFmtId="0" fontId="5" fillId="2" borderId="0" xfId="0" applyFont="1" applyFill="1" applyAlignment="1">
      <alignment vertical="center" wrapText="1"/>
    </xf>
    <xf numFmtId="0" fontId="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5" formatCode="0.00E+00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5" formatCode="0.00E+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5" formatCode="0.00E+00"/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5456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9662C-3E10-4CDD-BC5C-96870F9DED2C}" name="Tabla1" displayName="Tabla1" ref="A1:P25" totalsRowShown="0" headerRowDxfId="50" dataDxfId="49">
  <autoFilter ref="A1:P25" xr:uid="{928B88ED-1912-487C-A821-168209E456A9}"/>
  <sortState xmlns:xlrd2="http://schemas.microsoft.com/office/spreadsheetml/2017/richdata2" ref="A2:P25">
    <sortCondition descending="1" ref="K1:K25"/>
  </sortState>
  <tableColumns count="16">
    <tableColumn id="1" xr3:uid="{F7426B81-9230-4FFF-9847-9DBF1013E752}" name="Molécula" dataDxfId="48"/>
    <tableColumn id="6" xr3:uid="{BCAC56E3-2354-41B7-9E18-AEACB49377A0}" name="Descripción" dataDxfId="47"/>
    <tableColumn id="2" xr3:uid="{C7E16538-0341-47E8-83FB-4C808D51063D}" name="Chembl" dataDxfId="46"/>
    <tableColumn id="8" xr3:uid="{C07E82C9-321C-4EC5-B41B-5B54356E5A5F}" name="Pubchem" dataDxfId="45"/>
    <tableColumn id="15" xr3:uid="{1ACE8F49-7D40-4FE1-9CB4-F972EB72299D}" name="ZINC" dataDxfId="44"/>
    <tableColumn id="7" xr3:uid="{20B03989-7D22-443A-8195-B2CAC27EE0D5}" name="Drugs.com" dataDxfId="43"/>
    <tableColumn id="13" xr3:uid="{F6310368-4104-4BF8-BA03-1AA8D2CC770E}" name="DrugBank" dataDxfId="42"/>
    <tableColumn id="9" xr3:uid="{C74E114A-434B-409E-AAD0-B87DCA66FD43}" name="InChI Key" dataDxfId="41"/>
    <tableColumn id="12" xr3:uid="{EFD2FC69-4C97-4745-A38E-72212EDB0F6A}" name="Cannonical SMILES" dataDxfId="40"/>
    <tableColumn id="10" xr3:uid="{17292010-B132-4A68-B2A1-C326C32FA9D2}" name="Peso molecular (g/mol)" dataDxfId="39"/>
    <tableColumn id="14" xr3:uid="{EA99847D-E8EA-4BE1-99EB-00B42F62B1A7}" name="pIC50" dataDxfId="38">
      <calculatedColumnFormula>-LOG(Tabla1[[#This Row],[ic50(nM)]]/10^9)</calculatedColumnFormula>
    </tableColumn>
    <tableColumn id="3" xr3:uid="{F8E51F7B-B48A-42C6-B31B-318B50B1D2EB}" name="ic50 (μg/mL)" dataDxfId="37"/>
    <tableColumn id="11" xr3:uid="{5503055A-505B-4328-A742-586E0185D245}" name="ic50(nM)" dataDxfId="36"/>
    <tableColumn id="4" xr3:uid="{DD31F12A-2148-4E7A-9850-903A2D1AC64C}" name="Ki (nM)" dataDxfId="35"/>
    <tableColumn id="16" xr3:uid="{BDBA8FDE-42A5-4DFF-BD05-E08F6A5E01A9}" name="PDB" dataDxfId="34"/>
    <tableColumn id="5" xr3:uid="{C1A8E1F2-8529-4FB8-92E8-BF206CED714D}" name="Referencias" dataDxfId="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98485-1B09-4A45-B2DC-1B522B37A5E0}" name="Tabla13" displayName="Tabla13" ref="A1:K7" totalsRowShown="0" headerRowDxfId="12" dataDxfId="11">
  <autoFilter ref="A1:K7" xr:uid="{E12F1ABA-3467-49B6-A548-01303C0913F7}"/>
  <sortState xmlns:xlrd2="http://schemas.microsoft.com/office/spreadsheetml/2017/richdata2" ref="A2:K7">
    <sortCondition ref="A1:A7"/>
  </sortState>
  <tableColumns count="11">
    <tableColumn id="1" xr3:uid="{FD0E8EF4-412F-49E4-82B6-F34458E97886}" name="Molécula" dataDxfId="10"/>
    <tableColumn id="2" xr3:uid="{475BF3D7-E2BF-4D70-A710-BFA47468FF5F}" name="Chembl" dataDxfId="9"/>
    <tableColumn id="8" xr3:uid="{679790DF-7A6E-4C24-BA97-61C96CB5D180}" name="Pubchem" dataDxfId="8"/>
    <tableColumn id="15" xr3:uid="{4F2FB34E-A096-48BF-AD4B-99A554ABD5A9}" name="ZINC" dataDxfId="7"/>
    <tableColumn id="9" xr3:uid="{AC4F6C1E-9729-46E4-9F85-8D15A0696E6B}" name="InChI Key" dataDxfId="6"/>
    <tableColumn id="12" xr3:uid="{3A664A5D-3340-45DC-9569-70DB92008DAD}" name="Cannonical SMILES" dataDxfId="5"/>
    <tableColumn id="10" xr3:uid="{430480B2-9009-4C59-AC6A-1C4B2ADCB677}" name="Peso molecular (g/mol)" dataDxfId="4"/>
    <tableColumn id="14" xr3:uid="{0C084E8B-3E42-4A6B-A360-44B84D8DDA98}" name="pIC50" dataDxfId="3">
      <calculatedColumnFormula>-LOG(Tabla13[[#This Row],[ic50(nM)]]/10^9)</calculatedColumnFormula>
    </tableColumn>
    <tableColumn id="11" xr3:uid="{B66D16FF-1F61-4A45-B088-74A76A4A45CD}" name="ic50(nM)" dataDxfId="2"/>
    <tableColumn id="4" xr3:uid="{BEC539D9-F0A9-409C-A4DF-52A1D4C43FFE}" name="Ki (nM)" dataDxfId="1"/>
    <tableColumn id="16" xr3:uid="{A7A6CE2A-D396-4F8A-8EDB-EE5536A3C113}" name="PDB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chem.ncbi.nlm.nih.gov/compound/76310435" TargetMode="External"/><Relationship Id="rId18" Type="http://schemas.openxmlformats.org/officeDocument/2006/relationships/hyperlink" Target="https://www.ebi.ac.uk/chembl/compound_report_card/CHEMBL258741/" TargetMode="External"/><Relationship Id="rId26" Type="http://schemas.openxmlformats.org/officeDocument/2006/relationships/hyperlink" Target="http://zinc15.docking.org/substances/ZINC000000119983/" TargetMode="External"/><Relationship Id="rId3" Type="http://schemas.openxmlformats.org/officeDocument/2006/relationships/hyperlink" Target="https://www.drugs.com/cons/flavocoxid.html" TargetMode="External"/><Relationship Id="rId21" Type="http://schemas.openxmlformats.org/officeDocument/2006/relationships/hyperlink" Target="https://pubchem.ncbi.nlm.nih.gov/compound/24986635" TargetMode="External"/><Relationship Id="rId7" Type="http://schemas.openxmlformats.org/officeDocument/2006/relationships/hyperlink" Target="http://zinc15.docking.org/substances/ZINC000003952881/" TargetMode="External"/><Relationship Id="rId12" Type="http://schemas.openxmlformats.org/officeDocument/2006/relationships/hyperlink" Target="http://zinc15.docking.org/substances/ZINC000001485546/" TargetMode="External"/><Relationship Id="rId17" Type="http://schemas.openxmlformats.org/officeDocument/2006/relationships/hyperlink" Target="http://zinc15.docking.org/substances/ZINC000000005986/" TargetMode="External"/><Relationship Id="rId25" Type="http://schemas.openxmlformats.org/officeDocument/2006/relationships/hyperlink" Target="http://zinc15.docking.org/substances/ZINC000003871633/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ebi.ac.uk/chembl/compound_report_card/CHEMBL59356/" TargetMode="External"/><Relationship Id="rId16" Type="http://schemas.openxmlformats.org/officeDocument/2006/relationships/hyperlink" Target="http://zinc15.docking.org/substances/ZINC000103271240/" TargetMode="External"/><Relationship Id="rId20" Type="http://schemas.openxmlformats.org/officeDocument/2006/relationships/hyperlink" Target="http://zinc15.docking.org/substances/ZINC000029486439/" TargetMode="External"/><Relationship Id="rId29" Type="http://schemas.openxmlformats.org/officeDocument/2006/relationships/hyperlink" Target="https://www.ebi.ac.uk/chembl/compound_report_card/CHEMBL157844/" TargetMode="External"/><Relationship Id="rId1" Type="http://schemas.openxmlformats.org/officeDocument/2006/relationships/hyperlink" Target="https://www.ebi.ac.uk/chembl/compound_report_card/CHEMBL509/" TargetMode="External"/><Relationship Id="rId6" Type="http://schemas.openxmlformats.org/officeDocument/2006/relationships/hyperlink" Target="https://www.ebi.ac.uk/chembl/compound_report_card/CHEMBL304818/" TargetMode="External"/><Relationship Id="rId11" Type="http://schemas.openxmlformats.org/officeDocument/2006/relationships/hyperlink" Target="https://www.ebi.ac.uk/chembl/compound_report_card/CHEMBL425/" TargetMode="External"/><Relationship Id="rId24" Type="http://schemas.openxmlformats.org/officeDocument/2006/relationships/hyperlink" Target="http://zinc15.docking.org/substances/ZINC000001531790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ebi.ac.uk/chembl/compound_report_card/CHEMBL1201346/" TargetMode="External"/><Relationship Id="rId15" Type="http://schemas.openxmlformats.org/officeDocument/2006/relationships/hyperlink" Target="http://zinc15.docking.org/substances/ZINC000103271251/" TargetMode="External"/><Relationship Id="rId23" Type="http://schemas.openxmlformats.org/officeDocument/2006/relationships/hyperlink" Target="http://zinc15.docking.org/substances/ZINC000002769764/" TargetMode="External"/><Relationship Id="rId28" Type="http://schemas.openxmlformats.org/officeDocument/2006/relationships/hyperlink" Target="https://www.ebi.ac.uk/chembl/compound_report_card/CHEMBL4297416/" TargetMode="External"/><Relationship Id="rId10" Type="http://schemas.openxmlformats.org/officeDocument/2006/relationships/hyperlink" Target="https://www.ebi.ac.uk/chembl/compound_report_card/CHEMBL485818/" TargetMode="External"/><Relationship Id="rId19" Type="http://schemas.openxmlformats.org/officeDocument/2006/relationships/hyperlink" Target="http://zinc15.docking.org/substances/ZINC000029123138/" TargetMode="External"/><Relationship Id="rId31" Type="http://schemas.openxmlformats.org/officeDocument/2006/relationships/hyperlink" Target="https://www.ebi.ac.uk/chembl/compound_report_card/CHEMBL311498/" TargetMode="External"/><Relationship Id="rId4" Type="http://schemas.openxmlformats.org/officeDocument/2006/relationships/hyperlink" Target="https://www.ebi.ac.uk/chembl/compound_report_card/CHEMBL93/" TargetMode="External"/><Relationship Id="rId9" Type="http://schemas.openxmlformats.org/officeDocument/2006/relationships/hyperlink" Target="https://www.ebi.ac.uk/chembl/compound_report_card/CHEMBL3401902/" TargetMode="External"/><Relationship Id="rId14" Type="http://schemas.openxmlformats.org/officeDocument/2006/relationships/hyperlink" Target="https://pubchem.ncbi.nlm.nih.gov/compound/9821945" TargetMode="External"/><Relationship Id="rId22" Type="http://schemas.openxmlformats.org/officeDocument/2006/relationships/hyperlink" Target="http://zinc15.docking.org/substances/ZINC000000000850/" TargetMode="External"/><Relationship Id="rId27" Type="http://schemas.openxmlformats.org/officeDocument/2006/relationships/hyperlink" Target="http://zinc15.docking.org/substances/ZINC000036487556/" TargetMode="External"/><Relationship Id="rId30" Type="http://schemas.openxmlformats.org/officeDocument/2006/relationships/hyperlink" Target="https://www.ebi.ac.uk/chembl/compound_report_card/CHEMBL15192/" TargetMode="External"/><Relationship Id="rId8" Type="http://schemas.openxmlformats.org/officeDocument/2006/relationships/hyperlink" Target="https://www.ebi.ac.uk/chembl/compound_report_card/CHEMBL195309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BBBB-977A-4FF9-ADEB-9636CF025D05}">
  <dimension ref="A1:P25"/>
  <sheetViews>
    <sheetView tabSelected="1" topLeftCell="A16" workbookViewId="0">
      <pane xSplit="1" topLeftCell="B1" activePane="topRight" state="frozen"/>
      <selection pane="topRight" activeCell="B19" sqref="B19"/>
    </sheetView>
  </sheetViews>
  <sheetFormatPr baseColWidth="10" defaultColWidth="21.42578125" defaultRowHeight="15" x14ac:dyDescent="0.25"/>
  <cols>
    <col min="1" max="1" width="21.42578125" style="3"/>
    <col min="2" max="2" width="30.7109375" style="4" customWidth="1"/>
    <col min="3" max="3" width="16.7109375" style="4" customWidth="1"/>
    <col min="4" max="5" width="15.28515625" style="4" customWidth="1"/>
    <col min="6" max="6" width="13.7109375" style="4" customWidth="1"/>
    <col min="7" max="7" width="11.85546875" style="4" customWidth="1"/>
    <col min="8" max="8" width="11.5703125" style="4" customWidth="1"/>
    <col min="9" max="9" width="19.140625" style="3" customWidth="1"/>
    <col min="10" max="10" width="21.42578125" style="3"/>
    <col min="11" max="11" width="21.42578125" style="11"/>
    <col min="12" max="12" width="21.42578125" style="4"/>
    <col min="13" max="15" width="21.42578125" style="3"/>
    <col min="16" max="16" width="61.7109375" style="3" customWidth="1"/>
    <col min="17" max="17" width="69.42578125" style="3" customWidth="1"/>
    <col min="18" max="16384" width="21.42578125" style="3"/>
  </cols>
  <sheetData>
    <row r="1" spans="1:16" ht="30" x14ac:dyDescent="0.25">
      <c r="A1" s="3" t="s">
        <v>0</v>
      </c>
      <c r="B1" s="4" t="s">
        <v>19</v>
      </c>
      <c r="C1" s="4" t="s">
        <v>5</v>
      </c>
      <c r="D1" s="4" t="s">
        <v>28</v>
      </c>
      <c r="E1" s="4" t="s">
        <v>139</v>
      </c>
      <c r="F1" s="4" t="s">
        <v>21</v>
      </c>
      <c r="G1" s="4" t="s">
        <v>62</v>
      </c>
      <c r="H1" s="4" t="s">
        <v>84</v>
      </c>
      <c r="I1" s="4" t="s">
        <v>37</v>
      </c>
      <c r="J1" s="4" t="s">
        <v>32</v>
      </c>
      <c r="K1" s="3" t="s">
        <v>70</v>
      </c>
      <c r="L1" s="3" t="s">
        <v>71</v>
      </c>
      <c r="M1" s="3" t="s">
        <v>31</v>
      </c>
      <c r="N1" s="3" t="s">
        <v>133</v>
      </c>
      <c r="O1" s="3" t="s">
        <v>156</v>
      </c>
      <c r="P1" s="4" t="s">
        <v>1</v>
      </c>
    </row>
    <row r="2" spans="1:16" ht="90" x14ac:dyDescent="0.25">
      <c r="A2" s="14" t="s">
        <v>7</v>
      </c>
      <c r="B2" s="16" t="s">
        <v>95</v>
      </c>
      <c r="C2" s="1" t="s">
        <v>8</v>
      </c>
      <c r="D2" s="16" t="s">
        <v>90</v>
      </c>
      <c r="E2" s="1" t="s">
        <v>143</v>
      </c>
      <c r="F2" s="16" t="s">
        <v>96</v>
      </c>
      <c r="G2" s="16" t="s">
        <v>93</v>
      </c>
      <c r="H2" s="32" t="s">
        <v>92</v>
      </c>
      <c r="I2" s="16" t="s">
        <v>91</v>
      </c>
      <c r="J2" s="16">
        <v>357.32</v>
      </c>
      <c r="K2" s="17" t="e">
        <f>-LOG(Tabla1[[#This Row],[ic50(nM)]]/10^9)</f>
        <v>#VALUE!</v>
      </c>
      <c r="L2" s="18"/>
      <c r="M2" s="18" t="s">
        <v>119</v>
      </c>
      <c r="N2" s="14"/>
      <c r="O2" s="14"/>
      <c r="P2" s="24" t="s">
        <v>94</v>
      </c>
    </row>
    <row r="3" spans="1:16" ht="90" x14ac:dyDescent="0.25">
      <c r="A3" s="2" t="s">
        <v>2</v>
      </c>
      <c r="B3" s="7" t="s">
        <v>20</v>
      </c>
      <c r="C3" s="7"/>
      <c r="D3" s="7"/>
      <c r="E3" s="7"/>
      <c r="F3" s="6" t="s">
        <v>22</v>
      </c>
      <c r="G3" s="6"/>
      <c r="H3" s="6"/>
      <c r="I3" s="6"/>
      <c r="J3" s="6"/>
      <c r="K3" s="10" t="e">
        <f>-LOG(Tabla1[[#This Row],[ic50(nM)]]/10^9)</f>
        <v>#NUM!</v>
      </c>
      <c r="L3" s="9"/>
      <c r="M3" s="9"/>
      <c r="N3" s="5"/>
      <c r="O3" s="5"/>
      <c r="P3" s="7" t="s">
        <v>73</v>
      </c>
    </row>
    <row r="4" spans="1:16" s="12" customFormat="1" ht="75" x14ac:dyDescent="0.25">
      <c r="A4" s="14" t="s">
        <v>13</v>
      </c>
      <c r="B4" s="16" t="s">
        <v>99</v>
      </c>
      <c r="C4" s="16" t="s">
        <v>14</v>
      </c>
      <c r="D4" s="16" t="s">
        <v>114</v>
      </c>
      <c r="E4" s="16" t="s">
        <v>147</v>
      </c>
      <c r="F4" s="16" t="s">
        <v>98</v>
      </c>
      <c r="G4" s="16" t="s">
        <v>115</v>
      </c>
      <c r="H4" s="16" t="s">
        <v>117</v>
      </c>
      <c r="I4" s="16" t="s">
        <v>116</v>
      </c>
      <c r="J4" s="16">
        <v>153.13999999999999</v>
      </c>
      <c r="K4" s="17" t="e">
        <f>-LOG(Tabla1[[#This Row],[ic50(nM)]]/10^9)</f>
        <v>#VALUE!</v>
      </c>
      <c r="L4" s="18"/>
      <c r="M4" s="18" t="s">
        <v>119</v>
      </c>
      <c r="N4" s="14"/>
      <c r="O4" s="14"/>
      <c r="P4" s="22" t="s">
        <v>118</v>
      </c>
    </row>
    <row r="5" spans="1:16" s="12" customFormat="1" ht="60" x14ac:dyDescent="0.25">
      <c r="A5" s="14" t="s">
        <v>15</v>
      </c>
      <c r="B5" s="16" t="s">
        <v>101</v>
      </c>
      <c r="C5" s="1" t="s">
        <v>16</v>
      </c>
      <c r="D5" s="16" t="s">
        <v>122</v>
      </c>
      <c r="E5" s="16" t="s">
        <v>146</v>
      </c>
      <c r="F5" s="16" t="s">
        <v>100</v>
      </c>
      <c r="G5" s="16" t="s">
        <v>123</v>
      </c>
      <c r="H5" s="16" t="s">
        <v>121</v>
      </c>
      <c r="I5" s="16" t="s">
        <v>120</v>
      </c>
      <c r="J5" s="16">
        <v>302.24</v>
      </c>
      <c r="K5" s="17" t="e">
        <f>-LOG(Tabla1[[#This Row],[ic50(nM)]]/10^9)</f>
        <v>#VALUE!</v>
      </c>
      <c r="L5" s="18"/>
      <c r="M5" s="18" t="s">
        <v>119</v>
      </c>
      <c r="N5" s="14"/>
      <c r="O5" s="14"/>
      <c r="P5" s="24" t="s">
        <v>211</v>
      </c>
    </row>
    <row r="6" spans="1:16" s="12" customFormat="1" ht="90" x14ac:dyDescent="0.25">
      <c r="A6" s="16" t="s">
        <v>38</v>
      </c>
      <c r="B6" s="16" t="s">
        <v>186</v>
      </c>
      <c r="C6" s="1" t="s">
        <v>23</v>
      </c>
      <c r="D6" s="16" t="s">
        <v>184</v>
      </c>
      <c r="E6" s="16" t="s">
        <v>185</v>
      </c>
      <c r="F6" s="15"/>
      <c r="G6" s="15"/>
      <c r="H6" s="15" t="s">
        <v>183</v>
      </c>
      <c r="I6" s="15" t="s">
        <v>182</v>
      </c>
      <c r="J6" s="15">
        <v>446.36</v>
      </c>
      <c r="K6" s="19" t="s">
        <v>27</v>
      </c>
      <c r="L6" s="19" t="s">
        <v>27</v>
      </c>
      <c r="M6" s="19" t="s">
        <v>27</v>
      </c>
      <c r="N6" s="14"/>
      <c r="O6" s="14"/>
      <c r="P6" s="16" t="s">
        <v>74</v>
      </c>
    </row>
    <row r="7" spans="1:16" s="12" customFormat="1" ht="75" x14ac:dyDescent="0.25">
      <c r="A7" s="58" t="s">
        <v>56</v>
      </c>
      <c r="B7" s="16" t="s">
        <v>58</v>
      </c>
      <c r="C7" s="1" t="s">
        <v>172</v>
      </c>
      <c r="D7" s="1" t="s">
        <v>171</v>
      </c>
      <c r="E7" s="1" t="s">
        <v>173</v>
      </c>
      <c r="F7" s="16"/>
      <c r="G7" s="16"/>
      <c r="H7" s="29" t="s">
        <v>169</v>
      </c>
      <c r="I7" s="16" t="s">
        <v>170</v>
      </c>
      <c r="J7" s="16">
        <v>393.51</v>
      </c>
      <c r="K7" s="17">
        <f>-LOG(Tabla1[[#This Row],[ic50(nM)]]/10^9)</f>
        <v>8.9393021596463882</v>
      </c>
      <c r="L7" s="18"/>
      <c r="M7" s="18">
        <v>1.1499999999999999</v>
      </c>
      <c r="N7" s="14"/>
      <c r="O7" s="14"/>
      <c r="P7" s="16" t="s">
        <v>78</v>
      </c>
    </row>
    <row r="8" spans="1:16" s="12" customFormat="1" ht="75" x14ac:dyDescent="0.25">
      <c r="A8" s="59" t="s">
        <v>195</v>
      </c>
      <c r="B8" s="27" t="s">
        <v>196</v>
      </c>
      <c r="C8" s="7" t="s">
        <v>134</v>
      </c>
      <c r="D8" s="1" t="s">
        <v>137</v>
      </c>
      <c r="E8" s="1" t="s">
        <v>153</v>
      </c>
      <c r="F8" s="7"/>
      <c r="G8" s="7"/>
      <c r="H8" s="7" t="s">
        <v>136</v>
      </c>
      <c r="I8" s="7" t="s">
        <v>135</v>
      </c>
      <c r="J8" s="7">
        <v>400.41</v>
      </c>
      <c r="K8" s="8">
        <f>-LOG(Tabla1[[#This Row],[ic50(nM)]]/10^9)</f>
        <v>8.0655015487564317</v>
      </c>
      <c r="L8" s="28"/>
      <c r="M8" s="9">
        <v>8.6</v>
      </c>
      <c r="N8" s="5">
        <v>8.4</v>
      </c>
      <c r="O8" s="14"/>
      <c r="P8" s="24" t="s">
        <v>197</v>
      </c>
    </row>
    <row r="9" spans="1:16" s="12" customFormat="1" ht="75" x14ac:dyDescent="0.25">
      <c r="A9" s="60" t="s">
        <v>198</v>
      </c>
      <c r="B9" s="27" t="s">
        <v>196</v>
      </c>
      <c r="C9" s="7" t="s">
        <v>199</v>
      </c>
      <c r="D9" s="7" t="s">
        <v>203</v>
      </c>
      <c r="E9" s="1" t="s">
        <v>202</v>
      </c>
      <c r="F9" s="7"/>
      <c r="G9" s="7"/>
      <c r="H9" s="7" t="s">
        <v>201</v>
      </c>
      <c r="I9" s="7" t="s">
        <v>200</v>
      </c>
      <c r="J9" s="7">
        <v>414.44</v>
      </c>
      <c r="K9" s="8">
        <f>-LOG(Tabla1[[#This Row],[ic50(nM)]]/10^9)</f>
        <v>8.0132282657337548</v>
      </c>
      <c r="L9" s="28"/>
      <c r="M9" s="9">
        <v>9.6999999999999993</v>
      </c>
      <c r="N9" s="5">
        <v>9.4</v>
      </c>
      <c r="O9" s="14"/>
      <c r="P9" s="7" t="s">
        <v>209</v>
      </c>
    </row>
    <row r="10" spans="1:16" s="12" customFormat="1" ht="75" x14ac:dyDescent="0.25">
      <c r="A10" s="58" t="s">
        <v>11</v>
      </c>
      <c r="B10" s="16" t="s">
        <v>113</v>
      </c>
      <c r="C10" s="15" t="s">
        <v>12</v>
      </c>
      <c r="D10" s="15" t="s">
        <v>110</v>
      </c>
      <c r="E10" s="1" t="s">
        <v>145</v>
      </c>
      <c r="F10" s="15"/>
      <c r="G10" s="15" t="s">
        <v>112</v>
      </c>
      <c r="H10" s="25" t="s">
        <v>109</v>
      </c>
      <c r="I10" s="25" t="s">
        <v>108</v>
      </c>
      <c r="J10" s="25">
        <v>318.39999999999998</v>
      </c>
      <c r="K10" s="26">
        <f>-LOG(Tabla1[[#This Row],[ic50(nM)]]/10^9)</f>
        <v>7.6382721639824069</v>
      </c>
      <c r="L10" s="18"/>
      <c r="M10" s="18">
        <v>23</v>
      </c>
      <c r="N10" s="14"/>
      <c r="O10" s="14"/>
      <c r="P10" s="16" t="s">
        <v>236</v>
      </c>
    </row>
    <row r="11" spans="1:16" s="12" customFormat="1" ht="75" x14ac:dyDescent="0.25">
      <c r="A11" s="14" t="s">
        <v>54</v>
      </c>
      <c r="B11" s="16" t="s">
        <v>57</v>
      </c>
      <c r="C11" s="16" t="s">
        <v>159</v>
      </c>
      <c r="D11" s="16" t="s">
        <v>163</v>
      </c>
      <c r="E11" s="1" t="s">
        <v>162</v>
      </c>
      <c r="F11" s="16"/>
      <c r="G11" s="16"/>
      <c r="H11" s="16" t="s">
        <v>161</v>
      </c>
      <c r="I11" s="16" t="s">
        <v>160</v>
      </c>
      <c r="J11" s="16">
        <v>463.39</v>
      </c>
      <c r="K11" s="17">
        <f>-LOG(Tabla1[[#This Row],[ic50(nM)]]/10^9)</f>
        <v>7.2218487496163561</v>
      </c>
      <c r="L11" s="18"/>
      <c r="M11" s="18">
        <v>60</v>
      </c>
      <c r="N11" s="14"/>
      <c r="O11" s="14"/>
      <c r="P11" s="16" t="s">
        <v>76</v>
      </c>
    </row>
    <row r="12" spans="1:16" s="12" customFormat="1" ht="90" x14ac:dyDescent="0.25">
      <c r="A12" s="58" t="s">
        <v>3</v>
      </c>
      <c r="B12" s="16" t="s">
        <v>47</v>
      </c>
      <c r="C12" s="1" t="s">
        <v>46</v>
      </c>
      <c r="D12" s="16" t="s">
        <v>29</v>
      </c>
      <c r="E12" s="1" t="s">
        <v>212</v>
      </c>
      <c r="F12" s="16"/>
      <c r="G12" s="16"/>
      <c r="H12" s="16" t="s">
        <v>30</v>
      </c>
      <c r="I12" s="13" t="s">
        <v>44</v>
      </c>
      <c r="J12" s="12">
        <v>440.5</v>
      </c>
      <c r="K12" s="20">
        <f>-LOG(Tabla1[[#This Row],[ic50(nM)]]/10^9)</f>
        <v>7.1549019599857431</v>
      </c>
      <c r="L12" s="18">
        <f>Tabla1[[#This Row],[ic50(nM)]]*Tabla1[[#This Row],[Peso molecular (g/mol)]]/10^6</f>
        <v>3.0835000000000001E-2</v>
      </c>
      <c r="M12" s="18">
        <v>70</v>
      </c>
      <c r="N12" s="14"/>
      <c r="O12" s="14"/>
      <c r="P12" s="16" t="s">
        <v>75</v>
      </c>
    </row>
    <row r="13" spans="1:16" s="12" customFormat="1" ht="120" x14ac:dyDescent="0.25">
      <c r="A13" s="57" t="s">
        <v>52</v>
      </c>
      <c r="B13" s="16" t="s">
        <v>154</v>
      </c>
      <c r="C13" s="16" t="s">
        <v>131</v>
      </c>
      <c r="D13" s="16" t="s">
        <v>132</v>
      </c>
      <c r="E13" s="16" t="s">
        <v>151</v>
      </c>
      <c r="F13" s="16"/>
      <c r="G13" s="16" t="s">
        <v>138</v>
      </c>
      <c r="H13" s="16" t="s">
        <v>130</v>
      </c>
      <c r="I13" s="16" t="s">
        <v>129</v>
      </c>
      <c r="J13" s="16">
        <v>302.37</v>
      </c>
      <c r="K13" s="17">
        <f>-LOG(Tabla1[[#This Row],[ic50(nM)]]/10^9)</f>
        <v>7.0457574905606748</v>
      </c>
      <c r="L13" s="18"/>
      <c r="M13" s="18">
        <v>90</v>
      </c>
      <c r="N13" s="14"/>
      <c r="O13" s="14" t="s">
        <v>158</v>
      </c>
      <c r="P13" s="16" t="s">
        <v>155</v>
      </c>
    </row>
    <row r="14" spans="1:16" s="12" customFormat="1" ht="75" x14ac:dyDescent="0.25">
      <c r="A14" s="58" t="s">
        <v>55</v>
      </c>
      <c r="B14" s="16" t="s">
        <v>57</v>
      </c>
      <c r="C14" s="1" t="s">
        <v>164</v>
      </c>
      <c r="D14" s="1" t="s">
        <v>168</v>
      </c>
      <c r="E14" s="16"/>
      <c r="F14" s="16"/>
      <c r="G14" s="16" t="s">
        <v>167</v>
      </c>
      <c r="H14" s="16" t="s">
        <v>166</v>
      </c>
      <c r="I14" s="16" t="s">
        <v>165</v>
      </c>
      <c r="J14" s="16">
        <v>393.51</v>
      </c>
      <c r="K14" s="17">
        <f>-LOG(Tabla1[[#This Row],[ic50(nM)]]/10^9)</f>
        <v>6.6401645176601116</v>
      </c>
      <c r="L14" s="18"/>
      <c r="M14" s="18">
        <v>229</v>
      </c>
      <c r="N14" s="14"/>
      <c r="O14" s="14"/>
      <c r="P14" s="16" t="s">
        <v>77</v>
      </c>
    </row>
    <row r="15" spans="1:16" s="12" customFormat="1" ht="105" x14ac:dyDescent="0.25">
      <c r="A15" s="33" t="s">
        <v>204</v>
      </c>
      <c r="B15" s="27"/>
      <c r="C15" s="7"/>
      <c r="D15" s="7" t="s">
        <v>205</v>
      </c>
      <c r="E15" s="1" t="s">
        <v>206</v>
      </c>
      <c r="F15" s="7"/>
      <c r="G15" s="7"/>
      <c r="H15" s="7" t="s">
        <v>208</v>
      </c>
      <c r="I15" s="7" t="s">
        <v>207</v>
      </c>
      <c r="J15" s="7">
        <v>361.4</v>
      </c>
      <c r="K15" s="8">
        <f>-LOG(Tabla1[[#This Row],[ic50(nM)]]/10^9)</f>
        <v>6.4948500216800937</v>
      </c>
      <c r="L15" s="28"/>
      <c r="M15" s="9">
        <v>320</v>
      </c>
      <c r="N15" s="5">
        <v>100</v>
      </c>
      <c r="O15" s="14"/>
      <c r="P15" s="22" t="s">
        <v>210</v>
      </c>
    </row>
    <row r="16" spans="1:16" s="12" customFormat="1" ht="60" x14ac:dyDescent="0.25">
      <c r="A16" s="56" t="s">
        <v>187</v>
      </c>
      <c r="B16" s="4" t="s">
        <v>53</v>
      </c>
      <c r="C16" s="6" t="s">
        <v>6</v>
      </c>
      <c r="D16" s="6" t="s">
        <v>69</v>
      </c>
      <c r="E16" s="1" t="s">
        <v>140</v>
      </c>
      <c r="F16" s="7" t="s">
        <v>68</v>
      </c>
      <c r="G16" s="7" t="s">
        <v>67</v>
      </c>
      <c r="H16" s="7" t="s">
        <v>85</v>
      </c>
      <c r="I16" s="7" t="s">
        <v>86</v>
      </c>
      <c r="J16" s="7">
        <v>236.3</v>
      </c>
      <c r="K16" s="8">
        <f>-LOG(Tabla1[[#This Row],[ic50(nM)]]/10^9)</f>
        <v>6.2518119729937993</v>
      </c>
      <c r="L16" s="9"/>
      <c r="M16" s="9">
        <v>560</v>
      </c>
      <c r="N16" s="5"/>
      <c r="O16" s="5"/>
      <c r="P16" s="7" t="s">
        <v>72</v>
      </c>
    </row>
    <row r="17" spans="1:16" s="12" customFormat="1" ht="90" x14ac:dyDescent="0.25">
      <c r="A17" s="56" t="s">
        <v>189</v>
      </c>
      <c r="B17" s="23" t="s">
        <v>194</v>
      </c>
      <c r="C17" s="1" t="s">
        <v>188</v>
      </c>
      <c r="D17" s="7" t="s">
        <v>192</v>
      </c>
      <c r="E17" s="16"/>
      <c r="F17" s="7"/>
      <c r="G17" s="7"/>
      <c r="H17" s="7" t="s">
        <v>191</v>
      </c>
      <c r="I17" s="7" t="s">
        <v>190</v>
      </c>
      <c r="J17" s="7">
        <v>328.4</v>
      </c>
      <c r="K17" s="8">
        <f>-LOG(Tabla1[[#This Row],[ic50(nM)]]/10^9)</f>
        <v>6.1674910872937634</v>
      </c>
      <c r="L17" s="28"/>
      <c r="M17" s="9">
        <v>680</v>
      </c>
      <c r="N17" s="5"/>
      <c r="O17" s="14"/>
      <c r="P17" s="7" t="s">
        <v>193</v>
      </c>
    </row>
    <row r="18" spans="1:16" s="12" customFormat="1" ht="75" x14ac:dyDescent="0.25">
      <c r="A18" s="14" t="s">
        <v>4</v>
      </c>
      <c r="B18" s="16" t="s">
        <v>81</v>
      </c>
      <c r="C18" s="1" t="s">
        <v>82</v>
      </c>
      <c r="D18" s="16" t="s">
        <v>88</v>
      </c>
      <c r="E18" s="16" t="s">
        <v>142</v>
      </c>
      <c r="F18" s="16"/>
      <c r="G18" s="16"/>
      <c r="H18" s="16" t="s">
        <v>83</v>
      </c>
      <c r="I18" s="16" t="s">
        <v>87</v>
      </c>
      <c r="J18" s="16">
        <v>326.44</v>
      </c>
      <c r="K18" s="17">
        <f>-LOG(Tabla1[[#This Row],[ic50(nM)]]/10^9)</f>
        <v>5.7695510786217259</v>
      </c>
      <c r="L18" s="18"/>
      <c r="M18" s="18">
        <v>1700</v>
      </c>
      <c r="N18" s="14"/>
      <c r="O18" s="14"/>
      <c r="P18" s="22" t="s">
        <v>89</v>
      </c>
    </row>
    <row r="19" spans="1:16" s="12" customFormat="1" ht="75" x14ac:dyDescent="0.25">
      <c r="A19" s="58" t="s">
        <v>26</v>
      </c>
      <c r="B19" s="16" t="s">
        <v>41</v>
      </c>
      <c r="C19" s="16" t="s">
        <v>42</v>
      </c>
      <c r="D19" s="16" t="s">
        <v>43</v>
      </c>
      <c r="E19" s="1" t="s">
        <v>150</v>
      </c>
      <c r="F19" s="16"/>
      <c r="G19" s="16"/>
      <c r="H19" s="31" t="s">
        <v>36</v>
      </c>
      <c r="I19" s="16" t="s">
        <v>40</v>
      </c>
      <c r="J19" s="12">
        <v>162.19</v>
      </c>
      <c r="K19" s="20">
        <f>-LOG(Tabla1[[#This Row],[ic50(nM)]]/10^9)</f>
        <v>5.7212463990471711</v>
      </c>
      <c r="L19" s="18">
        <v>0.65</v>
      </c>
      <c r="M19" s="18">
        <v>1900</v>
      </c>
      <c r="N19" s="14"/>
      <c r="O19" s="14"/>
      <c r="P19" s="16" t="s">
        <v>74</v>
      </c>
    </row>
    <row r="20" spans="1:16" ht="90" x14ac:dyDescent="0.25">
      <c r="A20" s="14" t="s">
        <v>59</v>
      </c>
      <c r="B20" s="16" t="s">
        <v>61</v>
      </c>
      <c r="C20" s="1" t="s">
        <v>60</v>
      </c>
      <c r="D20" s="16" t="s">
        <v>66</v>
      </c>
      <c r="E20" s="1" t="s">
        <v>152</v>
      </c>
      <c r="F20" s="16"/>
      <c r="G20" s="16" t="s">
        <v>63</v>
      </c>
      <c r="H20" s="30" t="s">
        <v>64</v>
      </c>
      <c r="I20" s="21" t="s">
        <v>65</v>
      </c>
      <c r="J20" s="16">
        <v>242.27</v>
      </c>
      <c r="K20" s="17">
        <f>-LOG(Tabla1[[#This Row],[ic50(nM)]]/10^9)</f>
        <v>5.0655015487564325</v>
      </c>
      <c r="L20" s="18"/>
      <c r="M20" s="18">
        <v>8600</v>
      </c>
      <c r="N20" s="14"/>
      <c r="O20" s="14"/>
      <c r="P20" s="16" t="s">
        <v>79</v>
      </c>
    </row>
    <row r="21" spans="1:16" ht="150" x14ac:dyDescent="0.25">
      <c r="A21" s="62" t="s">
        <v>179</v>
      </c>
      <c r="B21" s="27" t="s">
        <v>180</v>
      </c>
      <c r="C21" s="1" t="s">
        <v>174</v>
      </c>
      <c r="D21" s="7" t="s">
        <v>176</v>
      </c>
      <c r="E21" s="16" t="s">
        <v>175</v>
      </c>
      <c r="F21" s="7"/>
      <c r="G21" s="7"/>
      <c r="H21" s="7" t="s">
        <v>178</v>
      </c>
      <c r="I21" s="7" t="s">
        <v>177</v>
      </c>
      <c r="J21" s="7">
        <v>526.76</v>
      </c>
      <c r="K21" s="8">
        <f>-LOG(Tabla1[[#This Row],[ic50(nM)]]/10^9)</f>
        <v>4.8239087409443187</v>
      </c>
      <c r="L21" s="28"/>
      <c r="M21" s="9">
        <v>15000</v>
      </c>
      <c r="N21" s="5"/>
      <c r="O21" s="5" t="s">
        <v>157</v>
      </c>
      <c r="P21" s="24" t="s">
        <v>181</v>
      </c>
    </row>
    <row r="22" spans="1:16" ht="75" x14ac:dyDescent="0.25">
      <c r="A22" s="61" t="s">
        <v>9</v>
      </c>
      <c r="B22" s="16" t="s">
        <v>107</v>
      </c>
      <c r="C22" s="15" t="s">
        <v>10</v>
      </c>
      <c r="D22" s="15" t="s">
        <v>105</v>
      </c>
      <c r="E22" s="15" t="s">
        <v>144</v>
      </c>
      <c r="F22" s="15" t="s">
        <v>97</v>
      </c>
      <c r="G22" s="15" t="s">
        <v>111</v>
      </c>
      <c r="H22" s="34" t="s">
        <v>104</v>
      </c>
      <c r="I22" s="25" t="s">
        <v>103</v>
      </c>
      <c r="J22" s="25">
        <v>296.14999999999998</v>
      </c>
      <c r="K22" s="26">
        <f>-LOG(Tabla1[[#This Row],[ic50(nM)]]/10^9)</f>
        <v>4.6197887582883936</v>
      </c>
      <c r="L22" s="18"/>
      <c r="M22" s="18">
        <v>24000</v>
      </c>
      <c r="N22" s="14"/>
      <c r="O22" s="14"/>
      <c r="P22" s="24" t="s">
        <v>106</v>
      </c>
    </row>
    <row r="23" spans="1:16" ht="75" x14ac:dyDescent="0.25">
      <c r="A23" s="61" t="s">
        <v>39</v>
      </c>
      <c r="B23" s="16" t="s">
        <v>24</v>
      </c>
      <c r="C23" s="1" t="s">
        <v>51</v>
      </c>
      <c r="D23" s="16" t="s">
        <v>48</v>
      </c>
      <c r="E23" s="1" t="s">
        <v>141</v>
      </c>
      <c r="F23" s="15"/>
      <c r="G23" s="15"/>
      <c r="H23" s="16" t="s">
        <v>49</v>
      </c>
      <c r="I23" s="16" t="s">
        <v>50</v>
      </c>
      <c r="J23" s="12">
        <v>290.27</v>
      </c>
      <c r="K23" s="26">
        <f>-LOG(Tabla1[[#This Row],[ic50(nM)]]/10^9)</f>
        <v>4.2453182087114216</v>
      </c>
      <c r="L23" s="18">
        <v>16.5</v>
      </c>
      <c r="M23" s="18">
        <f>Tabla1[[#This Row],[ic50 (μg/mL)]]*10^6/Tabla1[[#This Row],[Peso molecular (g/mol)]]</f>
        <v>56843.62834602267</v>
      </c>
      <c r="N23" s="14"/>
      <c r="O23" s="14"/>
      <c r="P23" s="16" t="s">
        <v>74</v>
      </c>
    </row>
    <row r="24" spans="1:16" ht="75" x14ac:dyDescent="0.25">
      <c r="A24" s="14" t="s">
        <v>17</v>
      </c>
      <c r="B24" s="16" t="s">
        <v>101</v>
      </c>
      <c r="C24" s="16" t="s">
        <v>18</v>
      </c>
      <c r="D24" s="16" t="s">
        <v>125</v>
      </c>
      <c r="E24" s="16" t="s">
        <v>148</v>
      </c>
      <c r="F24" s="16" t="s">
        <v>102</v>
      </c>
      <c r="G24" s="16" t="s">
        <v>124</v>
      </c>
      <c r="H24" s="16" t="s">
        <v>127</v>
      </c>
      <c r="I24" s="16" t="s">
        <v>126</v>
      </c>
      <c r="J24" s="16">
        <v>398.4</v>
      </c>
      <c r="K24" s="17">
        <f>-LOG(Tabla1[[#This Row],[ic50(nM)]]/10^9)</f>
        <v>4</v>
      </c>
      <c r="L24" s="18"/>
      <c r="M24" s="18">
        <v>100000</v>
      </c>
      <c r="N24" s="14"/>
      <c r="O24" s="14"/>
      <c r="P24" s="24" t="s">
        <v>128</v>
      </c>
    </row>
    <row r="25" spans="1:16" ht="75" x14ac:dyDescent="0.25">
      <c r="A25" s="14" t="s">
        <v>25</v>
      </c>
      <c r="B25" s="16" t="s">
        <v>33</v>
      </c>
      <c r="C25" s="16" t="s">
        <v>45</v>
      </c>
      <c r="D25" s="16" t="s">
        <v>35</v>
      </c>
      <c r="E25" s="1" t="s">
        <v>149</v>
      </c>
      <c r="F25" s="16"/>
      <c r="G25" s="16"/>
      <c r="H25" s="32" t="s">
        <v>34</v>
      </c>
      <c r="I25" s="16" t="s">
        <v>80</v>
      </c>
      <c r="J25" s="12">
        <v>270.24</v>
      </c>
      <c r="K25" s="20">
        <f>-LOG(Tabla1[[#This Row],[ic50(nM)]]/10^9)</f>
        <v>3.9693516343279773</v>
      </c>
      <c r="L25" s="18">
        <v>29</v>
      </c>
      <c r="M25" s="18">
        <f>Tabla1[[#This Row],[ic50 (μg/mL)]]*10^6/Tabla1[[#This Row],[Peso molecular (g/mol)]]</f>
        <v>107312.01894612196</v>
      </c>
      <c r="N25" s="14"/>
      <c r="O25" s="14"/>
      <c r="P25" s="16" t="s">
        <v>74</v>
      </c>
    </row>
  </sheetData>
  <phoneticPr fontId="4" type="noConversion"/>
  <conditionalFormatting sqref="K2:K3 K5:K1048576">
    <cfRule type="cellIs" dxfId="58" priority="6" operator="lessThanOrEqual">
      <formula>6</formula>
    </cfRule>
    <cfRule type="cellIs" dxfId="57" priority="7" operator="between">
      <formula>6</formula>
      <formula>7</formula>
    </cfRule>
    <cfRule type="cellIs" dxfId="56" priority="8" operator="greaterThanOrEqual">
      <formula>7</formula>
    </cfRule>
  </conditionalFormatting>
  <conditionalFormatting sqref="M2:M25">
    <cfRule type="cellIs" dxfId="55" priority="9" operator="greaterThanOrEqual">
      <formula>100</formula>
    </cfRule>
    <cfRule type="cellIs" dxfId="54" priority="10" operator="lessThan">
      <formula>100</formula>
    </cfRule>
  </conditionalFormatting>
  <conditionalFormatting sqref="K4">
    <cfRule type="cellIs" dxfId="53" priority="1" operator="lessThanOrEqual">
      <formula>6</formula>
    </cfRule>
    <cfRule type="cellIs" dxfId="52" priority="2" operator="between">
      <formula>6</formula>
      <formula>7</formula>
    </cfRule>
    <cfRule type="cellIs" dxfId="51" priority="3" operator="greaterThanOrEqual">
      <formula>7</formula>
    </cfRule>
  </conditionalFormatting>
  <hyperlinks>
    <hyperlink ref="C22" r:id="rId1" xr:uid="{635B72F0-39EF-4E46-91BB-B88A04D07907}"/>
    <hyperlink ref="C10" r:id="rId2" xr:uid="{0E65E86F-A5B5-4D64-9297-A7CCD1A94A4E}"/>
    <hyperlink ref="F3" r:id="rId3" xr:uid="{15F445CC-CC41-4ADB-B8EB-688F0C2044AF}"/>
    <hyperlink ref="C16" r:id="rId4" xr:uid="{71C31ACB-F7CA-4502-9833-5D73E9BAC619}"/>
    <hyperlink ref="C2" r:id="rId5" xr:uid="{5DF4980F-7046-4675-8FC5-3531CA9E3C4C}"/>
    <hyperlink ref="C18" r:id="rId6" xr:uid="{18DDABEE-BBAB-492F-9F58-43A5FF7220BC}"/>
    <hyperlink ref="E2" r:id="rId7" xr:uid="{60B55E18-191C-4DB8-B363-3995B6A6A16F}"/>
    <hyperlink ref="C7" r:id="rId8" xr:uid="{53318D45-664C-40EE-BD5C-87D995F70B90}"/>
    <hyperlink ref="C21" r:id="rId9" xr:uid="{92D7E717-275F-4A74-8A02-BF34C889D3B0}"/>
    <hyperlink ref="C6" r:id="rId10" xr:uid="{26FCF0F3-E4EE-425C-B775-EB394F36EE85}"/>
    <hyperlink ref="C5" r:id="rId11" xr:uid="{E718B374-408E-4DC5-952B-CAD03477E4FA}"/>
    <hyperlink ref="E7" r:id="rId12" xr:uid="{9E7D0B31-4E87-4A3B-92C0-7C894EECFA5B}"/>
    <hyperlink ref="D8" r:id="rId13" xr:uid="{05DD4BA5-60E7-409B-8072-6007087EB4B2}"/>
    <hyperlink ref="D7" r:id="rId14" location="section=InChI" xr:uid="{BD4A433B-261F-448F-9DD0-DC69E07C0E33}"/>
    <hyperlink ref="E8" r:id="rId15" xr:uid="{040332A9-023A-459B-9617-2347EB86856A}"/>
    <hyperlink ref="E9" r:id="rId16" xr:uid="{40EDB495-1C9F-412E-908B-F220D0C41F16}"/>
    <hyperlink ref="E10" r:id="rId17" xr:uid="{9C427F0E-F342-4148-BE5D-ECA3C7A2061C}"/>
    <hyperlink ref="C12" r:id="rId18" xr:uid="{C86C4323-7E63-4721-B10F-8E108ADC6726}"/>
    <hyperlink ref="E12" r:id="rId19" xr:uid="{BA0E888A-8364-4D39-87BE-057999EFA4B7}"/>
    <hyperlink ref="E15" r:id="rId20" xr:uid="{15B1640E-8E4B-4BC0-96F3-680926D90F02}"/>
    <hyperlink ref="D14" r:id="rId21" xr:uid="{F63D4455-5588-44E7-97A1-A955F001EEB3}"/>
    <hyperlink ref="E16" r:id="rId22" xr:uid="{0F4BEEE6-CEB4-43B7-A267-2B45C293809C}"/>
    <hyperlink ref="E19" r:id="rId23" xr:uid="{7E467F0A-FB1E-4666-9E28-788E12089634}"/>
    <hyperlink ref="E20" r:id="rId24" xr:uid="{DCD954B6-FE58-4800-9EDB-A7453D69E36E}"/>
    <hyperlink ref="E25" r:id="rId25" xr:uid="{CEC24907-FEED-4AB1-9083-0CAC719FAB12}"/>
    <hyperlink ref="E23" r:id="rId26" xr:uid="{D982BD8C-A72C-478D-8D99-39A01A84185D}"/>
    <hyperlink ref="E11" r:id="rId27" xr:uid="{A45508D2-F2F4-4516-BE36-343C2835E99E}"/>
    <hyperlink ref="C14" r:id="rId28" xr:uid="{9D6CF0BA-0C1A-4551-8AD6-4369D0D09A19}"/>
    <hyperlink ref="C17" r:id="rId29" xr:uid="{82FADCC2-07B9-4CCC-AEDA-B77C9C1D11FF}"/>
    <hyperlink ref="C20" r:id="rId30" xr:uid="{0BCCF8CA-E660-4CE9-B9D8-9F119EEF7E42}"/>
    <hyperlink ref="C23" r:id="rId31" xr:uid="{280112BB-84CC-4D80-9157-2AE59B8023C7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120B-C938-4611-87B2-60264012854B}">
  <dimension ref="A1:N14"/>
  <sheetViews>
    <sheetView workbookViewId="0">
      <selection activeCell="B3" sqref="B3"/>
    </sheetView>
  </sheetViews>
  <sheetFormatPr baseColWidth="10" defaultColWidth="21.42578125" defaultRowHeight="15" x14ac:dyDescent="0.25"/>
  <cols>
    <col min="1" max="1" width="30.5703125" style="3" customWidth="1"/>
    <col min="2" max="2" width="15.140625" style="4" bestFit="1" customWidth="1"/>
    <col min="3" max="3" width="11.5703125" style="4" bestFit="1" customWidth="1"/>
    <col min="4" max="4" width="17.28515625" style="4" bestFit="1" customWidth="1"/>
    <col min="5" max="5" width="34.140625" style="4" bestFit="1" customWidth="1"/>
    <col min="6" max="6" width="49.28515625" style="4" customWidth="1"/>
    <col min="7" max="7" width="9.140625" style="3" customWidth="1"/>
    <col min="8" max="8" width="8.140625" style="3" bestFit="1" customWidth="1"/>
    <col min="9" max="9" width="11.140625" style="4" bestFit="1" customWidth="1"/>
    <col min="10" max="10" width="9.85546875" style="5" bestFit="1" customWidth="1"/>
    <col min="11" max="11" width="6.85546875" style="3" customWidth="1"/>
    <col min="12" max="12" width="7.85546875" style="3" customWidth="1"/>
    <col min="13" max="16384" width="21.42578125" style="3"/>
  </cols>
  <sheetData>
    <row r="1" spans="1:14" ht="45" x14ac:dyDescent="0.25">
      <c r="A1" s="3" t="s">
        <v>0</v>
      </c>
      <c r="B1" s="4" t="s">
        <v>5</v>
      </c>
      <c r="C1" s="4" t="s">
        <v>28</v>
      </c>
      <c r="D1" s="4" t="s">
        <v>139</v>
      </c>
      <c r="E1" s="4" t="s">
        <v>84</v>
      </c>
      <c r="F1" s="4" t="s">
        <v>37</v>
      </c>
      <c r="G1" s="4" t="s">
        <v>32</v>
      </c>
      <c r="H1" s="3" t="s">
        <v>70</v>
      </c>
      <c r="I1" s="3" t="s">
        <v>31</v>
      </c>
      <c r="J1" s="35" t="s">
        <v>133</v>
      </c>
      <c r="K1" s="3" t="s">
        <v>156</v>
      </c>
    </row>
    <row r="2" spans="1:14" s="42" customFormat="1" ht="45" x14ac:dyDescent="0.25">
      <c r="A2" s="36" t="s">
        <v>179</v>
      </c>
      <c r="B2" s="37" t="s">
        <v>224</v>
      </c>
      <c r="C2" s="38">
        <v>118728746</v>
      </c>
      <c r="D2" s="38" t="s">
        <v>223</v>
      </c>
      <c r="E2" s="38" t="s">
        <v>178</v>
      </c>
      <c r="F2" s="38" t="s">
        <v>177</v>
      </c>
      <c r="G2" s="39">
        <v>526.76</v>
      </c>
      <c r="H2" s="40">
        <f>-LOG(Tabla13[[#This Row],[ic50(nM)]]/10^9)</f>
        <v>4.8239087409443187</v>
      </c>
      <c r="I2" s="41">
        <v>15000</v>
      </c>
      <c r="J2" s="36"/>
      <c r="K2" s="36" t="s">
        <v>157</v>
      </c>
    </row>
    <row r="3" spans="1:14" s="42" customFormat="1" x14ac:dyDescent="0.25">
      <c r="A3" s="43" t="s">
        <v>225</v>
      </c>
      <c r="B3" s="37" t="s">
        <v>215</v>
      </c>
      <c r="C3" s="44">
        <v>3086671</v>
      </c>
      <c r="D3" s="37" t="s">
        <v>216</v>
      </c>
      <c r="E3" s="44" t="s">
        <v>109</v>
      </c>
      <c r="F3" s="44" t="s">
        <v>108</v>
      </c>
      <c r="G3" s="44">
        <v>318.39999999999998</v>
      </c>
      <c r="H3" s="45">
        <f>-LOG(Tabla13[[#This Row],[ic50(nM)]]/10^9)</f>
        <v>7.6382721639824069</v>
      </c>
      <c r="I3" s="46">
        <v>23</v>
      </c>
      <c r="J3" s="36"/>
      <c r="K3" s="43"/>
    </row>
    <row r="4" spans="1:14" s="42" customFormat="1" ht="30" x14ac:dyDescent="0.25">
      <c r="A4" s="43" t="s">
        <v>56</v>
      </c>
      <c r="B4" s="37" t="s">
        <v>213</v>
      </c>
      <c r="C4" s="37">
        <v>9821945</v>
      </c>
      <c r="D4" s="37" t="s">
        <v>214</v>
      </c>
      <c r="E4" s="38" t="s">
        <v>169</v>
      </c>
      <c r="F4" s="38" t="s">
        <v>170</v>
      </c>
      <c r="G4" s="38">
        <v>393.51</v>
      </c>
      <c r="H4" s="47">
        <f>-LOG(Tabla13[[#This Row],[ic50(nM)]]/10^9)</f>
        <v>8.9393021596463882</v>
      </c>
      <c r="I4" s="46">
        <v>1.1499999999999999</v>
      </c>
      <c r="J4" s="36"/>
      <c r="K4" s="43"/>
    </row>
    <row r="5" spans="1:14" s="42" customFormat="1" ht="30" x14ac:dyDescent="0.25">
      <c r="A5" s="43" t="s">
        <v>3</v>
      </c>
      <c r="B5" s="37" t="s">
        <v>217</v>
      </c>
      <c r="C5" s="38">
        <v>135440402</v>
      </c>
      <c r="D5" s="37" t="s">
        <v>218</v>
      </c>
      <c r="E5" s="38" t="s">
        <v>30</v>
      </c>
      <c r="F5" s="48" t="s">
        <v>44</v>
      </c>
      <c r="G5" s="42">
        <v>440.5</v>
      </c>
      <c r="H5" s="49">
        <f>-LOG(Tabla13[[#This Row],[ic50(nM)]]/10^9)</f>
        <v>7.1549019599857431</v>
      </c>
      <c r="I5" s="46">
        <v>70</v>
      </c>
      <c r="J5" s="36"/>
      <c r="K5" s="43"/>
    </row>
    <row r="6" spans="1:14" s="42" customFormat="1" ht="45" x14ac:dyDescent="0.25">
      <c r="A6" s="38" t="s">
        <v>52</v>
      </c>
      <c r="B6" s="38" t="s">
        <v>219</v>
      </c>
      <c r="C6" s="38">
        <v>71398</v>
      </c>
      <c r="D6" s="38" t="s">
        <v>220</v>
      </c>
      <c r="E6" s="38" t="s">
        <v>130</v>
      </c>
      <c r="F6" s="38" t="s">
        <v>129</v>
      </c>
      <c r="G6" s="38">
        <v>302.37</v>
      </c>
      <c r="H6" s="47">
        <f>-LOG(Tabla13[[#This Row],[ic50(nM)]]/10^9)</f>
        <v>7.0457574905606748</v>
      </c>
      <c r="I6" s="46">
        <v>90</v>
      </c>
      <c r="J6" s="36"/>
      <c r="K6" s="43" t="s">
        <v>158</v>
      </c>
    </row>
    <row r="7" spans="1:14" s="50" customFormat="1" x14ac:dyDescent="0.25">
      <c r="A7" s="36" t="s">
        <v>187</v>
      </c>
      <c r="B7" s="37" t="s">
        <v>221</v>
      </c>
      <c r="C7" s="44">
        <v>60490</v>
      </c>
      <c r="D7" s="37" t="s">
        <v>222</v>
      </c>
      <c r="E7" s="38" t="s">
        <v>85</v>
      </c>
      <c r="F7" s="38" t="s">
        <v>86</v>
      </c>
      <c r="G7" s="39">
        <v>236.3</v>
      </c>
      <c r="H7" s="40">
        <f>-LOG(Tabla13[[#This Row],[ic50(nM)]]/10^9)</f>
        <v>6.2518119729937993</v>
      </c>
      <c r="I7" s="41">
        <v>560</v>
      </c>
      <c r="J7" s="36"/>
      <c r="K7" s="36"/>
    </row>
    <row r="8" spans="1:14" s="42" customFormat="1" ht="30" x14ac:dyDescent="0.25">
      <c r="A8" s="43" t="s">
        <v>195</v>
      </c>
      <c r="B8" s="38" t="s">
        <v>195</v>
      </c>
      <c r="C8" s="37">
        <v>76310435</v>
      </c>
      <c r="D8" s="37" t="s">
        <v>226</v>
      </c>
      <c r="E8" s="51" t="s">
        <v>136</v>
      </c>
      <c r="F8" s="38" t="s">
        <v>135</v>
      </c>
      <c r="G8" s="38">
        <v>400.41</v>
      </c>
      <c r="H8" s="47">
        <f>-LOG(Tabla1[[#This Row],[ic50(nM)]]/10^9)</f>
        <v>8.0655015487564317</v>
      </c>
      <c r="I8" s="46">
        <v>8.6</v>
      </c>
      <c r="J8" s="43">
        <v>8.4</v>
      </c>
      <c r="N8" s="43"/>
    </row>
    <row r="9" spans="1:14" s="42" customFormat="1" ht="30" x14ac:dyDescent="0.25">
      <c r="A9" s="52" t="s">
        <v>198</v>
      </c>
      <c r="B9" s="38" t="s">
        <v>198</v>
      </c>
      <c r="C9" s="38">
        <v>76328547</v>
      </c>
      <c r="D9" s="44" t="s">
        <v>227</v>
      </c>
      <c r="E9" s="38" t="s">
        <v>201</v>
      </c>
      <c r="F9" s="38" t="s">
        <v>200</v>
      </c>
      <c r="G9" s="38">
        <v>414.44</v>
      </c>
      <c r="H9" s="47">
        <f>-LOG(Tabla1[[#This Row],[ic50(nM)]]/10^9)</f>
        <v>8.0132282657337548</v>
      </c>
      <c r="I9" s="46">
        <v>9.6999999999999993</v>
      </c>
      <c r="J9" s="43">
        <v>9.4</v>
      </c>
      <c r="N9" s="43"/>
    </row>
    <row r="10" spans="1:14" s="42" customFormat="1" x14ac:dyDescent="0.25">
      <c r="A10" s="43" t="s">
        <v>55</v>
      </c>
      <c r="B10" s="38" t="s">
        <v>228</v>
      </c>
      <c r="C10" s="53">
        <v>24986635</v>
      </c>
      <c r="D10" s="37"/>
      <c r="E10" s="38" t="s">
        <v>166</v>
      </c>
      <c r="F10" s="38" t="s">
        <v>165</v>
      </c>
      <c r="G10" s="38">
        <v>393.51</v>
      </c>
      <c r="H10" s="47">
        <v>6.6401645176601116</v>
      </c>
      <c r="I10" s="46">
        <v>229</v>
      </c>
      <c r="J10" s="43"/>
      <c r="N10" s="43"/>
    </row>
    <row r="11" spans="1:14" s="42" customFormat="1" ht="30" x14ac:dyDescent="0.25">
      <c r="A11" s="36" t="s">
        <v>189</v>
      </c>
      <c r="B11" s="54" t="s">
        <v>229</v>
      </c>
      <c r="C11" s="53">
        <v>72536</v>
      </c>
      <c r="D11" s="39"/>
      <c r="E11" s="39" t="s">
        <v>191</v>
      </c>
      <c r="F11" s="39" t="s">
        <v>190</v>
      </c>
      <c r="G11" s="39">
        <v>328.4</v>
      </c>
      <c r="H11" s="40">
        <v>6.1674910872937634</v>
      </c>
      <c r="I11" s="41">
        <v>680</v>
      </c>
      <c r="J11" s="36"/>
      <c r="N11" s="43"/>
    </row>
    <row r="12" spans="1:14" s="42" customFormat="1" ht="30" x14ac:dyDescent="0.25">
      <c r="A12" s="43" t="s">
        <v>26</v>
      </c>
      <c r="B12" s="38" t="s">
        <v>230</v>
      </c>
      <c r="C12" s="38">
        <v>7090</v>
      </c>
      <c r="D12" s="38" t="s">
        <v>231</v>
      </c>
      <c r="E12" s="38" t="s">
        <v>36</v>
      </c>
      <c r="F12" s="38" t="s">
        <v>40</v>
      </c>
      <c r="G12" s="42">
        <v>162.19</v>
      </c>
      <c r="H12" s="49">
        <f>-LOG(Tabla1[[#This Row],[ic50(nM)]]/10^9)</f>
        <v>7.1549019599857431</v>
      </c>
      <c r="I12" s="46">
        <v>1900</v>
      </c>
      <c r="J12" s="36"/>
      <c r="N12" s="43"/>
    </row>
    <row r="13" spans="1:14" s="50" customFormat="1" x14ac:dyDescent="0.25">
      <c r="A13" s="38" t="s">
        <v>9</v>
      </c>
      <c r="B13" s="38" t="s">
        <v>232</v>
      </c>
      <c r="C13" s="55">
        <v>4037</v>
      </c>
      <c r="D13" s="44" t="s">
        <v>233</v>
      </c>
      <c r="E13" s="44" t="s">
        <v>104</v>
      </c>
      <c r="F13" s="44" t="s">
        <v>103</v>
      </c>
      <c r="G13" s="44">
        <v>296.14999999999998</v>
      </c>
      <c r="H13" s="45">
        <v>4.6197887582883936</v>
      </c>
      <c r="I13" s="46">
        <v>24000</v>
      </c>
      <c r="J13" s="36"/>
      <c r="N13" s="43"/>
    </row>
    <row r="14" spans="1:14" s="50" customFormat="1" x14ac:dyDescent="0.25">
      <c r="A14" s="38" t="s">
        <v>39</v>
      </c>
      <c r="B14" s="38" t="s">
        <v>234</v>
      </c>
      <c r="C14" s="53">
        <v>9064</v>
      </c>
      <c r="D14" s="38" t="s">
        <v>235</v>
      </c>
      <c r="E14" s="38" t="s">
        <v>49</v>
      </c>
      <c r="F14" s="38" t="s">
        <v>50</v>
      </c>
      <c r="G14" s="42">
        <v>290.27</v>
      </c>
      <c r="H14" s="45">
        <v>4.2453182087114216</v>
      </c>
      <c r="I14" s="46">
        <v>56843.62834602267</v>
      </c>
      <c r="J14" s="36"/>
      <c r="N14" s="43"/>
    </row>
  </sheetData>
  <conditionalFormatting sqref="H2:H7 H10:H11 H13:H14">
    <cfRule type="cellIs" dxfId="32" priority="29" operator="lessThanOrEqual">
      <formula>6</formula>
    </cfRule>
    <cfRule type="cellIs" dxfId="31" priority="30" operator="between">
      <formula>6</formula>
      <formula>7</formula>
    </cfRule>
    <cfRule type="cellIs" dxfId="30" priority="31" operator="greaterThanOrEqual">
      <formula>7</formula>
    </cfRule>
  </conditionalFormatting>
  <conditionalFormatting sqref="I2:I7 I10:I11 I13:I14">
    <cfRule type="cellIs" dxfId="29" priority="32" operator="greaterThanOrEqual">
      <formula>100</formula>
    </cfRule>
    <cfRule type="cellIs" dxfId="28" priority="33" operator="lessThan">
      <formula>100</formula>
    </cfRule>
  </conditionalFormatting>
  <conditionalFormatting sqref="H8">
    <cfRule type="cellIs" dxfId="27" priority="21" operator="lessThanOrEqual">
      <formula>6</formula>
    </cfRule>
    <cfRule type="cellIs" dxfId="26" priority="22" operator="between">
      <formula>6</formula>
      <formula>7</formula>
    </cfRule>
    <cfRule type="cellIs" dxfId="25" priority="23" operator="greaterThanOrEqual">
      <formula>7</formula>
    </cfRule>
  </conditionalFormatting>
  <conditionalFormatting sqref="I8">
    <cfRule type="cellIs" dxfId="24" priority="24" operator="greaterThanOrEqual">
      <formula>100</formula>
    </cfRule>
    <cfRule type="cellIs" dxfId="23" priority="25" operator="lessThan">
      <formula>100</formula>
    </cfRule>
  </conditionalFormatting>
  <conditionalFormatting sqref="H9">
    <cfRule type="cellIs" dxfId="22" priority="16" operator="lessThanOrEqual">
      <formula>6</formula>
    </cfRule>
    <cfRule type="cellIs" dxfId="21" priority="17" operator="between">
      <formula>6</formula>
      <formula>7</formula>
    </cfRule>
    <cfRule type="cellIs" dxfId="20" priority="18" operator="greaterThanOrEqual">
      <formula>7</formula>
    </cfRule>
  </conditionalFormatting>
  <conditionalFormatting sqref="I9">
    <cfRule type="cellIs" dxfId="19" priority="19" operator="greaterThanOrEqual">
      <formula>100</formula>
    </cfRule>
    <cfRule type="cellIs" dxfId="18" priority="20" operator="lessThan">
      <formula>100</formula>
    </cfRule>
  </conditionalFormatting>
  <conditionalFormatting sqref="H12">
    <cfRule type="cellIs" dxfId="17" priority="6" operator="lessThanOrEqual">
      <formula>6</formula>
    </cfRule>
    <cfRule type="cellIs" dxfId="16" priority="7" operator="between">
      <formula>6</formula>
      <formula>7</formula>
    </cfRule>
    <cfRule type="cellIs" dxfId="15" priority="8" operator="greaterThanOrEqual">
      <formula>7</formula>
    </cfRule>
  </conditionalFormatting>
  <conditionalFormatting sqref="I12">
    <cfRule type="cellIs" dxfId="14" priority="9" operator="greaterThanOrEqual">
      <formula>100</formula>
    </cfRule>
    <cfRule type="cellIs" dxfId="13" priority="10" operator="lessThan">
      <formula>100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Moleculas_inhibidoras_literatur</vt:lpstr>
      <vt:lpstr>Inhibidores_docking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Ortega Vallbona</dc:creator>
  <cp:lastModifiedBy>Rita Ortega Vallbona</cp:lastModifiedBy>
  <dcterms:created xsi:type="dcterms:W3CDTF">2020-11-06T11:27:05Z</dcterms:created>
  <dcterms:modified xsi:type="dcterms:W3CDTF">2020-12-29T19:20:06Z</dcterms:modified>
</cp:coreProperties>
</file>