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51FD669D-9D00-4905-AB3C-8AE70FDDA166}" xr6:coauthVersionLast="47" xr6:coauthVersionMax="47" xr10:uidLastSave="{00000000-0000-0000-0000-000000000000}"/>
  <bookViews>
    <workbookView xWindow="-120" yWindow="-120" windowWidth="20730" windowHeight="11760" activeTab="1" xr2:uid="{FFF8659F-45A9-453D-A65D-26072B74515E}"/>
  </bookViews>
  <sheets>
    <sheet name="seguir_par" sheetId="12" r:id="rId1"/>
    <sheet name="pt_interior" sheetId="3" r:id="rId2"/>
    <sheet name="pt_en_arista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3" l="1"/>
  <c r="F20" i="13"/>
  <c r="I5" i="13"/>
  <c r="I6" i="13"/>
  <c r="I7" i="13"/>
  <c r="I8" i="13"/>
  <c r="I6" i="3"/>
  <c r="I7" i="3"/>
  <c r="F8" i="13"/>
  <c r="F19" i="13" s="1"/>
  <c r="H14" i="13"/>
  <c r="M6" i="3"/>
  <c r="F5" i="13"/>
  <c r="H5" i="13" s="1"/>
  <c r="H18" i="13"/>
  <c r="N6" i="3"/>
  <c r="M7" i="3"/>
  <c r="F7" i="13"/>
  <c r="H7" i="13" s="1"/>
  <c r="H23" i="13" s="1"/>
  <c r="F6" i="13"/>
  <c r="H6" i="13" s="1"/>
  <c r="H15" i="13" s="1"/>
  <c r="G6" i="3"/>
  <c r="J6" i="3"/>
  <c r="G7" i="3"/>
  <c r="J7" i="3"/>
  <c r="G8" i="3"/>
  <c r="I8" i="3"/>
  <c r="J8" i="3"/>
  <c r="M8" i="3"/>
  <c r="P6" i="3"/>
  <c r="D13" i="3"/>
  <c r="C19" i="3"/>
  <c r="D19" i="3"/>
  <c r="C13" i="3"/>
  <c r="C15" i="3"/>
  <c r="D15" i="3"/>
  <c r="C17" i="3"/>
  <c r="D17" i="3"/>
  <c r="G9" i="3"/>
  <c r="M9" i="3"/>
  <c r="N7" i="3"/>
  <c r="D11" i="3"/>
  <c r="C11" i="3"/>
  <c r="J9" i="3"/>
  <c r="P7" i="3"/>
  <c r="V8" i="3"/>
  <c r="W8" i="3" s="1"/>
  <c r="F20" i="12"/>
  <c r="D13" i="12"/>
  <c r="G19" i="12"/>
  <c r="C10" i="12"/>
  <c r="E11" i="12" s="1"/>
  <c r="D19" i="12"/>
  <c r="C19" i="12"/>
  <c r="H22" i="13" l="1"/>
  <c r="H24" i="13" s="1"/>
  <c r="F15" i="13"/>
  <c r="H16" i="13"/>
  <c r="H8" i="13"/>
  <c r="H19" i="13" s="1"/>
  <c r="H20" i="13" s="1"/>
  <c r="F23" i="13"/>
  <c r="F24" i="13" s="1"/>
  <c r="F14" i="13"/>
  <c r="F18" i="13"/>
  <c r="Q7" i="3"/>
  <c r="I9" i="3"/>
  <c r="V9" i="3" s="1"/>
  <c r="W9" i="3" s="1"/>
  <c r="V7" i="3"/>
  <c r="W7" i="3" s="1"/>
  <c r="P8" i="3"/>
  <c r="Q8" i="3" s="1"/>
  <c r="S7" i="3"/>
  <c r="T7" i="3" s="1"/>
  <c r="S8" i="3"/>
  <c r="T8" i="3" s="1"/>
  <c r="Y8" i="3"/>
  <c r="Z8" i="3" s="1"/>
  <c r="N8" i="3"/>
  <c r="Y7" i="3"/>
  <c r="Z7" i="3" s="1"/>
  <c r="Y6" i="3"/>
  <c r="Z6" i="3" s="1"/>
  <c r="C11" i="12"/>
  <c r="D15" i="12"/>
  <c r="D16" i="12"/>
  <c r="E19" i="12"/>
  <c r="B22" i="13" l="1"/>
  <c r="C22" i="13" s="1"/>
  <c r="P4" i="13" s="1"/>
  <c r="F16" i="13"/>
  <c r="B14" i="13" s="1"/>
  <c r="C14" i="13" s="1"/>
  <c r="B18" i="13"/>
  <c r="S4" i="13" s="1"/>
  <c r="N11" i="3"/>
  <c r="S6" i="3"/>
  <c r="T6" i="3" s="1"/>
  <c r="N9" i="3"/>
  <c r="S9" i="3"/>
  <c r="T9" i="3" s="1"/>
  <c r="Y9" i="3"/>
  <c r="Z9" i="3" s="1"/>
  <c r="Z11" i="3" s="1"/>
  <c r="P9" i="3"/>
  <c r="Q9" i="3" s="1"/>
  <c r="Q6" i="3"/>
  <c r="V6" i="3"/>
  <c r="W6" i="3" s="1"/>
  <c r="W11" i="3" s="1"/>
  <c r="C20" i="12"/>
  <c r="D20" i="12"/>
  <c r="O4" i="13" l="1"/>
  <c r="P7" i="13" s="1"/>
  <c r="Q7" i="13" s="1"/>
  <c r="K4" i="13"/>
  <c r="L4" i="13"/>
  <c r="C18" i="13"/>
  <c r="T4" i="13" s="1"/>
  <c r="Q11" i="3"/>
  <c r="T11" i="3"/>
  <c r="E20" i="12"/>
  <c r="P8" i="13" l="1"/>
  <c r="Q8" i="13" s="1"/>
  <c r="P5" i="13"/>
  <c r="Q5" i="13" s="1"/>
  <c r="P6" i="13"/>
  <c r="Q6" i="13" s="1"/>
  <c r="L6" i="13"/>
  <c r="M6" i="13" s="1"/>
  <c r="L5" i="13"/>
  <c r="M5" i="13" s="1"/>
  <c r="L8" i="13"/>
  <c r="M8" i="13" s="1"/>
  <c r="L7" i="13"/>
  <c r="M7" i="13" s="1"/>
  <c r="T5" i="13"/>
  <c r="U5" i="13" s="1"/>
  <c r="T6" i="13"/>
  <c r="U6" i="13" s="1"/>
  <c r="T8" i="13"/>
  <c r="U8" i="13" s="1"/>
  <c r="T7" i="13"/>
  <c r="U7" i="13" s="1"/>
  <c r="G20" i="12"/>
  <c r="Q9" i="13" l="1"/>
  <c r="U9" i="13"/>
  <c r="M9" i="13"/>
  <c r="D21" i="12"/>
  <c r="C21" i="12"/>
  <c r="E21" i="12" l="1"/>
  <c r="F21" i="12" s="1"/>
  <c r="G21" i="12" l="1"/>
  <c r="D22" i="12" l="1"/>
  <c r="C22" i="12"/>
  <c r="E22" i="12" l="1"/>
  <c r="F22" i="12" s="1"/>
  <c r="G22" i="12" l="1"/>
  <c r="D23" i="12" l="1"/>
  <c r="C23" i="12"/>
  <c r="E23" i="12" l="1"/>
  <c r="F23" i="12" s="1"/>
  <c r="G23" i="12" l="1"/>
  <c r="D24" i="12" l="1"/>
  <c r="C24" i="12"/>
  <c r="E24" i="12" l="1"/>
  <c r="F24" i="12" s="1"/>
  <c r="G24" i="12" l="1"/>
  <c r="D25" i="12" l="1"/>
  <c r="C25" i="12"/>
  <c r="E25" i="12" l="1"/>
  <c r="F25" i="12" s="1"/>
  <c r="G25" i="12" l="1"/>
  <c r="C26" i="12" l="1"/>
  <c r="D26" i="12"/>
  <c r="E26" i="12" l="1"/>
  <c r="F26" i="12" s="1"/>
  <c r="G26" i="12" l="1"/>
  <c r="D27" i="12" l="1"/>
  <c r="C27" i="12"/>
  <c r="E27" i="12" l="1"/>
  <c r="F27" i="12" s="1"/>
  <c r="G27" i="12" l="1"/>
  <c r="C28" i="12" l="1"/>
  <c r="D28" i="12"/>
  <c r="E28" i="12" l="1"/>
  <c r="F28" i="12" l="1"/>
  <c r="G28" i="12" s="1"/>
  <c r="C29" i="12" l="1"/>
  <c r="D29" i="12"/>
  <c r="E29" i="12" l="1"/>
  <c r="F29" i="12" s="1"/>
  <c r="G29" i="12" s="1"/>
  <c r="D30" i="12" l="1"/>
  <c r="C30" i="12"/>
  <c r="E30" i="12" l="1"/>
  <c r="F30" i="12" s="1"/>
  <c r="G30" i="12" l="1"/>
  <c r="C31" i="12" l="1"/>
  <c r="D31" i="12"/>
  <c r="E31" i="12" l="1"/>
  <c r="F31" i="12" l="1"/>
  <c r="G31" i="12" s="1"/>
  <c r="C32" i="12" l="1"/>
  <c r="D32" i="12"/>
  <c r="E32" i="12" l="1"/>
  <c r="F32" i="12" s="1"/>
  <c r="G32" i="12" s="1"/>
  <c r="C33" i="12" s="1"/>
  <c r="D33" i="12" l="1"/>
  <c r="E33" i="12" s="1"/>
  <c r="F33" i="12" s="1"/>
  <c r="G33" i="12" s="1"/>
  <c r="C34" i="12" l="1"/>
  <c r="D34" i="12"/>
  <c r="E34" i="12" l="1"/>
  <c r="F34" i="12" s="1"/>
  <c r="G34" i="12" l="1"/>
  <c r="D35" i="12" l="1"/>
  <c r="C35" i="12"/>
  <c r="E35" i="12" l="1"/>
  <c r="F35" i="12" s="1"/>
  <c r="G35" i="12" s="1"/>
  <c r="C36" i="12" l="1"/>
  <c r="D36" i="12"/>
  <c r="E36" i="12" l="1"/>
  <c r="F36" i="12" s="1"/>
  <c r="G36" i="12" l="1"/>
  <c r="C37" i="12" l="1"/>
  <c r="D37" i="12"/>
  <c r="E37" i="12" l="1"/>
  <c r="F37" i="12" s="1"/>
  <c r="G37" i="12" l="1"/>
  <c r="D38" i="12" l="1"/>
  <c r="C38" i="12"/>
  <c r="E38" i="12" s="1"/>
  <c r="F38" i="12" s="1"/>
  <c r="G38" i="12" l="1"/>
  <c r="C39" i="12" l="1"/>
  <c r="D39" i="12"/>
  <c r="E39" i="12" l="1"/>
  <c r="F39" i="12" s="1"/>
  <c r="G39" i="12" l="1"/>
  <c r="C40" i="12" l="1"/>
  <c r="D40" i="12"/>
  <c r="E40" i="12" l="1"/>
  <c r="F40" i="12" s="1"/>
  <c r="G40" i="12" l="1"/>
  <c r="D41" i="12" l="1"/>
  <c r="C41" i="12"/>
  <c r="E41" i="12" l="1"/>
  <c r="F41" i="12" s="1"/>
  <c r="G41" i="12" l="1"/>
  <c r="D42" i="12" l="1"/>
  <c r="C42" i="12"/>
  <c r="E42" i="12" l="1"/>
  <c r="F42" i="12" s="1"/>
  <c r="G42" i="12" l="1"/>
  <c r="C43" i="12" l="1"/>
  <c r="D43" i="12"/>
  <c r="E43" i="12" l="1"/>
  <c r="F43" i="12" s="1"/>
  <c r="G43" i="12" l="1"/>
  <c r="D44" i="12" l="1"/>
  <c r="C44" i="12"/>
  <c r="E44" i="12" l="1"/>
  <c r="F44" i="12" s="1"/>
  <c r="G44" i="12" l="1"/>
  <c r="C45" i="12" l="1"/>
  <c r="D45" i="12"/>
  <c r="E45" i="12" l="1"/>
  <c r="F45" i="12" s="1"/>
  <c r="G45" i="12" s="1"/>
  <c r="C46" i="12" l="1"/>
  <c r="D46" i="12"/>
  <c r="E46" i="12" l="1"/>
  <c r="F46" i="12" l="1"/>
  <c r="G46" i="12" s="1"/>
  <c r="D47" i="12" l="1"/>
  <c r="C47" i="12"/>
  <c r="E47" i="12" l="1"/>
  <c r="F47" i="12" s="1"/>
  <c r="G47" i="12" s="1"/>
  <c r="D48" i="12" l="1"/>
  <c r="C48" i="12"/>
  <c r="E48" i="12" l="1"/>
  <c r="F48" i="12" s="1"/>
  <c r="G48" i="12" s="1"/>
  <c r="C49" i="12" s="1"/>
  <c r="D49" i="12" l="1"/>
  <c r="E49" i="12" s="1"/>
  <c r="F49" i="12" s="1"/>
  <c r="G49" i="12" s="1"/>
  <c r="D50" i="12" l="1"/>
  <c r="C50" i="12"/>
  <c r="E50" i="12" l="1"/>
  <c r="F50" i="12" s="1"/>
  <c r="G50" i="12" l="1"/>
  <c r="D51" i="12" l="1"/>
  <c r="C51" i="12"/>
  <c r="E51" i="12" l="1"/>
  <c r="F51" i="12" s="1"/>
  <c r="G51" i="12" s="1"/>
  <c r="D52" i="12" l="1"/>
  <c r="C52" i="12"/>
  <c r="E52" i="12" l="1"/>
  <c r="F52" i="12" s="1"/>
  <c r="G52" i="12" l="1"/>
  <c r="D53" i="12" l="1"/>
  <c r="C53" i="12"/>
  <c r="E53" i="12" l="1"/>
  <c r="F53" i="12" s="1"/>
  <c r="G53" i="12" l="1"/>
  <c r="D54" i="12" l="1"/>
  <c r="C54" i="12"/>
  <c r="E54" i="12" l="1"/>
  <c r="F54" i="12" l="1"/>
  <c r="G54" i="12" s="1"/>
  <c r="D55" i="12" l="1"/>
  <c r="C55" i="12"/>
  <c r="E55" i="12" l="1"/>
  <c r="F55" i="12" s="1"/>
  <c r="G55" i="12" s="1"/>
  <c r="D56" i="12" l="1"/>
  <c r="C56" i="12"/>
  <c r="E56" i="12" l="1"/>
  <c r="F56" i="12" s="1"/>
  <c r="G56" i="12" l="1"/>
  <c r="D57" i="12" l="1"/>
  <c r="C57" i="12"/>
  <c r="E57" i="12" l="1"/>
  <c r="F57" i="12" s="1"/>
  <c r="G57" i="12" l="1"/>
  <c r="D58" i="12" l="1"/>
  <c r="C58" i="12"/>
  <c r="E58" i="12" l="1"/>
  <c r="F58" i="12" s="1"/>
  <c r="G58" i="12" l="1"/>
  <c r="D59" i="12" l="1"/>
  <c r="C59" i="12"/>
  <c r="E59" i="12" l="1"/>
  <c r="F59" i="12" s="1"/>
  <c r="G59" i="12" l="1"/>
  <c r="D60" i="12" l="1"/>
  <c r="C60" i="12"/>
  <c r="E60" i="12" l="1"/>
  <c r="F60" i="12" s="1"/>
  <c r="G60" i="12" l="1"/>
  <c r="D61" i="12" l="1"/>
  <c r="C61" i="12"/>
  <c r="E61" i="12" l="1"/>
  <c r="F61" i="12" s="1"/>
  <c r="G61" i="12" l="1"/>
  <c r="D62" i="12" l="1"/>
  <c r="C62" i="12"/>
  <c r="E62" i="12" l="1"/>
  <c r="F62" i="12" s="1"/>
  <c r="G62" i="12" l="1"/>
  <c r="D63" i="12" l="1"/>
  <c r="C63" i="12"/>
  <c r="E63" i="12" l="1"/>
  <c r="F63" i="12" s="1"/>
  <c r="G63" i="12" l="1"/>
  <c r="D64" i="12" l="1"/>
  <c r="C64" i="12"/>
  <c r="E64" i="12" l="1"/>
  <c r="F64" i="12" s="1"/>
  <c r="G64" i="12" l="1"/>
  <c r="D65" i="12" l="1"/>
  <c r="C65" i="12"/>
  <c r="E65" i="12" l="1"/>
  <c r="F65" i="12" s="1"/>
  <c r="G65" i="12" l="1"/>
  <c r="D66" i="12" l="1"/>
  <c r="C66" i="12"/>
  <c r="E66" i="12" l="1"/>
  <c r="F66" i="12" s="1"/>
  <c r="G66" i="12" l="1"/>
  <c r="D67" i="12" l="1"/>
  <c r="C67" i="12"/>
  <c r="E67" i="12" l="1"/>
  <c r="F67" i="12" s="1"/>
  <c r="G67" i="12" l="1"/>
</calcChain>
</file>

<file path=xl/sharedStrings.xml><?xml version="1.0" encoding="utf-8"?>
<sst xmlns="http://schemas.openxmlformats.org/spreadsheetml/2006/main" count="88" uniqueCount="49">
  <si>
    <t>x</t>
  </si>
  <si>
    <t>y</t>
  </si>
  <si>
    <t>puntos</t>
  </si>
  <si>
    <t>phi</t>
  </si>
  <si>
    <t>distancia</t>
  </si>
  <si>
    <t>corregir por</t>
  </si>
  <si>
    <t>dist_Rov_r2</t>
  </si>
  <si>
    <t>X</t>
  </si>
  <si>
    <t xml:space="preserve">Y = </t>
  </si>
  <si>
    <t>dir_Rov</t>
  </si>
  <si>
    <t xml:space="preserve">X + </t>
  </si>
  <si>
    <t xml:space="preserve"> (-) r2 a la izquierda de r1, (+) r2 a la derecha de r1</t>
  </si>
  <si>
    <t>formula de distancia a recta Y=tan(phi)*X + Y0</t>
  </si>
  <si>
    <t xml:space="preserve">    DATOS</t>
  </si>
  <si>
    <t>dist = abs(Y -tan(phi) * X - Y0)/(tan(phi)^2 + 1)^0,5</t>
  </si>
  <si>
    <t>izq_der</t>
  </si>
  <si>
    <t>recta r2</t>
  </si>
  <si>
    <t>recta r1</t>
  </si>
  <si>
    <t>P arranque</t>
  </si>
  <si>
    <t>multip.phi</t>
  </si>
  <si>
    <t>dir_ini</t>
  </si>
  <si>
    <t>y=</t>
  </si>
  <si>
    <t>p</t>
  </si>
  <si>
    <t>* x +</t>
  </si>
  <si>
    <t>P1</t>
  </si>
  <si>
    <t>P2</t>
  </si>
  <si>
    <t>P3</t>
  </si>
  <si>
    <t>P4</t>
  </si>
  <si>
    <t>P5</t>
  </si>
  <si>
    <t xml:space="preserve">     rectas</t>
  </si>
  <si>
    <t xml:space="preserve">(X, Y) es interior si está a la derecha de todos los vectores del perímetro en sentido horario. </t>
  </si>
  <si>
    <t>signo Dx</t>
  </si>
  <si>
    <t>signo(abs(phi)-90) =</t>
  </si>
  <si>
    <t>PUNTO INTERIOR A POLIGONO</t>
  </si>
  <si>
    <t>paralela</t>
  </si>
  <si>
    <t xml:space="preserve"> *x +</t>
  </si>
  <si>
    <t>0=</t>
  </si>
  <si>
    <t>corte P2</t>
  </si>
  <si>
    <t>corte P1</t>
  </si>
  <si>
    <t>DIFERENCIAR CORTES SOBRE EL POLIGONO DE CORTES EXTERIORES</t>
  </si>
  <si>
    <t>poligono</t>
  </si>
  <si>
    <t>recta 0</t>
  </si>
  <si>
    <t>recta 1</t>
  </si>
  <si>
    <t>recta 2</t>
  </si>
  <si>
    <t>recta 3</t>
  </si>
  <si>
    <t>corte P3</t>
  </si>
  <si>
    <t>en arista?</t>
  </si>
  <si>
    <t>ACERCARSE Y SEGUIR LA PARALELA</t>
  </si>
  <si>
    <t>interior?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</si>
</sst>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7" xfId="0" applyBorder="1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/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right"/>
    </xf>
    <xf numFmtId="0" fontId="0" fillId="0" borderId="5" xfId="0" applyBorder="1"/>
    <xf numFmtId="0" fontId="0" fillId="0" borderId="3" xfId="0" applyBorder="1"/>
    <xf numFmtId="0" fontId="0" fillId="0" borderId="6" xfId="0" applyBorder="1"/>
    <xf numFmtId="2" fontId="0" fillId="0" borderId="2" xfId="0" applyNumberFormat="1" applyBorder="1"/>
    <xf numFmtId="2" fontId="0" fillId="0" borderId="4" xfId="0" applyNumberFormat="1" applyBorder="1"/>
    <xf numFmtId="2" fontId="0" fillId="0" borderId="5" xfId="0" applyNumberFormat="1" applyBorder="1" applyAlignment="1">
      <alignment horizontal="center"/>
    </xf>
    <xf numFmtId="2" fontId="0" fillId="0" borderId="7" xfId="0" applyNumberFormat="1" applyBorder="1"/>
    <xf numFmtId="2" fontId="0" fillId="0" borderId="6" xfId="0" applyNumberFormat="1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2" fontId="0" fillId="0" borderId="6" xfId="0" applyNumberFormat="1" applyBorder="1" applyAlignment="1">
      <alignment horizontal="center"/>
    </xf>
    <xf numFmtId="0" fontId="0" fillId="0" borderId="7" xfId="0" applyBorder="1"/>
    <xf numFmtId="2" fontId="0" fillId="0" borderId="0" xfId="0" applyNumberFormat="1" applyAlignment="1">
      <alignment horizontal="right"/>
    </xf>
    <xf numFmtId="2" fontId="0" fillId="0" borderId="1" xfId="0" applyNumberFormat="1" applyBorder="1"/>
    <xf numFmtId="2" fontId="0" fillId="0" borderId="3" xfId="0" applyNumberFormat="1" applyBorder="1"/>
    <xf numFmtId="2" fontId="0" fillId="0" borderId="5" xfId="0" applyNumberFormat="1" applyBorder="1"/>
    <xf numFmtId="0" fontId="2" fillId="0" borderId="0" xfId="0" applyFont="1" applyAlignment="1">
      <alignment vertical="center"/>
    </xf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33158813263526E-2"/>
          <c:y val="6.2465368912219307E-2"/>
          <c:w val="0.86281843041871076"/>
          <c:h val="0.8981481481481481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seguir_par!$C$15:$C$100</c:f>
              <c:numCache>
                <c:formatCode>0.00</c:formatCode>
                <c:ptCount val="86"/>
                <c:pt idx="0">
                  <c:v>3</c:v>
                </c:pt>
                <c:pt idx="1">
                  <c:v>-3</c:v>
                </c:pt>
                <c:pt idx="4">
                  <c:v>2</c:v>
                </c:pt>
                <c:pt idx="5">
                  <c:v>1.95</c:v>
                </c:pt>
                <c:pt idx="6">
                  <c:v>1.8633974596215561</c:v>
                </c:pt>
                <c:pt idx="7">
                  <c:v>1.7767949192431123</c:v>
                </c:pt>
                <c:pt idx="8">
                  <c:v>1.6901923788646684</c:v>
                </c:pt>
                <c:pt idx="9">
                  <c:v>1.6035898384862246</c:v>
                </c:pt>
                <c:pt idx="10">
                  <c:v>1.5169872981077808</c:v>
                </c:pt>
                <c:pt idx="11">
                  <c:v>1.4303847577293369</c:v>
                </c:pt>
                <c:pt idx="12">
                  <c:v>1.3437822173508931</c:v>
                </c:pt>
                <c:pt idx="13">
                  <c:v>1.2571796769724493</c:v>
                </c:pt>
                <c:pt idx="14">
                  <c:v>1.1657433760219096</c:v>
                </c:pt>
                <c:pt idx="15">
                  <c:v>1.0691218483872778</c:v>
                </c:pt>
                <c:pt idx="16">
                  <c:v>0.96971527867550422</c:v>
                </c:pt>
                <c:pt idx="17">
                  <c:v>0.86977573508142381</c:v>
                </c:pt>
                <c:pt idx="18">
                  <c:v>0.77118355832392249</c:v>
                </c:pt>
                <c:pt idx="19">
                  <c:v>0.6753301606696982</c:v>
                </c:pt>
                <c:pt idx="20">
                  <c:v>0.58310748583350092</c:v>
                </c:pt>
                <c:pt idx="21">
                  <c:v>0.49497244326569778</c:v>
                </c:pt>
                <c:pt idx="22">
                  <c:v>0.41104618355373396</c:v>
                </c:pt>
                <c:pt idx="23">
                  <c:v>0.33121657495614693</c:v>
                </c:pt>
                <c:pt idx="24">
                  <c:v>0.25522611494409675</c:v>
                </c:pt>
                <c:pt idx="25">
                  <c:v>0.18273906745814877</c:v>
                </c:pt>
                <c:pt idx="26">
                  <c:v>0.11338850884361125</c:v>
                </c:pt>
                <c:pt idx="27">
                  <c:v>4.6806930469356495E-2</c:v>
                </c:pt>
                <c:pt idx="28">
                  <c:v>-1.7355361015238338E-2</c:v>
                </c:pt>
                <c:pt idx="29">
                  <c:v>-7.9420308700693804E-2</c:v>
                </c:pt>
                <c:pt idx="30">
                  <c:v>-0.13967773779502851</c:v>
                </c:pt>
                <c:pt idx="31">
                  <c:v>-0.19838447039720677</c:v>
                </c:pt>
                <c:pt idx="32">
                  <c:v>-0.25576549615512711</c:v>
                </c:pt>
                <c:pt idx="33">
                  <c:v>-0.31201625932579052</c:v>
                </c:pt>
                <c:pt idx="34">
                  <c:v>-0.36730546390510527</c:v>
                </c:pt>
                <c:pt idx="35">
                  <c:v>-0.421778028938537</c:v>
                </c:pt>
                <c:pt idx="36">
                  <c:v>-0.47555797766207775</c:v>
                </c:pt>
                <c:pt idx="37">
                  <c:v>-0.52875114154713776</c:v>
                </c:pt>
                <c:pt idx="38">
                  <c:v>-0.5814476215742399</c:v>
                </c:pt>
                <c:pt idx="39">
                  <c:v>-0.63372398657594042</c:v>
                </c:pt>
                <c:pt idx="40">
                  <c:v>-0.68564521066242889</c:v>
                </c:pt>
                <c:pt idx="41">
                  <c:v>-0.73726636413858904</c:v>
                </c:pt>
                <c:pt idx="42">
                  <c:v>-0.78863407858291545</c:v>
                </c:pt>
                <c:pt idx="43">
                  <c:v>-0.83978780924988594</c:v>
                </c:pt>
                <c:pt idx="44">
                  <c:v>-0.89076091819766146</c:v>
                </c:pt>
                <c:pt idx="45">
                  <c:v>-0.94158160050024708</c:v>
                </c:pt>
                <c:pt idx="46">
                  <c:v>-0.99227367418688162</c:v>
                </c:pt>
                <c:pt idx="47">
                  <c:v>-1.0428572525389512</c:v>
                </c:pt>
                <c:pt idx="48">
                  <c:v>-1.0933493152943861</c:v>
                </c:pt>
                <c:pt idx="49">
                  <c:v>-1.1437641932940941</c:v>
                </c:pt>
                <c:pt idx="50">
                  <c:v>-1.194113979226797</c:v>
                </c:pt>
                <c:pt idx="51">
                  <c:v>-1.2444088754220826</c:v>
                </c:pt>
                <c:pt idx="52">
                  <c:v>-1.2946574881177784</c:v>
                </c:pt>
              </c:numCache>
            </c:numRef>
          </c:xVal>
          <c:yVal>
            <c:numRef>
              <c:f>seguir_par!$D$15:$D$100</c:f>
              <c:numCache>
                <c:formatCode>0.00</c:formatCode>
                <c:ptCount val="86"/>
                <c:pt idx="0">
                  <c:v>-3.1961524227066338</c:v>
                </c:pt>
                <c:pt idx="1">
                  <c:v>7.1961524227066356</c:v>
                </c:pt>
                <c:pt idx="4">
                  <c:v>2</c:v>
                </c:pt>
                <c:pt idx="5">
                  <c:v>2.0866025403784438</c:v>
                </c:pt>
                <c:pt idx="6">
                  <c:v>2.036602540378444</c:v>
                </c:pt>
                <c:pt idx="7">
                  <c:v>1.986602540378444</c:v>
                </c:pt>
                <c:pt idx="8">
                  <c:v>1.9366025403784439</c:v>
                </c:pt>
                <c:pt idx="9">
                  <c:v>1.8866025403784439</c:v>
                </c:pt>
                <c:pt idx="10">
                  <c:v>1.8366025403784438</c:v>
                </c:pt>
                <c:pt idx="11">
                  <c:v>1.7866025403784438</c:v>
                </c:pt>
                <c:pt idx="12">
                  <c:v>1.7366025403784437</c:v>
                </c:pt>
                <c:pt idx="13">
                  <c:v>1.6866025403784437</c:v>
                </c:pt>
                <c:pt idx="14">
                  <c:v>1.6461130001429416</c:v>
                </c:pt>
                <c:pt idx="15">
                  <c:v>1.620339362496112</c:v>
                </c:pt>
                <c:pt idx="16">
                  <c:v>1.6094612239541408</c:v>
                </c:pt>
                <c:pt idx="17">
                  <c:v>1.6129379503176771</c:v>
                </c:pt>
                <c:pt idx="18">
                  <c:v>1.6296586764447814</c:v>
                </c:pt>
                <c:pt idx="19">
                  <c:v>1.6581565036977695</c:v>
                </c:pt>
                <c:pt idx="20">
                  <c:v>1.6968214522436684</c:v>
                </c:pt>
                <c:pt idx="21">
                  <c:v>1.74406776714305</c:v>
                </c:pt>
                <c:pt idx="22">
                  <c:v>1.7984403974892085</c:v>
                </c:pt>
                <c:pt idx="23">
                  <c:v>1.8586669164916882</c:v>
                </c:pt>
                <c:pt idx="24">
                  <c:v>1.9236703778391966</c:v>
                </c:pt>
                <c:pt idx="25">
                  <c:v>1.992558896089845</c:v>
                </c:pt>
                <c:pt idx="26">
                  <c:v>2.06460402097593</c:v>
                </c:pt>
                <c:pt idx="27">
                  <c:v>2.1392156381758873</c:v>
                </c:pt>
                <c:pt idx="28">
                  <c:v>2.2159176613007432</c:v>
                </c:pt>
                <c:pt idx="29">
                  <c:v>2.2943264762949878</c:v>
                </c:pt>
                <c:pt idx="30">
                  <c:v>2.3741327557405376</c:v>
                </c:pt>
                <c:pt idx="31">
                  <c:v>2.4550865669366533</c:v>
                </c:pt>
                <c:pt idx="32">
                  <c:v>2.536985394052607</c:v>
                </c:pt>
                <c:pt idx="33">
                  <c:v>2.6196646033057074</c:v>
                </c:pt>
                <c:pt idx="34">
                  <c:v>2.7029898927260669</c:v>
                </c:pt>
                <c:pt idx="35">
                  <c:v>2.7868513240200685</c:v>
                </c:pt>
                <c:pt idx="36">
                  <c:v>2.8711586019698001</c:v>
                </c:pt>
                <c:pt idx="37">
                  <c:v>2.955837331978564</c:v>
                </c:pt>
                <c:pt idx="38">
                  <c:v>3.0408260429509824</c:v>
                </c:pt>
                <c:pt idx="39">
                  <c:v>3.1260738092689864</c:v>
                </c:pt>
                <c:pt idx="40">
                  <c:v>3.2115383427864677</c:v>
                </c:pt>
                <c:pt idx="41">
                  <c:v>3.2971844548627942</c:v>
                </c:pt>
                <c:pt idx="42">
                  <c:v>3.382982810982047</c:v>
                </c:pt>
                <c:pt idx="43">
                  <c:v>3.4689089178346855</c:v>
                </c:pt>
                <c:pt idx="44">
                  <c:v>3.5549422960329071</c:v>
                </c:pt>
                <c:pt idx="45">
                  <c:v>3.6410658018272004</c:v>
                </c:pt>
                <c:pt idx="46">
                  <c:v>3.7272650690244848</c:v>
                </c:pt>
                <c:pt idx="47">
                  <c:v>3.8135280483441214</c:v>
                </c:pt>
                <c:pt idx="48">
                  <c:v>3.8998446261186208</c:v>
                </c:pt>
                <c:pt idx="49">
                  <c:v>3.9862063078778047</c:v>
                </c:pt>
                <c:pt idx="50">
                  <c:v>4.0726059551949723</c:v>
                </c:pt>
                <c:pt idx="51">
                  <c:v>4.1590375664069903</c:v>
                </c:pt>
                <c:pt idx="52">
                  <c:v>4.245496093587124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7-4E3A-998A-E5A25E49B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098015"/>
        <c:axId val="575112895"/>
      </c:scatterChart>
      <c:valAx>
        <c:axId val="575098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575112895"/>
        <c:crosses val="autoZero"/>
        <c:crossBetween val="midCat"/>
      </c:valAx>
      <c:valAx>
        <c:axId val="57511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575098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987327341658058E-2"/>
          <c:y val="4.0247542586588442E-2"/>
          <c:w val="0.88275935205069067"/>
          <c:h val="0.9208277215187362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6.2876352416013512E-2"/>
                  <c:y val="6.995667060450046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F1D-4760-A2C6-1184E73E2211}"/>
                </c:ext>
              </c:extLst>
            </c:dLbl>
            <c:dLbl>
              <c:idx val="3"/>
              <c:layout>
                <c:manualLayout>
                  <c:x val="-7.0473691074263684E-2"/>
                  <c:y val="4.116675115676819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CCD-4746-B0C6-02563E23CFFC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Y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pt_interior!$C$5:$C$9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</c:numCache>
            </c:numRef>
          </c:xVal>
          <c:yVal>
            <c:numRef>
              <c:f>pt_interior!$D$5:$D$9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-2</c:v>
                </c:pt>
                <c:pt idx="3">
                  <c:v>-3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CD-4746-B0C6-02563E23C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17680"/>
        <c:axId val="159527280"/>
      </c:scatterChart>
      <c:valAx>
        <c:axId val="15951768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9527280"/>
        <c:crosses val="autoZero"/>
        <c:crossBetween val="midCat"/>
        <c:majorUnit val="1"/>
      </c:valAx>
      <c:valAx>
        <c:axId val="15952728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95176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1111111111111109E-2"/>
          <c:y val="4.5238095238095237E-2"/>
          <c:w val="0.89233481643683366"/>
          <c:h val="0.9195766779152605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Y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pt_interior!$C$11:$C$19</c:f>
              <c:numCache>
                <c:formatCode>General</c:formatCode>
                <c:ptCount val="9"/>
                <c:pt idx="0">
                  <c:v>2</c:v>
                </c:pt>
                <c:pt idx="2">
                  <c:v>1</c:v>
                </c:pt>
                <c:pt idx="4">
                  <c:v>4</c:v>
                </c:pt>
                <c:pt idx="6">
                  <c:v>3</c:v>
                </c:pt>
                <c:pt idx="8">
                  <c:v>0</c:v>
                </c:pt>
              </c:numCache>
            </c:numRef>
          </c:xVal>
          <c:yVal>
            <c:numRef>
              <c:f>pt_interior!$D$11:$D$19</c:f>
              <c:numCache>
                <c:formatCode>General</c:formatCode>
                <c:ptCount val="9"/>
                <c:pt idx="0">
                  <c:v>-1</c:v>
                </c:pt>
                <c:pt idx="2">
                  <c:v>1</c:v>
                </c:pt>
                <c:pt idx="4">
                  <c:v>0</c:v>
                </c:pt>
                <c:pt idx="6">
                  <c:v>-3</c:v>
                </c:pt>
                <c:pt idx="8">
                  <c:v>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82-4210-8EFA-82B8E4BB22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87408"/>
        <c:axId val="154190768"/>
      </c:scatterChart>
      <c:valAx>
        <c:axId val="1541874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4190768"/>
        <c:crosses val="autoZero"/>
        <c:crossBetween val="midCat"/>
      </c:valAx>
      <c:valAx>
        <c:axId val="1541907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418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358923884514431E-2"/>
          <c:y val="4.0521340700383102E-2"/>
          <c:w val="0.87318963254593174"/>
          <c:h val="0.9131825270007508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pt_en_arista!$B$4:$B$22</c:f>
              <c:numCache>
                <c:formatCode>0.00</c:formatCode>
                <c:ptCount val="19"/>
                <c:pt idx="0">
                  <c:v>0</c:v>
                </c:pt>
                <c:pt idx="1">
                  <c:v>3</c:v>
                </c:pt>
                <c:pt idx="2">
                  <c:v>3.5</c:v>
                </c:pt>
                <c:pt idx="3">
                  <c:v>1</c:v>
                </c:pt>
                <c:pt idx="4">
                  <c:v>0</c:v>
                </c:pt>
                <c:pt idx="7">
                  <c:v>0</c:v>
                </c:pt>
                <c:pt idx="8">
                  <c:v>4</c:v>
                </c:pt>
                <c:pt idx="10">
                  <c:v>3.5769230769230771</c:v>
                </c:pt>
                <c:pt idx="14">
                  <c:v>0.75</c:v>
                </c:pt>
                <c:pt idx="18">
                  <c:v>2.785714285714286</c:v>
                </c:pt>
              </c:numCache>
            </c:numRef>
          </c:xVal>
          <c:yVal>
            <c:numRef>
              <c:f>pt_en_arista!$C$4:$C$22</c:f>
              <c:numCache>
                <c:formatCode>0.00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-1</c:v>
                </c:pt>
                <c:pt idx="3">
                  <c:v>-3</c:v>
                </c:pt>
                <c:pt idx="4">
                  <c:v>0</c:v>
                </c:pt>
                <c:pt idx="7">
                  <c:v>-2.5</c:v>
                </c:pt>
                <c:pt idx="8">
                  <c:v>-1.1666666666666667</c:v>
                </c:pt>
                <c:pt idx="10">
                  <c:v>-1.3076923076923077</c:v>
                </c:pt>
                <c:pt idx="14">
                  <c:v>-2.25</c:v>
                </c:pt>
                <c:pt idx="18">
                  <c:v>-1.5714285714285714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10-41A6-9C9A-CA6FBE495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489424"/>
        <c:axId val="299487504"/>
      </c:scatterChart>
      <c:valAx>
        <c:axId val="29948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99487504"/>
        <c:crosses val="autoZero"/>
        <c:crossBetween val="midCat"/>
      </c:valAx>
      <c:valAx>
        <c:axId val="29948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29948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</xdr:row>
      <xdr:rowOff>19050</xdr:rowOff>
    </xdr:from>
    <xdr:to>
      <xdr:col>13</xdr:col>
      <xdr:colOff>676275</xdr:colOff>
      <xdr:row>25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CB5C2E4-8AAF-BA1F-58D7-33AE1F297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276225</xdr:colOff>
      <xdr:row>15</xdr:row>
      <xdr:rowOff>19050</xdr:rowOff>
    </xdr:from>
    <xdr:to>
      <xdr:col>21</xdr:col>
      <xdr:colOff>228599</xdr:colOff>
      <xdr:row>29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A43C87-38DE-12C4-BB4C-BB184E17D4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276225</xdr:colOff>
      <xdr:row>16</xdr:row>
      <xdr:rowOff>19049</xdr:rowOff>
    </xdr:from>
    <xdr:to>
      <xdr:col>21</xdr:col>
      <xdr:colOff>219076</xdr:colOff>
      <xdr:row>27</xdr:row>
      <xdr:rowOff>190498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0C2B0BA-D2D1-A619-060D-3693B50B6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104772</xdr:colOff>
      <xdr:row>9</xdr:row>
      <xdr:rowOff>114301</xdr:rowOff>
    </xdr:from>
    <xdr:to>
      <xdr:col>18</xdr:col>
      <xdr:colOff>200025</xdr:colOff>
      <xdr:row>28</xdr:row>
      <xdr:rowOff>171451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8FD319C-3515-960A-FBEB-84C3320F3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11C4-5A0B-4963-A68C-5BA12CE9C7DB}">
  <dimension ref="A1:G67"/>
  <sheetViews>
    <sheetView workbookViewId="0">
      <selection activeCell="A23" sqref="A23"/>
    </sheetView>
  </sheetViews>
  <sheetFormatPr baseColWidth="10" defaultRowHeight="15" x14ac:dyDescent="0.25"/>
  <sheetData>
    <row r="1" spans="1:7" x14ac:dyDescent="0.25">
      <c r="A1" t="s">
        <v>47</v>
      </c>
    </row>
    <row r="2" spans="1:7" x14ac:dyDescent="0.25">
      <c r="B2" s="2"/>
      <c r="C2" s="11"/>
      <c r="D2" s="12"/>
      <c r="E2" s="7" t="s">
        <v>12</v>
      </c>
      <c r="F2" s="3"/>
      <c r="G2" s="3"/>
    </row>
    <row r="3" spans="1:7" x14ac:dyDescent="0.25">
      <c r="B3" s="2"/>
      <c r="C3" s="14" t="s">
        <v>13</v>
      </c>
      <c r="D3" s="15"/>
      <c r="E3" s="7" t="s">
        <v>14</v>
      </c>
      <c r="F3" s="2"/>
      <c r="G3" s="3"/>
    </row>
    <row r="4" spans="1:7" x14ac:dyDescent="0.25">
      <c r="B4" s="2"/>
      <c r="C4" s="16" t="s">
        <v>20</v>
      </c>
      <c r="D4" s="13">
        <v>120</v>
      </c>
      <c r="E4" s="2"/>
      <c r="F4" s="2"/>
      <c r="G4" s="3"/>
    </row>
    <row r="5" spans="1:7" x14ac:dyDescent="0.25">
      <c r="B5" s="2"/>
      <c r="C5" s="17" t="s">
        <v>15</v>
      </c>
      <c r="D5" s="13">
        <v>1</v>
      </c>
      <c r="E5" s="7" t="s">
        <v>11</v>
      </c>
      <c r="F5" s="3"/>
      <c r="G5" s="3"/>
    </row>
    <row r="6" spans="1:7" x14ac:dyDescent="0.25">
      <c r="B6" s="2"/>
      <c r="C6" s="17" t="s">
        <v>3</v>
      </c>
      <c r="D6" s="13">
        <v>120</v>
      </c>
    </row>
    <row r="7" spans="1:7" x14ac:dyDescent="0.25">
      <c r="C7" s="24" t="s">
        <v>18</v>
      </c>
      <c r="D7" s="13"/>
    </row>
    <row r="8" spans="1:7" x14ac:dyDescent="0.25">
      <c r="B8" s="2"/>
      <c r="C8" s="18">
        <v>2</v>
      </c>
      <c r="D8" s="19">
        <v>2</v>
      </c>
    </row>
    <row r="9" spans="1:7" x14ac:dyDescent="0.25">
      <c r="C9" s="20"/>
      <c r="D9" s="12"/>
    </row>
    <row r="10" spans="1:7" x14ac:dyDescent="0.25">
      <c r="A10" t="s">
        <v>17</v>
      </c>
      <c r="B10" s="21" t="s">
        <v>8</v>
      </c>
      <c r="C10" s="11">
        <f>TAN(D6*PI()/180)</f>
        <v>-1.7320508075688783</v>
      </c>
      <c r="D10" t="s">
        <v>7</v>
      </c>
      <c r="E10" s="22"/>
    </row>
    <row r="11" spans="1:7" x14ac:dyDescent="0.25">
      <c r="A11" t="s">
        <v>16</v>
      </c>
      <c r="B11" s="21" t="s">
        <v>8</v>
      </c>
      <c r="C11" s="12">
        <f>C10</f>
        <v>-1.7320508075688783</v>
      </c>
      <c r="D11" t="s">
        <v>10</v>
      </c>
      <c r="E11" s="25">
        <f>(C10^2+1)^0.5*D5*((ABS(D6)&gt;90)-(ABS(D6)&lt;90))</f>
        <v>2.0000000000000009</v>
      </c>
    </row>
    <row r="12" spans="1:7" x14ac:dyDescent="0.25">
      <c r="C12" s="20"/>
      <c r="D12" s="12"/>
    </row>
    <row r="13" spans="1:7" x14ac:dyDescent="0.25">
      <c r="C13" s="21" t="s">
        <v>19</v>
      </c>
      <c r="D13">
        <f>(ABS(D6)&gt;90)-(ABS(D6)&lt;90)</f>
        <v>1</v>
      </c>
    </row>
    <row r="14" spans="1:7" x14ac:dyDescent="0.25">
      <c r="C14" s="20"/>
      <c r="D14" s="22"/>
      <c r="E14" s="22"/>
    </row>
    <row r="15" spans="1:7" x14ac:dyDescent="0.25">
      <c r="C15" s="3">
        <v>3</v>
      </c>
      <c r="D15" s="23">
        <f>C$10*C15+E$11</f>
        <v>-3.1961524227066338</v>
      </c>
      <c r="E15" s="2"/>
      <c r="F15" s="3"/>
    </row>
    <row r="16" spans="1:7" x14ac:dyDescent="0.25">
      <c r="C16" s="3">
        <v>-3</v>
      </c>
      <c r="D16" s="23">
        <f>C$10*C16+E$11</f>
        <v>7.1961524227066356</v>
      </c>
      <c r="F16" s="9"/>
    </row>
    <row r="17" spans="2:7" x14ac:dyDescent="0.25">
      <c r="C17" s="3"/>
      <c r="D17" s="23"/>
      <c r="E17" s="2"/>
      <c r="F17" s="3" t="s">
        <v>5</v>
      </c>
      <c r="G17" s="3" t="s">
        <v>9</v>
      </c>
    </row>
    <row r="18" spans="2:7" x14ac:dyDescent="0.25">
      <c r="C18" s="3"/>
      <c r="D18" s="23"/>
      <c r="E18" s="8" t="s">
        <v>6</v>
      </c>
      <c r="F18" s="26" t="s">
        <v>4</v>
      </c>
      <c r="G18" s="27"/>
    </row>
    <row r="19" spans="2:7" x14ac:dyDescent="0.25">
      <c r="C19" s="3">
        <f>C8</f>
        <v>2</v>
      </c>
      <c r="D19" s="3">
        <f>D8</f>
        <v>2</v>
      </c>
      <c r="E19" s="3">
        <f t="shared" ref="E19:E29" si="0">(D19-C$10*C19-E$11)/(C$10^2+1)^0.5</f>
        <v>1.7320508075688774</v>
      </c>
      <c r="F19" s="9"/>
      <c r="G19" s="9">
        <f>D4</f>
        <v>120</v>
      </c>
    </row>
    <row r="20" spans="2:7" x14ac:dyDescent="0.25">
      <c r="B20" s="2"/>
      <c r="C20" s="3">
        <f>C19+COS(G19*PI()/180)*0.1</f>
        <v>1.95</v>
      </c>
      <c r="D20" s="3">
        <f>D19+SIN(G19*PI()/180)*0.1</f>
        <v>2.0866025403784438</v>
      </c>
      <c r="E20" s="3">
        <f t="shared" si="0"/>
        <v>1.7320508075688774</v>
      </c>
      <c r="F20" s="9">
        <f>D$13*((ABS(E20)&lt;1)*E20*90+(ABS(E20)&gt;1)*SIGN(E20)*90)</f>
        <v>90</v>
      </c>
      <c r="G20" s="9">
        <f>D$6+F20</f>
        <v>210</v>
      </c>
    </row>
    <row r="21" spans="2:7" x14ac:dyDescent="0.25">
      <c r="C21" s="3">
        <f t="shared" ref="C21:C25" si="1">C20+COS(G20*PI()/180)*0.1</f>
        <v>1.8633974596215561</v>
      </c>
      <c r="D21" s="3">
        <f t="shared" ref="D21:D25" si="2">D20+SIN(G20*PI()/180)*0.1</f>
        <v>2.036602540378444</v>
      </c>
      <c r="E21" s="3">
        <f t="shared" si="0"/>
        <v>1.6320508075688769</v>
      </c>
      <c r="F21" s="9">
        <f t="shared" ref="F21:F67" si="3">D$13*((ABS(E21)&lt;1)*E21*90+(ABS(E21)&gt;1)*SIGN(E21)*90)</f>
        <v>90</v>
      </c>
      <c r="G21" s="9">
        <f t="shared" ref="G21:G25" si="4">D$6+F21</f>
        <v>210</v>
      </c>
    </row>
    <row r="22" spans="2:7" x14ac:dyDescent="0.25">
      <c r="C22" s="3">
        <f t="shared" si="1"/>
        <v>1.7767949192431123</v>
      </c>
      <c r="D22" s="3">
        <f t="shared" si="2"/>
        <v>1.986602540378444</v>
      </c>
      <c r="E22" s="3">
        <f t="shared" si="0"/>
        <v>1.5320508075688772</v>
      </c>
      <c r="F22" s="9">
        <f t="shared" si="3"/>
        <v>90</v>
      </c>
      <c r="G22" s="9">
        <f t="shared" si="4"/>
        <v>210</v>
      </c>
    </row>
    <row r="23" spans="2:7" x14ac:dyDescent="0.25">
      <c r="C23" s="3">
        <f t="shared" si="1"/>
        <v>1.6901923788646684</v>
      </c>
      <c r="D23" s="3">
        <f t="shared" si="2"/>
        <v>1.9366025403784439</v>
      </c>
      <c r="E23" s="3">
        <f t="shared" si="0"/>
        <v>1.4320508075688771</v>
      </c>
      <c r="F23" s="9">
        <f t="shared" si="3"/>
        <v>90</v>
      </c>
      <c r="G23" s="9">
        <f t="shared" si="4"/>
        <v>210</v>
      </c>
    </row>
    <row r="24" spans="2:7" x14ac:dyDescent="0.25">
      <c r="C24" s="3">
        <f t="shared" si="1"/>
        <v>1.6035898384862246</v>
      </c>
      <c r="D24" s="3">
        <f t="shared" si="2"/>
        <v>1.8866025403784439</v>
      </c>
      <c r="E24" s="3">
        <f t="shared" si="0"/>
        <v>1.3320508075688771</v>
      </c>
      <c r="F24" s="9">
        <f t="shared" si="3"/>
        <v>90</v>
      </c>
      <c r="G24" s="9">
        <f t="shared" si="4"/>
        <v>210</v>
      </c>
    </row>
    <row r="25" spans="2:7" x14ac:dyDescent="0.25">
      <c r="C25" s="3">
        <f t="shared" si="1"/>
        <v>1.5169872981077808</v>
      </c>
      <c r="D25" s="3">
        <f t="shared" si="2"/>
        <v>1.8366025403784438</v>
      </c>
      <c r="E25" s="3">
        <f t="shared" si="0"/>
        <v>1.2320508075688772</v>
      </c>
      <c r="F25" s="9">
        <f t="shared" si="3"/>
        <v>90</v>
      </c>
      <c r="G25" s="9">
        <f t="shared" si="4"/>
        <v>210</v>
      </c>
    </row>
    <row r="26" spans="2:7" x14ac:dyDescent="0.25">
      <c r="C26" s="3">
        <f t="shared" ref="C26:C29" si="5">C25+COS(G25*PI()/180)*0.1</f>
        <v>1.4303847577293369</v>
      </c>
      <c r="D26" s="3">
        <f t="shared" ref="D26:D29" si="6">D25+SIN(G25*PI()/180)*0.1</f>
        <v>1.7866025403784438</v>
      </c>
      <c r="E26" s="3">
        <f t="shared" si="0"/>
        <v>1.1320508075688771</v>
      </c>
      <c r="F26" s="9">
        <f t="shared" si="3"/>
        <v>90</v>
      </c>
      <c r="G26" s="9">
        <f t="shared" ref="G26:G29" si="7">D$6+F26</f>
        <v>210</v>
      </c>
    </row>
    <row r="27" spans="2:7" x14ac:dyDescent="0.25">
      <c r="C27" s="3">
        <f t="shared" si="5"/>
        <v>1.3437822173508931</v>
      </c>
      <c r="D27" s="3">
        <f t="shared" si="6"/>
        <v>1.7366025403784437</v>
      </c>
      <c r="E27" s="3">
        <f t="shared" si="0"/>
        <v>1.0320508075688775</v>
      </c>
      <c r="F27" s="9">
        <f t="shared" si="3"/>
        <v>90</v>
      </c>
      <c r="G27" s="9">
        <f t="shared" si="7"/>
        <v>210</v>
      </c>
    </row>
    <row r="28" spans="2:7" x14ac:dyDescent="0.25">
      <c r="C28" s="3">
        <f t="shared" si="5"/>
        <v>1.2571796769724493</v>
      </c>
      <c r="D28" s="3">
        <f t="shared" si="6"/>
        <v>1.6866025403784437</v>
      </c>
      <c r="E28" s="3">
        <f t="shared" si="0"/>
        <v>0.93205080756887693</v>
      </c>
      <c r="F28" s="9">
        <f t="shared" si="3"/>
        <v>83.884572681198918</v>
      </c>
      <c r="G28" s="9">
        <f t="shared" si="7"/>
        <v>203.8845726811989</v>
      </c>
    </row>
    <row r="29" spans="2:7" x14ac:dyDescent="0.25">
      <c r="C29" s="3">
        <f t="shared" si="5"/>
        <v>1.1657433760219096</v>
      </c>
      <c r="D29" s="3">
        <f t="shared" si="6"/>
        <v>1.6461130001429416</v>
      </c>
      <c r="E29" s="3">
        <f t="shared" si="0"/>
        <v>0.83261987799987935</v>
      </c>
      <c r="F29" s="9">
        <f t="shared" si="3"/>
        <v>74.935789019989144</v>
      </c>
      <c r="G29" s="9">
        <f t="shared" si="7"/>
        <v>194.93578901998916</v>
      </c>
    </row>
    <row r="30" spans="2:7" x14ac:dyDescent="0.25">
      <c r="C30" s="3">
        <f t="shared" ref="C30:C67" si="8">C29+COS(G29*PI()/180)*0.1</f>
        <v>1.0691218483872778</v>
      </c>
      <c r="D30" s="3">
        <f t="shared" ref="D30:D67" si="9">D29+SIN(G29*PI()/180)*0.1</f>
        <v>1.620339362496112</v>
      </c>
      <c r="E30" s="3">
        <f t="shared" ref="E30:E67" si="10">(D30-C$10*C30-E$11)/(C$10^2+1)^0.5</f>
        <v>0.73605636169241351</v>
      </c>
      <c r="F30" s="9">
        <f t="shared" si="3"/>
        <v>66.245072552317211</v>
      </c>
      <c r="G30" s="9">
        <f t="shared" ref="G30:G67" si="11">D$6+F30</f>
        <v>186.2450725523172</v>
      </c>
    </row>
    <row r="31" spans="2:7" x14ac:dyDescent="0.25">
      <c r="C31" s="3">
        <f t="shared" si="8"/>
        <v>0.96971527867550422</v>
      </c>
      <c r="D31" s="3">
        <f t="shared" si="9"/>
        <v>1.6094612239541408</v>
      </c>
      <c r="E31" s="3">
        <f t="shared" si="10"/>
        <v>0.64452867774796296</v>
      </c>
      <c r="F31" s="9">
        <f t="shared" si="3"/>
        <v>58.007580997316666</v>
      </c>
      <c r="G31" s="9">
        <f t="shared" si="11"/>
        <v>178.00758099731667</v>
      </c>
    </row>
    <row r="32" spans="2:7" x14ac:dyDescent="0.25">
      <c r="C32" s="3">
        <f t="shared" si="8"/>
        <v>0.86977573508142381</v>
      </c>
      <c r="D32" s="3">
        <f t="shared" si="9"/>
        <v>1.6129379503176771</v>
      </c>
      <c r="E32" s="3">
        <f t="shared" si="10"/>
        <v>0.55971685733463539</v>
      </c>
      <c r="F32" s="9">
        <f t="shared" si="3"/>
        <v>50.374517160117186</v>
      </c>
      <c r="G32" s="9">
        <f t="shared" si="11"/>
        <v>170.37451716011719</v>
      </c>
    </row>
    <row r="33" spans="3:7" x14ac:dyDescent="0.25">
      <c r="C33" s="3">
        <f t="shared" si="8"/>
        <v>0.77118355832392249</v>
      </c>
      <c r="D33" s="3">
        <f t="shared" si="9"/>
        <v>1.6296586764447814</v>
      </c>
      <c r="E33" s="3">
        <f t="shared" si="10"/>
        <v>0.4826938907117857</v>
      </c>
      <c r="F33" s="9">
        <f t="shared" si="3"/>
        <v>43.442450164060716</v>
      </c>
      <c r="G33" s="9">
        <f t="shared" si="11"/>
        <v>163.44245016406072</v>
      </c>
    </row>
    <row r="34" spans="3:7" x14ac:dyDescent="0.25">
      <c r="C34" s="3">
        <f t="shared" si="8"/>
        <v>0.6753301606696982</v>
      </c>
      <c r="D34" s="3">
        <f t="shared" si="9"/>
        <v>1.6581565036977695</v>
      </c>
      <c r="E34" s="3">
        <f t="shared" si="10"/>
        <v>0.41393132693066975</v>
      </c>
      <c r="F34" s="9">
        <f t="shared" si="3"/>
        <v>37.253819423760277</v>
      </c>
      <c r="G34" s="9">
        <f t="shared" si="11"/>
        <v>157.25381942376026</v>
      </c>
    </row>
    <row r="35" spans="3:7" x14ac:dyDescent="0.25">
      <c r="C35" s="3">
        <f t="shared" si="8"/>
        <v>0.58310748583350092</v>
      </c>
      <c r="D35" s="3">
        <f t="shared" si="9"/>
        <v>1.6968214522436684</v>
      </c>
      <c r="E35" s="3">
        <f t="shared" si="10"/>
        <v>0.3533966219905203</v>
      </c>
      <c r="F35" s="9">
        <f t="shared" si="3"/>
        <v>31.805695979146826</v>
      </c>
      <c r="G35" s="9">
        <f t="shared" si="11"/>
        <v>151.80569597914683</v>
      </c>
    </row>
    <row r="36" spans="3:7" x14ac:dyDescent="0.25">
      <c r="C36" s="3">
        <f t="shared" si="8"/>
        <v>0.49497244326569778</v>
      </c>
      <c r="D36" s="3">
        <f t="shared" si="9"/>
        <v>1.74406776714305</v>
      </c>
      <c r="E36" s="3">
        <f t="shared" si="10"/>
        <v>0.30069259361287071</v>
      </c>
      <c r="F36" s="9">
        <f t="shared" si="3"/>
        <v>27.062333425158364</v>
      </c>
      <c r="G36" s="9">
        <f t="shared" si="11"/>
        <v>147.06233342515836</v>
      </c>
    </row>
    <row r="37" spans="3:7" x14ac:dyDescent="0.25">
      <c r="C37" s="3">
        <f t="shared" si="8"/>
        <v>0.41104618355373396</v>
      </c>
      <c r="D37" s="3">
        <f t="shared" si="9"/>
        <v>1.7984403974892085</v>
      </c>
      <c r="E37" s="3">
        <f t="shared" si="10"/>
        <v>0.25519663583077878</v>
      </c>
      <c r="F37" s="9">
        <f t="shared" si="3"/>
        <v>22.967697224770092</v>
      </c>
      <c r="G37" s="9">
        <f t="shared" si="11"/>
        <v>142.96769722477009</v>
      </c>
    </row>
    <row r="38" spans="3:7" x14ac:dyDescent="0.25">
      <c r="C38" s="3">
        <f t="shared" si="8"/>
        <v>0.33121657495614693</v>
      </c>
      <c r="D38" s="3">
        <f t="shared" si="9"/>
        <v>1.8586669164916882</v>
      </c>
      <c r="E38" s="3">
        <f t="shared" si="10"/>
        <v>0.2161754263123398</v>
      </c>
      <c r="F38" s="9">
        <f t="shared" si="3"/>
        <v>19.455788368110582</v>
      </c>
      <c r="G38" s="9">
        <f t="shared" si="11"/>
        <v>139.45578836811057</v>
      </c>
    </row>
    <row r="39" spans="3:7" x14ac:dyDescent="0.25">
      <c r="C39" s="3">
        <f t="shared" si="8"/>
        <v>0.25522611494409675</v>
      </c>
      <c r="D39" s="3">
        <f t="shared" si="9"/>
        <v>1.9236703778391966</v>
      </c>
      <c r="E39" s="3">
        <f t="shared" si="10"/>
        <v>0.18286748817039281</v>
      </c>
      <c r="F39" s="9">
        <f t="shared" si="3"/>
        <v>16.458073935335353</v>
      </c>
      <c r="G39" s="9">
        <f t="shared" si="11"/>
        <v>136.45807393533536</v>
      </c>
    </row>
    <row r="40" spans="3:7" x14ac:dyDescent="0.25">
      <c r="C40" s="3">
        <f t="shared" si="8"/>
        <v>0.18273906745814877</v>
      </c>
      <c r="D40" s="3">
        <f t="shared" si="9"/>
        <v>1.992558896089845</v>
      </c>
      <c r="E40" s="3">
        <f t="shared" si="10"/>
        <v>0.15453612272755718</v>
      </c>
      <c r="F40" s="9">
        <f t="shared" si="3"/>
        <v>13.908251045480146</v>
      </c>
      <c r="G40" s="9">
        <f t="shared" si="11"/>
        <v>133.90825104548014</v>
      </c>
    </row>
    <row r="41" spans="3:7" x14ac:dyDescent="0.25">
      <c r="C41" s="3">
        <f t="shared" si="8"/>
        <v>0.11338850884361125</v>
      </c>
      <c r="D41" s="3">
        <f t="shared" si="9"/>
        <v>2.06460402097593</v>
      </c>
      <c r="E41" s="3">
        <f t="shared" si="10"/>
        <v>0.13049933964376831</v>
      </c>
      <c r="F41" s="9">
        <f t="shared" si="3"/>
        <v>11.744940567939148</v>
      </c>
      <c r="G41" s="9">
        <f t="shared" si="11"/>
        <v>131.74494056793915</v>
      </c>
    </row>
    <row r="42" spans="3:7" x14ac:dyDescent="0.25">
      <c r="C42" s="3">
        <f t="shared" si="8"/>
        <v>4.6806930469356495E-2</v>
      </c>
      <c r="D42" s="3">
        <f t="shared" si="9"/>
        <v>2.1392156381758873</v>
      </c>
      <c r="E42" s="3">
        <f t="shared" si="10"/>
        <v>0.11014380994757772</v>
      </c>
      <c r="F42" s="9">
        <f t="shared" si="3"/>
        <v>9.9129428952819953</v>
      </c>
      <c r="G42" s="9">
        <f t="shared" si="11"/>
        <v>129.91294289528199</v>
      </c>
    </row>
    <row r="43" spans="3:7" x14ac:dyDescent="0.25">
      <c r="C43" s="3">
        <f t="shared" si="8"/>
        <v>-1.7355361015238338E-2</v>
      </c>
      <c r="D43" s="3">
        <f t="shared" si="9"/>
        <v>2.2159176613007432</v>
      </c>
      <c r="E43" s="3">
        <f t="shared" si="10"/>
        <v>9.292864711932465E-2</v>
      </c>
      <c r="F43" s="9">
        <f t="shared" si="3"/>
        <v>8.3635782407392192</v>
      </c>
      <c r="G43" s="9">
        <f t="shared" si="11"/>
        <v>128.36357824073923</v>
      </c>
    </row>
    <row r="44" spans="3:7" x14ac:dyDescent="0.25">
      <c r="C44" s="3">
        <f t="shared" si="8"/>
        <v>-7.9420308700693804E-2</v>
      </c>
      <c r="D44" s="3">
        <f t="shared" si="9"/>
        <v>2.2943264762949878</v>
      </c>
      <c r="E44" s="3">
        <f t="shared" si="10"/>
        <v>7.8383233236290331E-2</v>
      </c>
      <c r="F44" s="9">
        <f t="shared" si="3"/>
        <v>7.05449099126613</v>
      </c>
      <c r="G44" s="9">
        <f t="shared" si="11"/>
        <v>127.05449099126614</v>
      </c>
    </row>
    <row r="45" spans="3:7" x14ac:dyDescent="0.25">
      <c r="C45" s="3">
        <f t="shared" si="8"/>
        <v>-0.13967773779502851</v>
      </c>
      <c r="D45" s="3">
        <f t="shared" si="9"/>
        <v>2.3741327557405376</v>
      </c>
      <c r="E45" s="3">
        <f t="shared" si="10"/>
        <v>6.6101908596631648E-2</v>
      </c>
      <c r="F45" s="9">
        <f t="shared" si="3"/>
        <v>5.9491717736968486</v>
      </c>
      <c r="G45" s="9">
        <f t="shared" si="11"/>
        <v>125.94917177369685</v>
      </c>
    </row>
    <row r="46" spans="3:7" x14ac:dyDescent="0.25">
      <c r="C46" s="3">
        <f t="shared" si="8"/>
        <v>-0.19838447039720677</v>
      </c>
      <c r="D46" s="3">
        <f t="shared" si="9"/>
        <v>2.4550865669366533</v>
      </c>
      <c r="E46" s="3">
        <f t="shared" si="10"/>
        <v>5.5737292388023024E-2</v>
      </c>
      <c r="F46" s="9">
        <f t="shared" si="3"/>
        <v>5.0163563149220725</v>
      </c>
      <c r="G46" s="9">
        <f t="shared" si="11"/>
        <v>125.01635631492208</v>
      </c>
    </row>
    <row r="47" spans="3:7" x14ac:dyDescent="0.25">
      <c r="C47" s="3">
        <f t="shared" si="8"/>
        <v>-0.25576549615512711</v>
      </c>
      <c r="D47" s="3">
        <f t="shared" si="9"/>
        <v>2.536985394052607</v>
      </c>
      <c r="E47" s="3">
        <f t="shared" si="10"/>
        <v>4.6993279944431678E-2</v>
      </c>
      <c r="F47" s="9">
        <f t="shared" si="3"/>
        <v>4.2293951949988511</v>
      </c>
      <c r="G47" s="9">
        <f t="shared" si="11"/>
        <v>124.22939519499886</v>
      </c>
    </row>
    <row r="48" spans="3:7" x14ac:dyDescent="0.25">
      <c r="C48" s="3">
        <f t="shared" si="8"/>
        <v>-0.31201625932579052</v>
      </c>
      <c r="D48" s="3">
        <f t="shared" si="9"/>
        <v>2.6196646033057074</v>
      </c>
      <c r="E48" s="3">
        <f t="shared" si="10"/>
        <v>3.9618294682925083E-2</v>
      </c>
      <c r="F48" s="9">
        <f t="shared" si="3"/>
        <v>3.5656465214632576</v>
      </c>
      <c r="G48" s="9">
        <f t="shared" si="11"/>
        <v>123.56564652146326</v>
      </c>
    </row>
    <row r="49" spans="3:7" x14ac:dyDescent="0.25">
      <c r="C49" s="3">
        <f t="shared" si="8"/>
        <v>-0.36730546390510527</v>
      </c>
      <c r="D49" s="3">
        <f t="shared" si="9"/>
        <v>2.7029898927260669</v>
      </c>
      <c r="E49" s="3">
        <f t="shared" si="10"/>
        <v>3.3399083672383409E-2</v>
      </c>
      <c r="F49" s="9">
        <f t="shared" si="3"/>
        <v>3.0059175305145067</v>
      </c>
      <c r="G49" s="9">
        <f t="shared" si="11"/>
        <v>123.00591753051451</v>
      </c>
    </row>
    <row r="50" spans="3:7" x14ac:dyDescent="0.25">
      <c r="C50" s="3">
        <f t="shared" si="8"/>
        <v>-0.421778028938537</v>
      </c>
      <c r="D50" s="3">
        <f t="shared" si="9"/>
        <v>2.7868513240200685</v>
      </c>
      <c r="E50" s="3">
        <f t="shared" si="10"/>
        <v>2.8155174191132545E-2</v>
      </c>
      <c r="F50" s="9">
        <f t="shared" si="3"/>
        <v>2.533965677201929</v>
      </c>
      <c r="G50" s="9">
        <f t="shared" si="11"/>
        <v>122.53396567720193</v>
      </c>
    </row>
    <row r="51" spans="3:7" x14ac:dyDescent="0.25">
      <c r="C51" s="3">
        <f t="shared" si="8"/>
        <v>-0.47555797766207775</v>
      </c>
      <c r="D51" s="3">
        <f t="shared" si="9"/>
        <v>2.8711586019698001</v>
      </c>
      <c r="E51" s="3">
        <f t="shared" si="10"/>
        <v>2.3734011357187324E-2</v>
      </c>
      <c r="F51" s="9">
        <f t="shared" si="3"/>
        <v>2.1360610221468592</v>
      </c>
      <c r="G51" s="9">
        <f t="shared" si="11"/>
        <v>122.13606102214686</v>
      </c>
    </row>
    <row r="52" spans="3:7" x14ac:dyDescent="0.25">
      <c r="C52" s="3">
        <f t="shared" si="8"/>
        <v>-0.52875114154713776</v>
      </c>
      <c r="D52" s="3">
        <f t="shared" si="9"/>
        <v>2.955837331978564</v>
      </c>
      <c r="E52" s="3">
        <f t="shared" si="10"/>
        <v>2.0006745129438553E-2</v>
      </c>
      <c r="F52" s="9">
        <f t="shared" si="3"/>
        <v>1.8006070616494698</v>
      </c>
      <c r="G52" s="9">
        <f t="shared" si="11"/>
        <v>121.80060706164947</v>
      </c>
    </row>
    <row r="53" spans="3:7" x14ac:dyDescent="0.25">
      <c r="C53" s="3">
        <f t="shared" si="8"/>
        <v>-0.5814476215742399</v>
      </c>
      <c r="D53" s="3">
        <f t="shared" si="9"/>
        <v>3.0408260429509824</v>
      </c>
      <c r="E53" s="3">
        <f t="shared" si="10"/>
        <v>1.6864610222157676E-2</v>
      </c>
      <c r="F53" s="9">
        <f t="shared" si="3"/>
        <v>1.5178149199941908</v>
      </c>
      <c r="G53" s="9">
        <f t="shared" si="11"/>
        <v>121.51781491999419</v>
      </c>
    </row>
    <row r="54" spans="3:7" x14ac:dyDescent="0.25">
      <c r="C54" s="3">
        <f t="shared" si="8"/>
        <v>-0.63372398657594042</v>
      </c>
      <c r="D54" s="3">
        <f t="shared" si="9"/>
        <v>3.1260738092689864</v>
      </c>
      <c r="E54" s="3">
        <f t="shared" si="10"/>
        <v>1.4215833272179339E-2</v>
      </c>
      <c r="F54" s="9">
        <f t="shared" si="3"/>
        <v>1.2794249944961404</v>
      </c>
      <c r="G54" s="9">
        <f t="shared" si="11"/>
        <v>121.27942499449614</v>
      </c>
    </row>
    <row r="55" spans="3:7" x14ac:dyDescent="0.25">
      <c r="C55" s="3">
        <f t="shared" si="8"/>
        <v>-0.68564521066242889</v>
      </c>
      <c r="D55" s="3">
        <f t="shared" si="9"/>
        <v>3.2115383427864677</v>
      </c>
      <c r="E55" s="3">
        <f t="shared" si="10"/>
        <v>1.1983000976436559E-2</v>
      </c>
      <c r="F55" s="9">
        <f t="shared" si="3"/>
        <v>1.0784700878792903</v>
      </c>
      <c r="G55" s="9">
        <f t="shared" si="11"/>
        <v>121.0784700878793</v>
      </c>
    </row>
    <row r="56" spans="3:7" x14ac:dyDescent="0.25">
      <c r="C56" s="3">
        <f t="shared" si="8"/>
        <v>-0.73726636413858904</v>
      </c>
      <c r="D56" s="3">
        <f t="shared" si="9"/>
        <v>3.2971844548627942</v>
      </c>
      <c r="E56" s="3">
        <f t="shared" si="10"/>
        <v>1.0100826731589846E-2</v>
      </c>
      <c r="F56" s="9">
        <f t="shared" si="3"/>
        <v>0.90907440584308619</v>
      </c>
      <c r="G56" s="9">
        <f t="shared" si="11"/>
        <v>120.90907440584309</v>
      </c>
    </row>
    <row r="57" spans="3:7" x14ac:dyDescent="0.25">
      <c r="C57" s="3">
        <f t="shared" si="8"/>
        <v>-0.78863407858291545</v>
      </c>
      <c r="D57" s="3">
        <f t="shared" si="9"/>
        <v>3.382982810982047</v>
      </c>
      <c r="E57" s="3">
        <f t="shared" si="10"/>
        <v>8.5142591480846762E-3</v>
      </c>
      <c r="F57" s="9">
        <f t="shared" si="3"/>
        <v>0.76628332332762084</v>
      </c>
      <c r="G57" s="9">
        <f t="shared" si="11"/>
        <v>120.76628332332763</v>
      </c>
    </row>
    <row r="58" spans="3:7" x14ac:dyDescent="0.25">
      <c r="C58" s="3">
        <f t="shared" si="8"/>
        <v>-0.83978780924988594</v>
      </c>
      <c r="D58" s="3">
        <f t="shared" si="9"/>
        <v>3.4689089178346855</v>
      </c>
      <c r="E58" s="3">
        <f t="shared" si="10"/>
        <v>7.1768823184603613E-3</v>
      </c>
      <c r="F58" s="9">
        <f t="shared" si="3"/>
        <v>0.64591940866143249</v>
      </c>
      <c r="G58" s="9">
        <f t="shared" si="11"/>
        <v>120.64591940866143</v>
      </c>
    </row>
    <row r="59" spans="3:7" x14ac:dyDescent="0.25">
      <c r="C59" s="3">
        <f t="shared" si="8"/>
        <v>-0.89076091819766146</v>
      </c>
      <c r="D59" s="3">
        <f t="shared" si="9"/>
        <v>3.5549422960329071</v>
      </c>
      <c r="E59" s="3">
        <f t="shared" si="10"/>
        <v>6.0495641589255441E-3</v>
      </c>
      <c r="F59" s="9">
        <f t="shared" si="3"/>
        <v>0.54446077430329898</v>
      </c>
      <c r="G59" s="9">
        <f t="shared" si="11"/>
        <v>120.5444607743033</v>
      </c>
    </row>
    <row r="60" spans="3:7" x14ac:dyDescent="0.25">
      <c r="C60" s="3">
        <f t="shared" si="8"/>
        <v>-0.94158160050024708</v>
      </c>
      <c r="D60" s="3">
        <f t="shared" si="9"/>
        <v>3.6410658018272004</v>
      </c>
      <c r="E60" s="3">
        <f t="shared" si="10"/>
        <v>5.0993151443747805E-3</v>
      </c>
      <c r="F60" s="9">
        <f t="shared" si="3"/>
        <v>0.45893836299373025</v>
      </c>
      <c r="G60" s="9">
        <f t="shared" si="11"/>
        <v>120.45893836299373</v>
      </c>
    </row>
    <row r="61" spans="3:7" x14ac:dyDescent="0.25">
      <c r="C61" s="3">
        <f t="shared" si="8"/>
        <v>-0.99227367418688162</v>
      </c>
      <c r="D61" s="3">
        <f t="shared" si="9"/>
        <v>3.7272650690244848</v>
      </c>
      <c r="E61" s="3">
        <f t="shared" si="10"/>
        <v>4.2983251598789334E-3</v>
      </c>
      <c r="F61" s="9">
        <f t="shared" si="3"/>
        <v>0.386849264389104</v>
      </c>
      <c r="G61" s="9">
        <f t="shared" si="11"/>
        <v>120.3868492643891</v>
      </c>
    </row>
    <row r="62" spans="3:7" x14ac:dyDescent="0.25">
      <c r="C62" s="3">
        <f t="shared" si="8"/>
        <v>-1.0428572525389512</v>
      </c>
      <c r="D62" s="3">
        <f t="shared" si="9"/>
        <v>3.8135280483441214</v>
      </c>
      <c r="E62" s="3">
        <f t="shared" si="10"/>
        <v>3.6231509524842203E-3</v>
      </c>
      <c r="F62" s="9">
        <f t="shared" si="3"/>
        <v>0.32608358572357982</v>
      </c>
      <c r="G62" s="9">
        <f t="shared" si="11"/>
        <v>120.32608358572358</v>
      </c>
    </row>
    <row r="63" spans="3:7" x14ac:dyDescent="0.25">
      <c r="C63" s="3">
        <f t="shared" si="8"/>
        <v>-1.0933493152943861</v>
      </c>
      <c r="D63" s="3">
        <f t="shared" si="9"/>
        <v>3.8998446261186208</v>
      </c>
      <c r="E63" s="3">
        <f t="shared" si="10"/>
        <v>3.0540308040492002E-3</v>
      </c>
      <c r="F63" s="9">
        <f t="shared" si="3"/>
        <v>0.27486277236442802</v>
      </c>
      <c r="G63" s="9">
        <f t="shared" si="11"/>
        <v>120.27486277236443</v>
      </c>
    </row>
    <row r="64" spans="3:7" x14ac:dyDescent="0.25">
      <c r="C64" s="3">
        <f t="shared" si="8"/>
        <v>-1.1437641932940941</v>
      </c>
      <c r="D64" s="3">
        <f t="shared" si="9"/>
        <v>3.9862063078778047</v>
      </c>
      <c r="E64" s="3">
        <f t="shared" si="10"/>
        <v>2.5743066072008145E-3</v>
      </c>
      <c r="F64" s="9">
        <f t="shared" si="3"/>
        <v>0.23168759464807331</v>
      </c>
      <c r="G64" s="9">
        <f t="shared" si="11"/>
        <v>120.23168759464808</v>
      </c>
    </row>
    <row r="65" spans="3:7" x14ac:dyDescent="0.25">
      <c r="C65" s="3">
        <f t="shared" si="8"/>
        <v>-1.194113979226797</v>
      </c>
      <c r="D65" s="3">
        <f t="shared" si="9"/>
        <v>4.0726059551949723</v>
      </c>
      <c r="E65" s="3">
        <f t="shared" si="10"/>
        <v>2.1699365729554989E-3</v>
      </c>
      <c r="F65" s="9">
        <f t="shared" si="3"/>
        <v>0.1952942915659949</v>
      </c>
      <c r="G65" s="9">
        <f t="shared" si="11"/>
        <v>120.195294291566</v>
      </c>
    </row>
    <row r="66" spans="3:7" x14ac:dyDescent="0.25">
      <c r="C66" s="3">
        <f t="shared" si="8"/>
        <v>-1.2444088754220826</v>
      </c>
      <c r="D66" s="3">
        <f t="shared" si="9"/>
        <v>4.1590375664069903</v>
      </c>
      <c r="E66" s="3">
        <f t="shared" si="10"/>
        <v>1.8290843931458847E-3</v>
      </c>
      <c r="F66" s="9">
        <f t="shared" si="3"/>
        <v>0.16461759538312962</v>
      </c>
      <c r="G66" s="9">
        <f t="shared" si="11"/>
        <v>120.16461759538313</v>
      </c>
    </row>
    <row r="67" spans="3:7" x14ac:dyDescent="0.25">
      <c r="C67" s="3">
        <f t="shared" si="8"/>
        <v>-1.2946574881177784</v>
      </c>
      <c r="D67" s="3">
        <f t="shared" si="9"/>
        <v>4.245496093587124</v>
      </c>
      <c r="E67" s="3">
        <f t="shared" si="10"/>
        <v>1.5417728838147398E-3</v>
      </c>
      <c r="F67" s="9">
        <f t="shared" si="3"/>
        <v>0.13875955954332658</v>
      </c>
      <c r="G67" s="9">
        <f t="shared" si="11"/>
        <v>120.13875955954333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DC0C-F955-401F-8EF1-6A6B90FF1A72}">
  <sheetPr codeName="Hoja4"/>
  <dimension ref="B1:Z24"/>
  <sheetViews>
    <sheetView tabSelected="1" workbookViewId="0">
      <selection activeCell="I23" sqref="I23"/>
    </sheetView>
  </sheetViews>
  <sheetFormatPr baseColWidth="10" defaultRowHeight="15" x14ac:dyDescent="0.25"/>
  <cols>
    <col min="1" max="1" width="5.5703125" customWidth="1"/>
    <col min="2" max="2" width="7.85546875" customWidth="1"/>
    <col min="3" max="4" width="5.5703125" customWidth="1"/>
    <col min="5" max="5" width="5.28515625" customWidth="1"/>
    <col min="6" max="6" width="2.85546875" customWidth="1"/>
    <col min="7" max="7" width="6.140625" customWidth="1"/>
    <col min="8" max="8" width="5.140625" customWidth="1"/>
    <col min="9" max="9" width="7" style="7" customWidth="1"/>
    <col min="10" max="10" width="9.5703125" style="7" customWidth="1"/>
    <col min="11" max="11" width="10.28515625" style="7" customWidth="1"/>
    <col min="12" max="12" width="4.5703125" customWidth="1"/>
    <col min="13" max="13" width="5.85546875" customWidth="1"/>
    <col min="14" max="14" width="6.5703125" style="2" customWidth="1"/>
    <col min="15" max="15" width="4.5703125" customWidth="1"/>
    <col min="16" max="16" width="6.140625" customWidth="1"/>
    <col min="17" max="17" width="6.28515625" customWidth="1"/>
    <col min="18" max="18" width="4.5703125" customWidth="1"/>
    <col min="19" max="19" width="6" customWidth="1"/>
    <col min="20" max="20" width="5.7109375" customWidth="1"/>
    <col min="21" max="21" width="4.5703125" customWidth="1"/>
    <col min="22" max="22" width="6.140625" customWidth="1"/>
    <col min="23" max="23" width="5.140625" customWidth="1"/>
    <col min="24" max="24" width="4.5703125" customWidth="1"/>
    <col min="25" max="25" width="6.42578125" customWidth="1"/>
    <col min="26" max="26" width="7.28515625" customWidth="1"/>
  </cols>
  <sheetData>
    <row r="1" spans="2:26" x14ac:dyDescent="0.25">
      <c r="B1" t="s">
        <v>33</v>
      </c>
    </row>
    <row r="2" spans="2:26" x14ac:dyDescent="0.25">
      <c r="B2" t="s">
        <v>30</v>
      </c>
    </row>
    <row r="4" spans="2:26" x14ac:dyDescent="0.25">
      <c r="C4" s="2" t="s">
        <v>0</v>
      </c>
      <c r="D4" s="2" t="s">
        <v>1</v>
      </c>
      <c r="E4" s="2"/>
      <c r="G4" s="2"/>
      <c r="J4" s="1" t="s">
        <v>32</v>
      </c>
      <c r="L4" s="38" t="s">
        <v>24</v>
      </c>
      <c r="M4" s="39"/>
      <c r="N4" s="1"/>
      <c r="O4" s="38" t="s">
        <v>25</v>
      </c>
      <c r="P4" s="39"/>
      <c r="Q4" s="1"/>
      <c r="R4" s="38" t="s">
        <v>26</v>
      </c>
      <c r="S4" s="39"/>
      <c r="T4" s="1"/>
      <c r="U4" s="38" t="s">
        <v>27</v>
      </c>
      <c r="V4" s="39"/>
      <c r="W4" s="1"/>
      <c r="X4" s="38" t="s">
        <v>28</v>
      </c>
      <c r="Y4" s="39"/>
    </row>
    <row r="5" spans="2:26" x14ac:dyDescent="0.25">
      <c r="C5" s="4">
        <v>0</v>
      </c>
      <c r="D5" s="5">
        <v>0</v>
      </c>
      <c r="G5" t="s">
        <v>22</v>
      </c>
      <c r="H5" s="2"/>
      <c r="J5" s="2" t="s">
        <v>31</v>
      </c>
      <c r="L5" s="37">
        <v>2</v>
      </c>
      <c r="M5" s="36">
        <v>-1</v>
      </c>
      <c r="O5" s="37">
        <v>1</v>
      </c>
      <c r="P5" s="36">
        <v>1</v>
      </c>
      <c r="Q5" s="2"/>
      <c r="R5" s="37">
        <v>4</v>
      </c>
      <c r="S5" s="36">
        <v>0</v>
      </c>
      <c r="T5" s="2"/>
      <c r="U5" s="37">
        <v>3</v>
      </c>
      <c r="V5" s="36">
        <v>-3</v>
      </c>
      <c r="W5" s="2"/>
      <c r="X5" s="37">
        <v>0</v>
      </c>
      <c r="Y5" s="36">
        <v>-2</v>
      </c>
    </row>
    <row r="6" spans="2:26" x14ac:dyDescent="0.25">
      <c r="B6" s="1" t="s">
        <v>40</v>
      </c>
      <c r="C6" s="29">
        <v>3</v>
      </c>
      <c r="D6" s="6">
        <v>1</v>
      </c>
      <c r="F6" s="1" t="s">
        <v>21</v>
      </c>
      <c r="G6" s="3">
        <f>(D6-D5)/(C6-C5)</f>
        <v>0.33333333333333331</v>
      </c>
      <c r="H6" s="2" t="s">
        <v>23</v>
      </c>
      <c r="I6" s="3">
        <f>-G6*C5+D5</f>
        <v>0</v>
      </c>
      <c r="J6" s="10">
        <f>SIGN(C6-C5)</f>
        <v>1</v>
      </c>
      <c r="L6" s="3"/>
      <c r="M6" s="9">
        <f>M$5-$G6*L$5-$I6</f>
        <v>-1.6666666666666665</v>
      </c>
      <c r="N6" s="2">
        <f>-SIGN(M6)*$J6</f>
        <v>1</v>
      </c>
      <c r="O6" s="9"/>
      <c r="P6" s="9">
        <f>P$5-$G6*O$5-$I6</f>
        <v>0.66666666666666674</v>
      </c>
      <c r="Q6" s="2">
        <f>-SIGN(P6)*$J6</f>
        <v>-1</v>
      </c>
      <c r="R6" s="9"/>
      <c r="S6" s="9">
        <f>S$5-$G6*R$5-$I6</f>
        <v>-1.3333333333333333</v>
      </c>
      <c r="T6" s="2">
        <f>-SIGN(S6)*$J6</f>
        <v>1</v>
      </c>
      <c r="U6" s="9"/>
      <c r="V6" s="9">
        <f>V$5-$G6*U$5-$I6</f>
        <v>-4</v>
      </c>
      <c r="W6" s="2">
        <f>-SIGN(V6)*$J6</f>
        <v>1</v>
      </c>
      <c r="X6" s="9"/>
      <c r="Y6" s="9">
        <f>Y$5-$G6*X$5-$I6</f>
        <v>-2</v>
      </c>
      <c r="Z6" s="2">
        <f>-SIGN(Y6)*$J6</f>
        <v>1</v>
      </c>
    </row>
    <row r="7" spans="2:26" x14ac:dyDescent="0.25">
      <c r="C7" s="29">
        <v>4</v>
      </c>
      <c r="D7" s="6">
        <v>-2</v>
      </c>
      <c r="F7" s="1" t="s">
        <v>21</v>
      </c>
      <c r="G7" s="3">
        <f>(D7-D6)/(C7-C6)</f>
        <v>-3</v>
      </c>
      <c r="H7" s="2" t="s">
        <v>23</v>
      </c>
      <c r="I7" s="3">
        <f>-G7*C6+D6</f>
        <v>10</v>
      </c>
      <c r="J7" s="10">
        <f t="shared" ref="J7:J9" si="0">SIGN(C7-C6)</f>
        <v>1</v>
      </c>
      <c r="L7" s="3"/>
      <c r="M7" s="9">
        <f>M$5-$G7*L$5-$I7</f>
        <v>-5</v>
      </c>
      <c r="N7" s="2">
        <f>-SIGN(M7)*J7</f>
        <v>1</v>
      </c>
      <c r="O7" s="9"/>
      <c r="P7" s="9">
        <f>P$5-$G7*O$5-$I7</f>
        <v>-6</v>
      </c>
      <c r="Q7" s="2">
        <f>-SIGN(P7)*$J7</f>
        <v>1</v>
      </c>
      <c r="R7" s="9"/>
      <c r="S7" s="9">
        <f t="shared" ref="S7:S9" si="1">S$5-$G7*R$5-$I7</f>
        <v>2</v>
      </c>
      <c r="T7" s="2">
        <f>-SIGN(S7)*$J7</f>
        <v>-1</v>
      </c>
      <c r="U7" s="9"/>
      <c r="V7" s="9">
        <f t="shared" ref="V7:V9" si="2">V$5-$G7*U$5-$I7</f>
        <v>-4</v>
      </c>
      <c r="W7" s="2">
        <f>-SIGN(V7)*$J7</f>
        <v>1</v>
      </c>
      <c r="X7" s="9"/>
      <c r="Y7" s="9">
        <f t="shared" ref="Y7:Y9" si="3">Y$5-$G7*X$5-$I7</f>
        <v>-12</v>
      </c>
      <c r="Z7" s="2">
        <f t="shared" ref="Z7:Z9" si="4">-SIGN(Y7)*$J7</f>
        <v>1</v>
      </c>
    </row>
    <row r="8" spans="2:26" x14ac:dyDescent="0.25">
      <c r="C8" s="29">
        <v>1</v>
      </c>
      <c r="D8" s="6">
        <v>-3</v>
      </c>
      <c r="F8" s="1" t="s">
        <v>21</v>
      </c>
      <c r="G8" s="3">
        <f>(D8-D7)/(C8-C7)</f>
        <v>0.33333333333333331</v>
      </c>
      <c r="H8" s="2" t="s">
        <v>23</v>
      </c>
      <c r="I8" s="3">
        <f t="shared" ref="I8:I9" si="5">-G8*C7+D7</f>
        <v>-3.333333333333333</v>
      </c>
      <c r="J8" s="10">
        <f t="shared" si="0"/>
        <v>-1</v>
      </c>
      <c r="L8" s="3"/>
      <c r="M8" s="9">
        <f t="shared" ref="M8" si="6">M$5-$G8*L$5-$I8</f>
        <v>1.6666666666666665</v>
      </c>
      <c r="N8" s="2">
        <f t="shared" ref="N8:N9" si="7">-SIGN(M8)*J8</f>
        <v>1</v>
      </c>
      <c r="O8" s="9"/>
      <c r="P8" s="9">
        <f t="shared" ref="P8:P9" si="8">P$5-$G8*O$5-$I8</f>
        <v>4</v>
      </c>
      <c r="Q8" s="2">
        <f>-SIGN(P8)*$J8</f>
        <v>1</v>
      </c>
      <c r="R8" s="9"/>
      <c r="S8" s="9">
        <f t="shared" si="1"/>
        <v>1.9999999999999998</v>
      </c>
      <c r="T8" s="2">
        <f>-SIGN(S8)*$J8</f>
        <v>1</v>
      </c>
      <c r="U8" s="9"/>
      <c r="V8" s="9">
        <f t="shared" si="2"/>
        <v>-0.66666666666666696</v>
      </c>
      <c r="W8" s="2">
        <f>-SIGN(V8)*$J8</f>
        <v>-1</v>
      </c>
      <c r="X8" s="9"/>
      <c r="Y8" s="9">
        <f t="shared" si="3"/>
        <v>1.333333333333333</v>
      </c>
      <c r="Z8" s="2">
        <f t="shared" si="4"/>
        <v>1</v>
      </c>
    </row>
    <row r="9" spans="2:26" x14ac:dyDescent="0.25">
      <c r="C9" s="28">
        <v>0</v>
      </c>
      <c r="D9" s="30">
        <v>0</v>
      </c>
      <c r="F9" s="1" t="s">
        <v>21</v>
      </c>
      <c r="G9" s="3">
        <f>(D9-D8)/(C9-C8)</f>
        <v>-3</v>
      </c>
      <c r="H9" s="2" t="s">
        <v>23</v>
      </c>
      <c r="I9" s="3">
        <f t="shared" si="5"/>
        <v>0</v>
      </c>
      <c r="J9" s="10">
        <f t="shared" si="0"/>
        <v>-1</v>
      </c>
      <c r="L9" s="3"/>
      <c r="M9" s="9">
        <f>M$5-$G9*L$5-$I9</f>
        <v>5</v>
      </c>
      <c r="N9" s="2">
        <f t="shared" si="7"/>
        <v>1</v>
      </c>
      <c r="O9" s="9"/>
      <c r="P9" s="9">
        <f t="shared" si="8"/>
        <v>4</v>
      </c>
      <c r="Q9" s="2">
        <f>-SIGN(P9)*$J9</f>
        <v>1</v>
      </c>
      <c r="R9" s="9"/>
      <c r="S9" s="9">
        <f t="shared" si="1"/>
        <v>12</v>
      </c>
      <c r="T9" s="2">
        <f>-SIGN(S9)*$J9</f>
        <v>1</v>
      </c>
      <c r="U9" s="9"/>
      <c r="V9" s="9">
        <f t="shared" si="2"/>
        <v>6</v>
      </c>
      <c r="W9" s="2">
        <f>-SIGN(V9)*$J9</f>
        <v>1</v>
      </c>
      <c r="X9" s="9"/>
      <c r="Y9" s="9">
        <f t="shared" si="3"/>
        <v>-2</v>
      </c>
      <c r="Z9" s="2">
        <f t="shared" si="4"/>
        <v>-1</v>
      </c>
    </row>
    <row r="11" spans="2:26" x14ac:dyDescent="0.25">
      <c r="B11" t="s">
        <v>2</v>
      </c>
      <c r="C11" s="38">
        <f>L5</f>
        <v>2</v>
      </c>
      <c r="D11" s="39">
        <f>M5</f>
        <v>-1</v>
      </c>
      <c r="L11" s="2" t="s">
        <v>48</v>
      </c>
      <c r="N11" s="2">
        <f>(SUM(N6:N9)=4)*1</f>
        <v>1</v>
      </c>
      <c r="Q11" s="2">
        <f>(SUM(Q6:Q9)=4)*1</f>
        <v>0</v>
      </c>
      <c r="T11" s="2">
        <f>(SUM(T6:T9)=4)*1</f>
        <v>0</v>
      </c>
      <c r="W11" s="2">
        <f>(SUM(W6:W9)=4)*1</f>
        <v>0</v>
      </c>
      <c r="Z11" s="2">
        <f>(SUM(Z6:Z9)=4)*1</f>
        <v>0</v>
      </c>
    </row>
    <row r="12" spans="2:26" x14ac:dyDescent="0.25">
      <c r="C12" s="40"/>
      <c r="D12" s="41"/>
      <c r="M12" s="2"/>
    </row>
    <row r="13" spans="2:26" x14ac:dyDescent="0.25">
      <c r="B13" s="7"/>
      <c r="C13" s="40">
        <f>O5</f>
        <v>1</v>
      </c>
      <c r="D13" s="41">
        <f>P5</f>
        <v>1</v>
      </c>
      <c r="E13" s="7"/>
      <c r="F13" s="7"/>
      <c r="G13" s="7"/>
      <c r="H13" s="7"/>
    </row>
    <row r="14" spans="2:26" x14ac:dyDescent="0.25">
      <c r="B14" s="7"/>
      <c r="C14" s="40"/>
      <c r="D14" s="41"/>
      <c r="E14" s="7"/>
      <c r="F14" s="7"/>
      <c r="G14" s="7"/>
      <c r="H14" s="7"/>
      <c r="Q14" s="2"/>
      <c r="T14" s="2"/>
      <c r="W14" s="2"/>
      <c r="Z14" s="2"/>
    </row>
    <row r="15" spans="2:26" x14ac:dyDescent="0.25">
      <c r="B15" s="7"/>
      <c r="C15" s="40">
        <f>R5</f>
        <v>4</v>
      </c>
      <c r="D15" s="41">
        <f>S5</f>
        <v>0</v>
      </c>
      <c r="E15" s="7"/>
      <c r="F15" s="7"/>
      <c r="G15" s="7"/>
      <c r="H15" s="7"/>
    </row>
    <row r="16" spans="2:26" x14ac:dyDescent="0.25">
      <c r="B16" s="7"/>
      <c r="C16" s="40"/>
      <c r="D16" s="41"/>
      <c r="E16" s="7"/>
      <c r="F16" s="7"/>
      <c r="G16" s="7"/>
      <c r="H16" s="7"/>
    </row>
    <row r="17" spans="2:14" x14ac:dyDescent="0.25">
      <c r="B17" s="7"/>
      <c r="C17" s="40">
        <f>U5</f>
        <v>3</v>
      </c>
      <c r="D17" s="41">
        <f>V5</f>
        <v>-3</v>
      </c>
      <c r="E17" s="7"/>
      <c r="F17" s="7"/>
      <c r="G17" s="7"/>
      <c r="H17" s="7"/>
    </row>
    <row r="18" spans="2:14" x14ac:dyDescent="0.25">
      <c r="B18" s="7"/>
      <c r="C18" s="40"/>
      <c r="D18" s="41"/>
      <c r="E18" s="7"/>
      <c r="F18" s="7"/>
      <c r="G18" s="7"/>
      <c r="H18" s="7"/>
    </row>
    <row r="19" spans="2:14" x14ac:dyDescent="0.25">
      <c r="B19" s="7"/>
      <c r="C19" s="42">
        <f>X5</f>
        <v>0</v>
      </c>
      <c r="D19" s="43">
        <f>Y5</f>
        <v>-2</v>
      </c>
      <c r="E19" s="7"/>
      <c r="F19" s="7"/>
      <c r="G19" s="7"/>
      <c r="H19" s="7"/>
    </row>
    <row r="20" spans="2:14" x14ac:dyDescent="0.25">
      <c r="B20" s="7"/>
      <c r="C20" s="7"/>
      <c r="D20" s="7"/>
      <c r="E20" s="7"/>
      <c r="F20" s="7"/>
      <c r="G20" s="7"/>
      <c r="H20" s="7"/>
      <c r="N20"/>
    </row>
    <row r="21" spans="2:14" x14ac:dyDescent="0.25">
      <c r="B21" s="7"/>
      <c r="C21" s="7"/>
      <c r="D21" s="7"/>
      <c r="E21" s="7"/>
      <c r="F21" s="7"/>
      <c r="G21" s="7"/>
      <c r="H21" s="7"/>
    </row>
    <row r="22" spans="2:14" x14ac:dyDescent="0.25">
      <c r="G22" s="7"/>
      <c r="H22" s="7"/>
    </row>
    <row r="23" spans="2:14" x14ac:dyDescent="0.25">
      <c r="G23" s="7"/>
      <c r="H23" s="7"/>
    </row>
    <row r="24" spans="2:14" x14ac:dyDescent="0.25">
      <c r="G24" s="7"/>
      <c r="H24" s="7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A3FE-11A6-4F2E-9A00-E4AE206D8F2C}">
  <dimension ref="A1:U24"/>
  <sheetViews>
    <sheetView workbookViewId="0">
      <selection activeCell="H27" sqref="H27"/>
    </sheetView>
  </sheetViews>
  <sheetFormatPr baseColWidth="10" defaultRowHeight="15" x14ac:dyDescent="0.25"/>
  <cols>
    <col min="1" max="1" width="11.42578125" style="3"/>
    <col min="2" max="4" width="11.42578125" style="9"/>
    <col min="5" max="5" width="5.5703125" style="46" customWidth="1"/>
    <col min="6" max="6" width="9.5703125" style="9" customWidth="1"/>
    <col min="7" max="8" width="5.5703125" style="9" customWidth="1"/>
    <col min="9" max="9" width="11.42578125" style="9" customWidth="1"/>
    <col min="10" max="10" width="3.7109375" style="9" customWidth="1"/>
    <col min="11" max="12" width="7.140625" style="9" customWidth="1"/>
    <col min="13" max="13" width="14" style="9" customWidth="1"/>
    <col min="14" max="14" width="4.28515625" customWidth="1"/>
    <col min="15" max="15" width="7.140625" customWidth="1"/>
    <col min="16" max="17" width="10.5703125" customWidth="1"/>
    <col min="18" max="18" width="4.5703125" customWidth="1"/>
    <col min="19" max="21" width="7.140625" customWidth="1"/>
  </cols>
  <sheetData>
    <row r="1" spans="1:21" x14ac:dyDescent="0.25">
      <c r="A1" s="25" t="s">
        <v>39</v>
      </c>
      <c r="M1" s="50"/>
    </row>
    <row r="2" spans="1:21" x14ac:dyDescent="0.25">
      <c r="A2" s="25"/>
    </row>
    <row r="3" spans="1:21" x14ac:dyDescent="0.25">
      <c r="B3" s="3" t="s">
        <v>0</v>
      </c>
      <c r="C3" s="3" t="s">
        <v>1</v>
      </c>
      <c r="D3" s="3"/>
      <c r="F3" s="3" t="s">
        <v>29</v>
      </c>
      <c r="H3" s="25"/>
      <c r="I3" s="46"/>
      <c r="J3" s="25"/>
      <c r="K3" s="47" t="s">
        <v>24</v>
      </c>
      <c r="L3" s="31"/>
      <c r="O3" s="47" t="s">
        <v>25</v>
      </c>
      <c r="P3" s="31"/>
      <c r="Q3" s="9"/>
      <c r="S3" s="38" t="s">
        <v>26</v>
      </c>
      <c r="T3" s="39"/>
      <c r="U3" s="1"/>
    </row>
    <row r="4" spans="1:21" x14ac:dyDescent="0.25">
      <c r="B4" s="47">
        <v>0</v>
      </c>
      <c r="C4" s="31">
        <v>0</v>
      </c>
      <c r="F4" s="9" t="s">
        <v>22</v>
      </c>
      <c r="G4" s="3"/>
      <c r="H4" s="25"/>
      <c r="I4" s="3" t="s">
        <v>31</v>
      </c>
      <c r="J4" s="25"/>
      <c r="K4" s="49">
        <f>B14</f>
        <v>3.5769230769230771</v>
      </c>
      <c r="L4" s="35">
        <f>C14</f>
        <v>-1.3076923076923077</v>
      </c>
      <c r="O4" s="49">
        <f>B22</f>
        <v>2.785714285714286</v>
      </c>
      <c r="P4" s="35">
        <f>C22</f>
        <v>-1.5714285714285714</v>
      </c>
      <c r="Q4" s="9"/>
      <c r="S4" s="33">
        <f>B18</f>
        <v>0.75</v>
      </c>
      <c r="T4" s="44">
        <f>C18</f>
        <v>-2.25</v>
      </c>
      <c r="U4" s="2"/>
    </row>
    <row r="5" spans="1:21" x14ac:dyDescent="0.25">
      <c r="A5" s="3" t="s">
        <v>40</v>
      </c>
      <c r="B5" s="48">
        <v>3</v>
      </c>
      <c r="C5" s="32">
        <v>1</v>
      </c>
      <c r="D5" s="46" t="s">
        <v>41</v>
      </c>
      <c r="E5" s="46" t="s">
        <v>21</v>
      </c>
      <c r="F5" s="3">
        <f>(C5-C4)/(B5-B4)</f>
        <v>0.33333333333333331</v>
      </c>
      <c r="G5" s="3" t="s">
        <v>23</v>
      </c>
      <c r="H5" s="3">
        <f>-F5*B4+C4</f>
        <v>0</v>
      </c>
      <c r="I5" s="3">
        <f>SIGN(B5-B4)</f>
        <v>1</v>
      </c>
      <c r="J5" s="25"/>
      <c r="L5" s="9">
        <f>L$4-$F5*K$4-$H5</f>
        <v>-2.5</v>
      </c>
      <c r="M5" s="3">
        <f>-L5*$I5</f>
        <v>2.5</v>
      </c>
      <c r="O5" s="9"/>
      <c r="P5" s="9">
        <f>P$4-$F5*O$4-$H5</f>
        <v>-2.5</v>
      </c>
      <c r="Q5" s="3">
        <f>-P5*$I5</f>
        <v>2.5</v>
      </c>
      <c r="S5" s="3"/>
      <c r="T5" s="9">
        <f>T$4-$F5*S$4-$H5</f>
        <v>-2.5</v>
      </c>
      <c r="U5" s="3">
        <f>-T5*$I5</f>
        <v>2.5</v>
      </c>
    </row>
    <row r="6" spans="1:21" x14ac:dyDescent="0.25">
      <c r="B6" s="48">
        <v>3.5</v>
      </c>
      <c r="C6" s="32">
        <v>-1</v>
      </c>
      <c r="D6" s="46" t="s">
        <v>42</v>
      </c>
      <c r="E6" s="46" t="s">
        <v>21</v>
      </c>
      <c r="F6" s="3">
        <f>(C6-C5)/(B6-B5)</f>
        <v>-4</v>
      </c>
      <c r="G6" s="3" t="s">
        <v>23</v>
      </c>
      <c r="H6" s="3">
        <f>-F6*B5+C5</f>
        <v>13</v>
      </c>
      <c r="I6" s="3">
        <f t="shared" ref="I6:I8" si="0">SIGN(B6-B5)</f>
        <v>1</v>
      </c>
      <c r="J6" s="25"/>
      <c r="L6" s="9">
        <f>L$4-$F6*K$4-$H6</f>
        <v>0</v>
      </c>
      <c r="M6" s="3">
        <f t="shared" ref="M6:M8" si="1">-L6*$I6</f>
        <v>0</v>
      </c>
      <c r="O6" s="9"/>
      <c r="P6" s="9">
        <f>P$4-$F6*O$4-$H6</f>
        <v>-3.428571428571427</v>
      </c>
      <c r="Q6" s="3">
        <f t="shared" ref="Q6:Q8" si="2">-P6*$I6</f>
        <v>3.428571428571427</v>
      </c>
      <c r="S6" s="3"/>
      <c r="T6" s="9">
        <f>T$4-F6*S$4-H6</f>
        <v>-12.25</v>
      </c>
      <c r="U6" s="3">
        <f t="shared" ref="U6:U8" si="3">-T6*$I6</f>
        <v>12.25</v>
      </c>
    </row>
    <row r="7" spans="1:21" x14ac:dyDescent="0.25">
      <c r="B7" s="48">
        <v>1</v>
      </c>
      <c r="C7" s="32">
        <v>-3</v>
      </c>
      <c r="D7" s="46" t="s">
        <v>43</v>
      </c>
      <c r="E7" s="46" t="s">
        <v>21</v>
      </c>
      <c r="F7" s="3">
        <f>(C7-C6)/(B7-B6)</f>
        <v>0.8</v>
      </c>
      <c r="G7" s="3" t="s">
        <v>23</v>
      </c>
      <c r="H7" s="3">
        <f t="shared" ref="H7:H8" si="4">-F7*B6+C6</f>
        <v>-3.8000000000000003</v>
      </c>
      <c r="I7" s="3">
        <f t="shared" si="0"/>
        <v>-1</v>
      </c>
      <c r="J7" s="25"/>
      <c r="L7" s="9">
        <f t="shared" ref="L7:L8" si="5">L$4-$F7*K$4-$H7</f>
        <v>-0.36923076923076925</v>
      </c>
      <c r="M7" s="3">
        <f>-L7*$I7</f>
        <v>-0.36923076923076925</v>
      </c>
      <c r="O7" s="9"/>
      <c r="P7" s="9">
        <f t="shared" ref="P7:P8" si="6">P$4-$F7*O$4-$H7</f>
        <v>0</v>
      </c>
      <c r="Q7" s="3">
        <f t="shared" si="2"/>
        <v>0</v>
      </c>
      <c r="S7" s="3"/>
      <c r="T7" s="9">
        <f>T$4-F7*S$4-H7</f>
        <v>0.95000000000000018</v>
      </c>
      <c r="U7" s="3">
        <f t="shared" si="3"/>
        <v>0.95000000000000018</v>
      </c>
    </row>
    <row r="8" spans="1:21" x14ac:dyDescent="0.25">
      <c r="B8" s="48">
        <v>0</v>
      </c>
      <c r="C8" s="32">
        <v>0</v>
      </c>
      <c r="D8" s="46" t="s">
        <v>44</v>
      </c>
      <c r="E8" s="46" t="s">
        <v>21</v>
      </c>
      <c r="F8" s="3">
        <f>(C8-C7)/(B8-B7)</f>
        <v>-3</v>
      </c>
      <c r="G8" s="3" t="s">
        <v>23</v>
      </c>
      <c r="H8" s="3">
        <f t="shared" si="4"/>
        <v>0</v>
      </c>
      <c r="I8" s="3">
        <f t="shared" si="0"/>
        <v>-1</v>
      </c>
      <c r="J8" s="25"/>
      <c r="K8" s="34"/>
      <c r="L8" s="34">
        <f t="shared" si="5"/>
        <v>9.4230769230769234</v>
      </c>
      <c r="M8" s="26">
        <f t="shared" si="1"/>
        <v>9.4230769230769234</v>
      </c>
      <c r="N8" s="45"/>
      <c r="O8" s="34"/>
      <c r="P8" s="34">
        <f t="shared" si="6"/>
        <v>6.7857142857142865</v>
      </c>
      <c r="Q8" s="26">
        <f t="shared" si="2"/>
        <v>6.7857142857142865</v>
      </c>
      <c r="R8" s="45"/>
      <c r="S8" s="26"/>
      <c r="T8" s="34">
        <f>T$4-F8*S$4-H8</f>
        <v>0</v>
      </c>
      <c r="U8" s="26">
        <f t="shared" si="3"/>
        <v>0</v>
      </c>
    </row>
    <row r="9" spans="1:21" x14ac:dyDescent="0.25">
      <c r="B9" s="48"/>
      <c r="C9" s="32"/>
      <c r="H9" s="25"/>
      <c r="I9" s="25"/>
      <c r="J9" s="25"/>
      <c r="K9" s="2" t="s">
        <v>46</v>
      </c>
      <c r="M9" s="10">
        <f>(M5&gt;0.001)+(M6&gt;0.001)+(M7&gt;0.001)+(M8&gt;0.001)-2</f>
        <v>0</v>
      </c>
      <c r="Q9" s="10">
        <f>(Q5&gt;0.001)+(Q6&gt;0.001)+(Q7&gt;0.001)+(Q8&gt;0.001)-2</f>
        <v>1</v>
      </c>
      <c r="U9" s="10">
        <f>(U5&gt;0.001)+(U6&gt;0.001)+(U7&gt;0.001)+(U8&gt;0.001)-2</f>
        <v>1</v>
      </c>
    </row>
    <row r="10" spans="1:21" x14ac:dyDescent="0.25">
      <c r="B10" s="48"/>
      <c r="C10" s="32"/>
      <c r="H10" s="25"/>
      <c r="I10" s="25"/>
      <c r="J10" s="25"/>
    </row>
    <row r="11" spans="1:21" x14ac:dyDescent="0.25">
      <c r="A11" s="3" t="s">
        <v>34</v>
      </c>
      <c r="B11" s="52">
        <v>0</v>
      </c>
      <c r="C11" s="51">
        <v>-2.5</v>
      </c>
    </row>
    <row r="12" spans="1:21" x14ac:dyDescent="0.25">
      <c r="B12" s="48">
        <v>4</v>
      </c>
      <c r="C12" s="32">
        <f>F5*B12+C11</f>
        <v>-1.1666666666666667</v>
      </c>
    </row>
    <row r="13" spans="1:21" x14ac:dyDescent="0.25">
      <c r="B13" s="48"/>
      <c r="C13" s="32"/>
    </row>
    <row r="14" spans="1:21" x14ac:dyDescent="0.25">
      <c r="A14" s="3" t="s">
        <v>38</v>
      </c>
      <c r="B14" s="48">
        <f>-H16/F16</f>
        <v>3.5769230769230771</v>
      </c>
      <c r="C14" s="32">
        <f>B14*F14+H14</f>
        <v>-1.3076923076923077</v>
      </c>
      <c r="E14" s="46" t="s">
        <v>21</v>
      </c>
      <c r="F14" s="3">
        <f>F5</f>
        <v>0.33333333333333331</v>
      </c>
      <c r="G14" s="3" t="s">
        <v>35</v>
      </c>
      <c r="H14" s="3">
        <f>C11</f>
        <v>-2.5</v>
      </c>
    </row>
    <row r="15" spans="1:21" x14ac:dyDescent="0.25">
      <c r="B15" s="48"/>
      <c r="C15" s="32"/>
      <c r="E15" s="27" t="s">
        <v>21</v>
      </c>
      <c r="F15" s="34">
        <f>F6</f>
        <v>-4</v>
      </c>
      <c r="G15" s="34" t="s">
        <v>23</v>
      </c>
      <c r="H15" s="34">
        <f>H6</f>
        <v>13</v>
      </c>
    </row>
    <row r="16" spans="1:21" x14ac:dyDescent="0.25">
      <c r="B16" s="48"/>
      <c r="C16" s="32"/>
      <c r="E16" s="46" t="s">
        <v>36</v>
      </c>
      <c r="F16" s="9">
        <f>(F15-F14)*((F15&lt;F14)+(F15&gt;F14))+0.00001*(F15=F14)</f>
        <v>-4.333333333333333</v>
      </c>
      <c r="G16" s="3" t="s">
        <v>35</v>
      </c>
      <c r="H16" s="9">
        <f>H15-H14</f>
        <v>15.5</v>
      </c>
    </row>
    <row r="17" spans="1:8" x14ac:dyDescent="0.25">
      <c r="B17" s="48"/>
      <c r="C17" s="32"/>
    </row>
    <row r="18" spans="1:8" x14ac:dyDescent="0.25">
      <c r="A18" s="3" t="s">
        <v>45</v>
      </c>
      <c r="B18" s="48">
        <f>-H20/F20</f>
        <v>0.75</v>
      </c>
      <c r="C18" s="32">
        <f>F18*B18+H18</f>
        <v>-2.25</v>
      </c>
      <c r="E18" s="46" t="s">
        <v>21</v>
      </c>
      <c r="F18" s="3">
        <f>F5</f>
        <v>0.33333333333333331</v>
      </c>
      <c r="G18" s="3" t="s">
        <v>35</v>
      </c>
      <c r="H18" s="3">
        <f>C11</f>
        <v>-2.5</v>
      </c>
    </row>
    <row r="19" spans="1:8" x14ac:dyDescent="0.25">
      <c r="B19" s="48"/>
      <c r="C19" s="32"/>
      <c r="E19" s="27" t="s">
        <v>21</v>
      </c>
      <c r="F19" s="26">
        <f>F8</f>
        <v>-3</v>
      </c>
      <c r="G19" s="26" t="s">
        <v>23</v>
      </c>
      <c r="H19" s="26">
        <f>H8</f>
        <v>0</v>
      </c>
    </row>
    <row r="20" spans="1:8" x14ac:dyDescent="0.25">
      <c r="B20" s="48"/>
      <c r="C20" s="32"/>
      <c r="E20" s="46" t="s">
        <v>36</v>
      </c>
      <c r="F20" s="9">
        <f>(F19-F18)*((F19&lt;F18)+(F19&gt;F18))+0.00001*(F19=F18)</f>
        <v>-3.3333333333333335</v>
      </c>
      <c r="G20" s="3" t="s">
        <v>23</v>
      </c>
      <c r="H20" s="3">
        <f>H19-H18</f>
        <v>2.5</v>
      </c>
    </row>
    <row r="21" spans="1:8" x14ac:dyDescent="0.25">
      <c r="B21" s="48"/>
      <c r="C21" s="32"/>
    </row>
    <row r="22" spans="1:8" x14ac:dyDescent="0.25">
      <c r="A22" s="3" t="s">
        <v>37</v>
      </c>
      <c r="B22" s="49">
        <f>((F24&lt;0)+(F24&gt;0))*(-H24/F24)</f>
        <v>2.785714285714286</v>
      </c>
      <c r="C22" s="35">
        <f>B22*F22+H22</f>
        <v>-1.5714285714285714</v>
      </c>
      <c r="E22" s="46" t="s">
        <v>21</v>
      </c>
      <c r="F22" s="3">
        <v>0.33333333333333331</v>
      </c>
      <c r="G22" s="3" t="s">
        <v>35</v>
      </c>
      <c r="H22" s="3">
        <f>C11</f>
        <v>-2.5</v>
      </c>
    </row>
    <row r="23" spans="1:8" x14ac:dyDescent="0.25">
      <c r="E23" s="27" t="s">
        <v>21</v>
      </c>
      <c r="F23" s="34">
        <f>F7</f>
        <v>0.8</v>
      </c>
      <c r="G23" s="34" t="s">
        <v>23</v>
      </c>
      <c r="H23" s="34">
        <f>H7</f>
        <v>-3.8000000000000003</v>
      </c>
    </row>
    <row r="24" spans="1:8" x14ac:dyDescent="0.25">
      <c r="E24" s="46" t="s">
        <v>36</v>
      </c>
      <c r="F24" s="9">
        <f>F23-F22</f>
        <v>0.46666666666666673</v>
      </c>
      <c r="G24" s="3" t="s">
        <v>35</v>
      </c>
      <c r="H24" s="9">
        <f>H23-H22</f>
        <v>-1.3000000000000003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seguir_par</vt:lpstr>
      <vt:lpstr>pt_interior</vt:lpstr>
      <vt:lpstr>pt_en_arista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dutilh da costa</dc:creator>
  <cp:lastModifiedBy>maria jose dutilh da costa</cp:lastModifiedBy>
  <cp:lastPrinted>2024-03-31T00:54:50Z</cp:lastPrinted>
  <dcterms:created xsi:type="dcterms:W3CDTF">2024-02-27T22:16:17Z</dcterms:created>
  <dcterms:modified xsi:type="dcterms:W3CDTF">2024-04-01T13:15:46Z</dcterms:modified>
</cp:coreProperties>
</file>