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GRADE 12 2021\CAT GR12\RIYA RAMESH PATEL GR12 PAT 2021\Phase 2\Spreadsheet\"/>
    </mc:Choice>
  </mc:AlternateContent>
  <bookViews>
    <workbookView xWindow="0" yWindow="0" windowWidth="19200" windowHeight="7368"/>
  </bookViews>
  <sheets>
    <sheet name="Data " sheetId="1" r:id="rId1"/>
    <sheet name="Analysis" sheetId="2" r:id="rId2"/>
    <sheet name="Graphs" sheetId="3" r:id="rId3"/>
  </sheets>
  <calcPr calcId="152511"/>
</workbook>
</file>

<file path=xl/calcChain.xml><?xml version="1.0" encoding="utf-8"?>
<calcChain xmlns="http://schemas.openxmlformats.org/spreadsheetml/2006/main">
  <c r="C42" i="2" l="1"/>
  <c r="B5" i="2" l="1"/>
  <c r="B6" i="2"/>
  <c r="B4" i="2"/>
  <c r="B3" i="2"/>
  <c r="B2" i="2"/>
  <c r="G4" i="2"/>
  <c r="G6" i="2"/>
  <c r="G5" i="2"/>
  <c r="C69" i="2"/>
  <c r="C58" i="2"/>
  <c r="C56" i="2"/>
  <c r="C64" i="2"/>
  <c r="C60" i="2"/>
  <c r="C39" i="2"/>
  <c r="C40" i="2"/>
  <c r="C41" i="2"/>
  <c r="C43" i="2"/>
  <c r="C44" i="2"/>
  <c r="C45" i="2"/>
  <c r="C46" i="2"/>
  <c r="C47" i="2"/>
  <c r="C48" i="2"/>
  <c r="C49" i="2"/>
  <c r="C50" i="2"/>
  <c r="C51" i="2"/>
  <c r="C52" i="2"/>
  <c r="C53" i="2"/>
  <c r="C54" i="2"/>
  <c r="C55" i="2"/>
  <c r="C57" i="2"/>
  <c r="C59" i="2"/>
  <c r="C61" i="2"/>
  <c r="C62" i="2"/>
  <c r="C63" i="2"/>
  <c r="C65" i="2"/>
  <c r="C66" i="2"/>
  <c r="C67" i="2"/>
  <c r="C68" i="2"/>
  <c r="C70" i="2"/>
  <c r="C71" i="2"/>
  <c r="C72" i="2"/>
  <c r="C73" i="2"/>
  <c r="C74" i="2"/>
  <c r="C75" i="2"/>
  <c r="C76" i="2"/>
  <c r="C38" i="2"/>
  <c r="B26" i="2"/>
  <c r="B25" i="2"/>
  <c r="B24" i="2"/>
  <c r="B23" i="2"/>
  <c r="B14" i="2"/>
  <c r="B15" i="2"/>
  <c r="B16" i="2"/>
  <c r="B19" i="2"/>
  <c r="B18" i="2" l="1"/>
  <c r="B13" i="2"/>
  <c r="B12" i="2"/>
  <c r="B11" i="2"/>
  <c r="B10" i="2"/>
  <c r="B9" i="2"/>
</calcChain>
</file>

<file path=xl/sharedStrings.xml><?xml version="1.0" encoding="utf-8"?>
<sst xmlns="http://schemas.openxmlformats.org/spreadsheetml/2006/main" count="678" uniqueCount="311">
  <si>
    <t>Name and surname</t>
  </si>
  <si>
    <t xml:space="preserve">Age </t>
  </si>
  <si>
    <t xml:space="preserve">Occupation </t>
  </si>
  <si>
    <t xml:space="preserve">Salma Khan </t>
  </si>
  <si>
    <t>19 to 35 years old</t>
  </si>
  <si>
    <t xml:space="preserve">Home executive </t>
  </si>
  <si>
    <t xml:space="preserve">Nope </t>
  </si>
  <si>
    <t xml:space="preserve">None </t>
  </si>
  <si>
    <t>All of the above</t>
  </si>
  <si>
    <t>Fibre cables</t>
  </si>
  <si>
    <t xml:space="preserve">Digital </t>
  </si>
  <si>
    <t>Adopting Omni-channel retail (Omni-channel shopping models allow customers to browse products, order, and pay online; see whether local stores have inventory available and choose to pick up purchases in person)</t>
  </si>
  <si>
    <t xml:space="preserve">Can’t </t>
  </si>
  <si>
    <t xml:space="preserve">Mohammed Imtiaz Khan </t>
  </si>
  <si>
    <t>Management Consultant</t>
  </si>
  <si>
    <t>No</t>
  </si>
  <si>
    <t xml:space="preserve">Yes. Online shopping most with Dischem, fast food, groceries, takealot </t>
  </si>
  <si>
    <t>Microsoft teams</t>
  </si>
  <si>
    <t xml:space="preserve">N/A. My business offers professional services sold via tender applications or networking </t>
  </si>
  <si>
    <t>Yes. Hone office supplier and upgrade to home office made to accommodate for working from home</t>
  </si>
  <si>
    <t xml:space="preserve">Most job losses were as a result of direct financial impact to not been able to generate enough revenue to remain profitable. These same companies were not equity to provide goods and/or services via digital channels and as a result lost revenue. Businesses need to focus efforts on e-commerce platforms to increase market reach which will in turn create the need for employment. </t>
  </si>
  <si>
    <t>Advantages: the use of technology to help businesses evolved into the 4IR
Disadvantage: loss of admin and low skill jobs</t>
  </si>
  <si>
    <t>Mohammed Areff</t>
  </si>
  <si>
    <t>36 to 49 years old</t>
  </si>
  <si>
    <t xml:space="preserve">Financial Advisor </t>
  </si>
  <si>
    <t>Nope</t>
  </si>
  <si>
    <t>All the above</t>
  </si>
  <si>
    <t>Yes  virtually  financial  planning  done for  clients</t>
  </si>
  <si>
    <t xml:space="preserve">By allowing staff to work remotely  and adapt the  business  to fit into the  forth industrial  revolution </t>
  </si>
  <si>
    <t>Going digital</t>
  </si>
  <si>
    <t xml:space="preserve">Available  most times of the day. 
Longer working hours 
Production is a affected due to Covid-19  protocol 
</t>
  </si>
  <si>
    <t xml:space="preserve">Sajida khan </t>
  </si>
  <si>
    <t xml:space="preserve">Professional </t>
  </si>
  <si>
    <t xml:space="preserve">Not any more than I would have outside of covid </t>
  </si>
  <si>
    <t xml:space="preserve">Yes, ppe and other goods </t>
  </si>
  <si>
    <t>Cable modem</t>
  </si>
  <si>
    <t xml:space="preserve">Perhaps employ people on a reduced hour rate so more people can be employed </t>
  </si>
  <si>
    <t xml:space="preserve">Costly to implement, lack of experience and knowledge, poor infrastructure, faster efficient way of working, ability to reach a wider audience </t>
  </si>
  <si>
    <t>Fahmeeda Khan</t>
  </si>
  <si>
    <t xml:space="preserve">Technical Manager </t>
  </si>
  <si>
    <t>Yes - random items</t>
  </si>
  <si>
    <t>Yes. Orders received via CRM</t>
  </si>
  <si>
    <t xml:space="preserve">NA. We a service industry </t>
  </si>
  <si>
    <t>Companies can work on rosters, move employees to contract based</t>
  </si>
  <si>
    <t>Allows for more flexibility with time and less travel which reduces expenses and enhances performance. However, it limits human interaction which takes away from that personal touch especially with clients</t>
  </si>
  <si>
    <t>Layyah Areff</t>
  </si>
  <si>
    <t>Business manager</t>
  </si>
  <si>
    <t>Yes. It was more efficient and safer.</t>
  </si>
  <si>
    <t>Yes. A lot of people preferred buying online as it was safer, easier and less time consuming</t>
  </si>
  <si>
    <t>Yes. It made buying easier and more efficient. It was less time consuming and I managed to buy more products online than I would have if i physically bought items</t>
  </si>
  <si>
    <t xml:space="preserve">Have people work on contracts </t>
  </si>
  <si>
    <t>Advantages: 
- Enhanced the modes of communication.
- Cost-efficient.
Disadvantages:
- increased dependency on technology.
- increased risk of job cuts.</t>
  </si>
  <si>
    <t xml:space="preserve">Abdul Samad Makda </t>
  </si>
  <si>
    <t>HSE Specialist</t>
  </si>
  <si>
    <t>No. No need to do online shopping</t>
  </si>
  <si>
    <t>Yes. Online shop</t>
  </si>
  <si>
    <t xml:space="preserve">Yes. Purchasing of equipment </t>
  </si>
  <si>
    <t>For communicating</t>
  </si>
  <si>
    <t xml:space="preserve">Delivery drivers </t>
  </si>
  <si>
    <t>Pivoting to new product and services</t>
  </si>
  <si>
    <t>Advantages - quicker to market.
Provide customer with a look and feel of design via augmented reality
Disadvantages - inundated with emails
Constantly evolving technology</t>
  </si>
  <si>
    <t>Leon Steyn</t>
  </si>
  <si>
    <t>50+</t>
  </si>
  <si>
    <t>Coach</t>
  </si>
  <si>
    <t>Yes</t>
  </si>
  <si>
    <t>Yes, clothes, electronic items</t>
  </si>
  <si>
    <t>Zoom</t>
  </si>
  <si>
    <t>Yes, a few</t>
  </si>
  <si>
    <t>Yes, equipment</t>
  </si>
  <si>
    <t>For education or learning activities</t>
  </si>
  <si>
    <t>Reduce profits, increase customer contact time</t>
  </si>
  <si>
    <t>Quick and relatively affordable. Less people contact and more customer frustration</t>
  </si>
  <si>
    <t>H Laloo</t>
  </si>
  <si>
    <t>Educator</t>
  </si>
  <si>
    <t>Not sure</t>
  </si>
  <si>
    <t>Easy to communicate to people from home. Easy access to information.
Loss of jobs.
People who don't have access to computers are at a disadvantage</t>
  </si>
  <si>
    <t xml:space="preserve">Abdurahman Bhikhoo </t>
  </si>
  <si>
    <t xml:space="preserve">Printing tradesman </t>
  </si>
  <si>
    <t xml:space="preserve">Yes. I bought online from Takelot. </t>
  </si>
  <si>
    <t>No.</t>
  </si>
  <si>
    <t xml:space="preserve">No. Our business uses sales representatives for orders. </t>
  </si>
  <si>
    <t xml:space="preserve">No. Our business uses sales representatives for purchasing goods. </t>
  </si>
  <si>
    <t xml:space="preserve">Wifi </t>
  </si>
  <si>
    <t xml:space="preserve">Companies can assist with re skilling people to ensure they have skills that needed in economy. </t>
  </si>
  <si>
    <t xml:space="preserve">Advantages 
Services can be accessed remotely. 
Information can be disseminated quickly. 
Disadvantages 
Technology eliminates jobs.
Risk to customers Information 
</t>
  </si>
  <si>
    <t xml:space="preserve">Lelanie Holtzhausen </t>
  </si>
  <si>
    <t>Acting Sales Manager</t>
  </si>
  <si>
    <t>Yes, got some goods via Takealot</t>
  </si>
  <si>
    <t>Yes, E-Learning products</t>
  </si>
  <si>
    <t>Mmhh, not sure</t>
  </si>
  <si>
    <t>Advantages: ease of communication, immediate access to platforms and documents. Disadvantages: possible downtime, costly.</t>
  </si>
  <si>
    <t>Alka Chunilal</t>
  </si>
  <si>
    <t>Accounting Specialist</t>
  </si>
  <si>
    <t xml:space="preserve">Yes, online shopping from take a lot, Woolworths, superbalist. </t>
  </si>
  <si>
    <t xml:space="preserve">Yes, as a team we receive queries via email or MS teams chats/calls. </t>
  </si>
  <si>
    <t xml:space="preserve">Yes, as a team, we provide our main feedback through the use of email. </t>
  </si>
  <si>
    <t xml:space="preserve">There are a number of costs that an organization would have saved as a result of the pandemic, namely operational costs relating to buildings owbed/rented as a result of remote working. These saved costs can be used to hire more people in areas of the business that are revenue focused I. E. Sales, who could assist in contributing to the sales growth of the business. </t>
  </si>
  <si>
    <t xml:space="preserve">2 advantages would be the flexibility to work remotely as well as the ability to execute tasks successfully. 2 disadvantages, the subtle notion that staff are available all the time because they do have the ability to work remotely and the breakdown in face to face communication- its much more difficult to build team relationships virtually than face to face. </t>
  </si>
  <si>
    <t>Riya Makan</t>
  </si>
  <si>
    <t>13 to 18 years old</t>
  </si>
  <si>
    <t xml:space="preserve">Entrepreneur </t>
  </si>
  <si>
    <t xml:space="preserve">yes. I buy on takealot and Amazon frequently </t>
  </si>
  <si>
    <t>Yes but service delivery was extremely slow and took longer than 30 days and many suppliers that I use have closed down due to the the implications of covid which affected them economically/financially.</t>
  </si>
  <si>
    <t>Yes. Suppliers I used on the internet were also expensive and delivery costs were rocketing.</t>
  </si>
  <si>
    <t>Companies that are still making profits during covid can open up more vacancies so that more people who lost their jobs can recover financially and they can also create vacancies that require unskilled labour so that the economy does not suffer.</t>
  </si>
  <si>
    <t xml:space="preserve">Not sure </t>
  </si>
  <si>
    <t xml:space="preserve">Azraa Cassim </t>
  </si>
  <si>
    <t xml:space="preserve">No </t>
  </si>
  <si>
    <t xml:space="preserve">Yes </t>
  </si>
  <si>
    <t xml:space="preserve">By seeing what they capable of and finding them the perfect job </t>
  </si>
  <si>
    <t>Providing services in homes</t>
  </si>
  <si>
    <t xml:space="preserve">
1.Communication - Speed / time – money can be saved because it’s much quicker to move information around. With the help of ICT it has become quicker and more efficient.
2. Globalization - Video conferencing saves money on flights and accommodation. ICT has not only brought the countries and people closer together, but it has allowed the world's economy to become a single interdependent system to contact either a business or family member. </t>
  </si>
  <si>
    <t xml:space="preserve">Ashesh Ranchod </t>
  </si>
  <si>
    <t xml:space="preserve">Yes have increased online purchasing significantly due to Covid fears </t>
  </si>
  <si>
    <t xml:space="preserve">Yes emailed requests for procedures and consultations </t>
  </si>
  <si>
    <t xml:space="preserve">Yes we fully ordered stock online </t>
  </si>
  <si>
    <t xml:space="preserve">Employ more staff at lower salaries and also reduce hours per staff to allow more staff to fulfil the total hours </t>
  </si>
  <si>
    <t xml:space="preserve">Improved efficiency due to less time travelled to and from meetings , increased frequency of online meetings 
Impersonal meetings and downtime due to loss of connections or fibre failure / outages </t>
  </si>
  <si>
    <t xml:space="preserve">Roderick Govender </t>
  </si>
  <si>
    <t xml:space="preserve">Engineering </t>
  </si>
  <si>
    <t>Yes. Buying merchandise online</t>
  </si>
  <si>
    <t xml:space="preserve">Probably yes the sales team </t>
  </si>
  <si>
    <t>Yes probably the sales team</t>
  </si>
  <si>
    <t xml:space="preserve">Diversifying their portfolios and trying to introduce or enhance current products </t>
  </si>
  <si>
    <t xml:space="preserve">Easy to carry out duties, more faster and efficient, network infrastructure structures need to become more stabilized and the treat of hackers should be monitored more vigorously </t>
  </si>
  <si>
    <t xml:space="preserve">Anita Bhawan </t>
  </si>
  <si>
    <t>Account manager</t>
  </si>
  <si>
    <t xml:space="preserve">Yes we made sales from takealot </t>
  </si>
  <si>
    <t>For internet banking</t>
  </si>
  <si>
    <t xml:space="preserve">Hire more employees </t>
  </si>
  <si>
    <t xml:space="preserve">Improves communication and cut costs 
Disadvantage employees antisocial and reduction in jobs </t>
  </si>
  <si>
    <t xml:space="preserve">Derisha Govender </t>
  </si>
  <si>
    <t xml:space="preserve">Operations Manager </t>
  </si>
  <si>
    <t>Yes. Mostly clothing and other non food items. Aside from peak,  I prefer doing my food shopping myself</t>
  </si>
  <si>
    <t xml:space="preserve">Yes. We made use of email campaigns and social media, with links that directed prospective clients to our website. A number of these translated into opportunities </t>
  </si>
  <si>
    <t xml:space="preserve">Yes, limited to travel bookings in my area of responsibility </t>
  </si>
  <si>
    <t>Stop outsourcing</t>
  </si>
  <si>
    <t xml:space="preserve">Advantage: allows us to continue with business activities even if there are positive cases at a client site because we can audit remotely. Employees no longer have to sit for lengthy periods in traffic and can use that time more constructively 
Disadvantages: companies can recruit people from all over the world (this could be seen as an advantage to) but it might reduce job prospects for South Africans. Employees feel isolated from colleagues </t>
  </si>
  <si>
    <t>Priyanka Naidoo</t>
  </si>
  <si>
    <t>Yes, I have made a few purchases online and it has worked fine.</t>
  </si>
  <si>
    <t>Yes, no physical purchases has been made and we have been working online for the most part</t>
  </si>
  <si>
    <t>Yes, stock.</t>
  </si>
  <si>
    <t>By trying to employ those who meet the criteria for their business</t>
  </si>
  <si>
    <t>.</t>
  </si>
  <si>
    <t>CHERYL NAIDOO</t>
  </si>
  <si>
    <t xml:space="preserve">Hospital Administrator </t>
  </si>
  <si>
    <t xml:space="preserve">Yes . Theatre and ward stock purchased online. </t>
  </si>
  <si>
    <t xml:space="preserve">Yes hospital stock ordered via Internet </t>
  </si>
  <si>
    <t>Porters and drivers .</t>
  </si>
  <si>
    <t xml:space="preserve">Contactless and safe (advantage)
Delay in receiving goods. 
</t>
  </si>
  <si>
    <t>Seanna Naidoo</t>
  </si>
  <si>
    <t>Buyer</t>
  </si>
  <si>
    <t>Yes, I bought birthday gifts online</t>
  </si>
  <si>
    <t>Create online services which will allow people to work from home</t>
  </si>
  <si>
    <t xml:space="preserve">I have no clue, I’m sorry </t>
  </si>
  <si>
    <t xml:space="preserve">Meegan Naidoo </t>
  </si>
  <si>
    <t>Audit clerk</t>
  </si>
  <si>
    <t>Yes, any items that were essential to me were bought online.</t>
  </si>
  <si>
    <t>Skype</t>
  </si>
  <si>
    <t xml:space="preserve">No, we are an audit firm thus no sales made only services offered. </t>
  </si>
  <si>
    <t>Expansion and outsourcing.</t>
  </si>
  <si>
    <t>N/a</t>
  </si>
  <si>
    <t xml:space="preserve">Kamal Bhagvan </t>
  </si>
  <si>
    <t xml:space="preserve">Yes. I have purchased personal items and computer accessories. </t>
  </si>
  <si>
    <t xml:space="preserve">Yes. We received order via the internet ie. emails </t>
  </si>
  <si>
    <t xml:space="preserve">Yes we did. Stock items and packaging as well as stationary, goods were placed through the internet </t>
  </si>
  <si>
    <t xml:space="preserve">work that can be done at home or remote locations via the net can provide work opportunities </t>
  </si>
  <si>
    <t xml:space="preserve">Advantages:  quick and efficient method of communication for enquiries and billing 
: plenty information available on products, services of various companies 
Disadvantages: Cases of fraud taking place
: people place and pay for orders but don't receive them 
: there certain fake sites 
: people cant verify business </t>
  </si>
  <si>
    <t xml:space="preserve">Jeremy Hodge </t>
  </si>
  <si>
    <t xml:space="preserve">Salesman </t>
  </si>
  <si>
    <t xml:space="preserve">Yes i do purchase monthly on the net. </t>
  </si>
  <si>
    <t xml:space="preserve">Yes , we receive orders on Trello </t>
  </si>
  <si>
    <t xml:space="preserve">Yes, we did in the summer season on Trello </t>
  </si>
  <si>
    <t>Employing the right people in correct jobs to make the business run at 100%</t>
  </si>
  <si>
    <t>Advantages: 
=Data safety, cyber security and important data backups in case of physical damage.
=Greater ease of access and customer satisfaction
Disadvantages :
=increased risk of job cuts.
=closure of high street stores in favor of online business.
=security risk in relation to data and fraud.</t>
  </si>
  <si>
    <t xml:space="preserve">Bhavini Gowan </t>
  </si>
  <si>
    <t xml:space="preserve">Financial analyst </t>
  </si>
  <si>
    <t xml:space="preserve">Yes we have. Personal necessities as well as business equipment </t>
  </si>
  <si>
    <t>Yes we have. A lot of people preferred buying online as it was safer, easier and less time consuming</t>
  </si>
  <si>
    <t xml:space="preserve">yes we have. </t>
  </si>
  <si>
    <t xml:space="preserve">Try and go back to on-site work so that employees on a lower level can be employed again like ground staff </t>
  </si>
  <si>
    <t xml:space="preserve">Advantages:
&gt; Less traffic 
&gt; People save time travelling 
Disadvantages 
&gt; Human beings are social creatures and need to interact personally. 
&gt; People are loosing verbal communication and are only communicating with their peers through technology </t>
  </si>
  <si>
    <t xml:space="preserve">Kabir Bhagvan </t>
  </si>
  <si>
    <t xml:space="preserve">yes </t>
  </si>
  <si>
    <t xml:space="preserve">Yes all sales came through websites and emails </t>
  </si>
  <si>
    <t xml:space="preserve">Yes. We did pay for services and bought stock and expense related items </t>
  </si>
  <si>
    <t xml:space="preserve">= take interest 
=promote virtual training and learning 
= set goals </t>
  </si>
  <si>
    <t xml:space="preserve">advantages 
=efficiency is increased in running the business standardization can be easily implemented 
Disadvantages 
=constant breakdown of service provider, lets users down no work can be done 
=fraud -which leads to no resources are available </t>
  </si>
  <si>
    <t xml:space="preserve">Kamal Natha </t>
  </si>
  <si>
    <t>Financial Manager</t>
  </si>
  <si>
    <t xml:space="preserve">Yes i do. I purchase on Takealot </t>
  </si>
  <si>
    <t xml:space="preserve">Yes via the email- essential service provider </t>
  </si>
  <si>
    <t>For purchasing or ordering goods or services</t>
  </si>
  <si>
    <t>Analog modem (dial-up via standard phone line)</t>
  </si>
  <si>
    <t xml:space="preserve">Contract basis work being awarded on short term basis </t>
  </si>
  <si>
    <t xml:space="preserve">Advantages- fuel cost saving by working from home 
Disadvantage- Lack on hands on interaction 
- using more electricity at home 
- unnecessary/ pro-long online meetings </t>
  </si>
  <si>
    <t xml:space="preserve">Poonam Naran </t>
  </si>
  <si>
    <t xml:space="preserve">Yes. Sometimes i feel it is easier to get things online for example takealot </t>
  </si>
  <si>
    <t xml:space="preserve">Yes. Tenders online and even email </t>
  </si>
  <si>
    <t xml:space="preserve">Yes. via emails and phone calls </t>
  </si>
  <si>
    <t>Businesses need to focus efforts on e-commerce platforms to increase market reach which will in turn create the need for employment.People need to take interest and set goals for themselves</t>
  </si>
  <si>
    <t xml:space="preserve">Advantages= work from home- cost savings on fuel 
= flexibility 
Disadvantages= lack of in-person contact 
= difficult to bond with teams and train new staff </t>
  </si>
  <si>
    <t xml:space="preserve">Ajay Naran </t>
  </si>
  <si>
    <t xml:space="preserve">Actuarial analyst </t>
  </si>
  <si>
    <t xml:space="preserve">Yes. I have use takealot to buy many things such as bought a office chair as well as a personal laptop online </t>
  </si>
  <si>
    <t>n/a</t>
  </si>
  <si>
    <t xml:space="preserve">Yes, i work at a large co-operation hence we should definitely be making purchases online </t>
  </si>
  <si>
    <t xml:space="preserve">Firstly  need to ensure no unnecessary retrenchments take place so as to not exacerbate the problem. Stimulate the economy and facilitate job creation. Hire staff on contract basis </t>
  </si>
  <si>
    <t xml:space="preserve">Advantages= Enables work from home to be possible 
= allows for collaboration 
Disadvantages = Blurs the line between work and home (longer hours ) 
= lose the personal touch </t>
  </si>
  <si>
    <t>Kamlesh Ratilal</t>
  </si>
  <si>
    <t xml:space="preserve">No i have not </t>
  </si>
  <si>
    <t xml:space="preserve">Yes. As i am in a essential business </t>
  </si>
  <si>
    <t>Yes i have stock orders</t>
  </si>
  <si>
    <t xml:space="preserve">=Take a personal interest in employee career goals. ...
=Promote virtual training and learning.
=give them simple jobs on contract basis </t>
  </si>
  <si>
    <t xml:space="preserve">advan= Could communicate with staff
= Cut of costs 
disadvan= staff takes advantage and hardly works 
= affects mental health </t>
  </si>
  <si>
    <t xml:space="preserve">Nalin Gowan </t>
  </si>
  <si>
    <t xml:space="preserve">Yes it was convenient and easy . but it is not the same when i feel and touch the item and intends me to buy it </t>
  </si>
  <si>
    <t xml:space="preserve">Yes thats the way orders have been done post covid </t>
  </si>
  <si>
    <t xml:space="preserve">No . When purchasing large volumes one has to be present at the product </t>
  </si>
  <si>
    <t xml:space="preserve">Those with expertise to join and explore the outside world </t>
  </si>
  <si>
    <t xml:space="preserve">advantages= keeps the virus not spreading to quick
= good family bonding time
Disadvantage= people cannot socialize 
= high rate of health issue </t>
  </si>
  <si>
    <t>Shirmila Ratilal</t>
  </si>
  <si>
    <t>Yes we placed goods via emails</t>
  </si>
  <si>
    <t xml:space="preserve">Yes. We received orders via emails </t>
  </si>
  <si>
    <t>Provide jobs for those that are willing to work , willing to participate and take interest.</t>
  </si>
  <si>
    <t xml:space="preserve">Advantage: Availability to work from home
:Allows for more flexibility with time and less travel which reduces expenses and enhances performance.
Disadvantage: No interaction between staff ..verbal ...face to face 
:Breakdown of service provider 
</t>
  </si>
  <si>
    <t>Roshan Makan</t>
  </si>
  <si>
    <t>Yes to buy the products for my car wash business.</t>
  </si>
  <si>
    <t>Yes. I bought many products online as there were many sales during covid-19 due to the lack of buying power.</t>
  </si>
  <si>
    <t>They can provide jobs for unskilled labourers such as washing cars so that poverty can decrease during the pandemic.</t>
  </si>
  <si>
    <t>Providing services outdoor</t>
  </si>
  <si>
    <t xml:space="preserve">advantages...it enhances efficiency 
ensures profits are made </t>
  </si>
  <si>
    <t xml:space="preserve">Khushita Ratilal </t>
  </si>
  <si>
    <t>Contract basis
Lessen other peoples work, those that are working hard. 
Give people opportunities to work</t>
  </si>
  <si>
    <t xml:space="preserve">Advantage- Its making peoples life easier(communication)
It cuts the cost for many businesses (rent)
Disadvantage- No socialization 
Its not fair to those that do not know how to use technology </t>
  </si>
  <si>
    <t xml:space="preserve">Ramesh Patel </t>
  </si>
  <si>
    <t xml:space="preserve">No. I have not purchased anything online </t>
  </si>
  <si>
    <t xml:space="preserve">Yes. We received orders via emails mostly </t>
  </si>
  <si>
    <t>Yes. For example Stock items as purchased. Orders decreased during COVID-19 hence we had to explore the outside world. for example using social media to conduct customer service, using surveys and questionnaires to get customer feedback.</t>
  </si>
  <si>
    <t xml:space="preserve">-People can develop a job search plan 
-Communicate with people and show interest that want the job 
-Employees need to be motivated which leads to increased income
</t>
  </si>
  <si>
    <t>Advantages
= 24/7 support and consistent software upgrades.
=Data safety, cyber security and important data backups in case of physical damage
=Greater ease of access and customer satisfaction
= Better work efficiency and data tracking 
= Increasing manufacturing productivity 
Disadvantages
=increased dependency on technology.
=often large costs involved with using the latest technology (especially for small businesses)
=increased risk of job cuts.
=security risk in relation to data and fraud</t>
  </si>
  <si>
    <t xml:space="preserve">Mihir Patel </t>
  </si>
  <si>
    <t xml:space="preserve">Yes. We receive small orders via emails and calls </t>
  </si>
  <si>
    <t xml:space="preserve">Yes we do place orders via the internet for example via emails </t>
  </si>
  <si>
    <t>-People can create a job search strategy.
-Show interest in the job by communicating with people.
-Employees must be motivated, which leads to improved earnings.</t>
  </si>
  <si>
    <t>advantages 
&gt;Increased industrial production
&gt;Improved work efficiency and data tracking
Disadvantages 
&gt;dependency of technology 
&gt;no form of face to face communication between people and staff</t>
  </si>
  <si>
    <t xml:space="preserve">Kushi Agarwal </t>
  </si>
  <si>
    <t>Trader</t>
  </si>
  <si>
    <t>No not as yet</t>
  </si>
  <si>
    <t>Yes, we also trade hence we can import and export</t>
  </si>
  <si>
    <t>Yes...import and export</t>
  </si>
  <si>
    <t xml:space="preserve">People need to show that they interest and explore the world and communicate with each other </t>
  </si>
  <si>
    <t xml:space="preserve">advantages
- decreases cost for eg fuel 
-ability to work from home ...comfort zone 
disadvantages 
-no physical interaction between people 
-technology may eliminate jobs </t>
  </si>
  <si>
    <t xml:space="preserve">Johanna Smith </t>
  </si>
  <si>
    <t xml:space="preserve">people should explore and take interest in participating and finding out </t>
  </si>
  <si>
    <t xml:space="preserve">decreases costs 
no social communication </t>
  </si>
  <si>
    <t xml:space="preserve">Alex Hernandez </t>
  </si>
  <si>
    <t xml:space="preserve">motivation and explore the world , find opportunities </t>
  </si>
  <si>
    <t xml:space="preserve">ad- comfort zone at home 
dis- connection problems , technology issues </t>
  </si>
  <si>
    <t>Issues with Computers/internet</t>
  </si>
  <si>
    <t xml:space="preserve">Purchasing online </t>
  </si>
  <si>
    <t xml:space="preserve">Types of ICT tools used </t>
  </si>
  <si>
    <t xml:space="preserve">Adminstrative processes </t>
  </si>
  <si>
    <t xml:space="preserve">Types of internet sources </t>
  </si>
  <si>
    <t xml:space="preserve">Ways to increase work opportunities </t>
  </si>
  <si>
    <t xml:space="preserve">Adaptation of businesses </t>
  </si>
  <si>
    <t xml:space="preserve">Advantages and disadvantages of ICT </t>
  </si>
  <si>
    <t>Internet usage for personal use</t>
  </si>
  <si>
    <t xml:space="preserve">Fibre cables </t>
  </si>
  <si>
    <t xml:space="preserve">Cable modem </t>
  </si>
  <si>
    <t xml:space="preserve">Number </t>
  </si>
  <si>
    <t xml:space="preserve">Gender </t>
  </si>
  <si>
    <t xml:space="preserve">Female </t>
  </si>
  <si>
    <t xml:space="preserve">Male </t>
  </si>
  <si>
    <t xml:space="preserve">What is your monthly cost for wifi? </t>
  </si>
  <si>
    <t xml:space="preserve">Received orders </t>
  </si>
  <si>
    <t xml:space="preserve">Placed orders </t>
  </si>
  <si>
    <t xml:space="preserve">Number of devices used?(Laptop, phones, desktop,tablets, etc) </t>
  </si>
  <si>
    <t xml:space="preserve">ICT Questionnaire Respondents Answers </t>
  </si>
  <si>
    <t xml:space="preserve">Devices used </t>
  </si>
  <si>
    <t xml:space="preserve">Max amount of devices used </t>
  </si>
  <si>
    <t xml:space="preserve">Min amount of devices used </t>
  </si>
  <si>
    <t xml:space="preserve">Average cost for wifi </t>
  </si>
  <si>
    <t>Total Monthly cost for wifi</t>
  </si>
  <si>
    <t xml:space="preserve">Mode </t>
  </si>
  <si>
    <t xml:space="preserve">Issues with the internet and adminstrative processes </t>
  </si>
  <si>
    <t xml:space="preserve">No issues with the internet and no admin process </t>
  </si>
  <si>
    <t xml:space="preserve">Issues with the internet and no admin process </t>
  </si>
  <si>
    <t xml:space="preserve">Issues with the internet and admin process done </t>
  </si>
  <si>
    <t xml:space="preserve">No issues with the internet and admin process done </t>
  </si>
  <si>
    <t xml:space="preserve">No  </t>
  </si>
  <si>
    <t xml:space="preserve">Yes  </t>
  </si>
  <si>
    <t xml:space="preserve">Rate the performance of your Internet connection </t>
  </si>
  <si>
    <t xml:space="preserve">Performance of internet connection </t>
  </si>
  <si>
    <t>Good</t>
  </si>
  <si>
    <t xml:space="preserve">Poor </t>
  </si>
  <si>
    <t xml:space="preserve">Bad </t>
  </si>
  <si>
    <t xml:space="preserve">Fair </t>
  </si>
  <si>
    <t>Excellent</t>
  </si>
  <si>
    <t xml:space="preserve">Mediocre </t>
  </si>
  <si>
    <t xml:space="preserve">Name and Surname </t>
  </si>
  <si>
    <t xml:space="preserve">Rating </t>
  </si>
  <si>
    <t xml:space="preserve">Vlookup </t>
  </si>
  <si>
    <t xml:space="preserve">Types of Internet sources </t>
  </si>
  <si>
    <t xml:space="preserve">Microsoft teams </t>
  </si>
  <si>
    <t xml:space="preserve">Zoom </t>
  </si>
  <si>
    <t xml:space="preserve">Skype </t>
  </si>
  <si>
    <t>Cisco Webex</t>
  </si>
  <si>
    <t xml:space="preserve">Whatsapp </t>
  </si>
  <si>
    <t>Whatsapp</t>
  </si>
  <si>
    <t>Cisco webex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</si>
</sst>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h:mm:ss"/>
    <numFmt numFmtId="165" formatCode="_-[$R-1C09]* #,##0.00_-;\-[$R-1C09]* #,##0.00_-;_-[$R-1C09]* &quot;-&quot;??_-;_-@_-"/>
  </numFmts>
  <fonts count="8" x14ac:knownFonts="1">
    <font>
      <sz val="10"/>
      <color rgb="FF000000"/>
      <name val="Arial"/>
    </font>
    <font>
      <sz val="10"/>
      <color theme="1"/>
      <name val="Arial"/>
    </font>
    <font>
      <b/>
      <sz val="10"/>
      <color theme="1"/>
      <name val="Arial"/>
    </font>
    <font>
      <sz val="10"/>
      <color theme="1"/>
      <name val="Arial"/>
      <family val="2"/>
    </font>
    <font>
      <b/>
      <sz val="10"/>
      <color theme="1"/>
      <name val="Arial"/>
      <family val="2"/>
    </font>
    <font>
      <sz val="10"/>
      <color rgb="FF000000"/>
      <name val="Arial"/>
      <family val="2"/>
    </font>
    <font>
      <sz val="22"/>
      <color rgb="FF000000"/>
      <name val="Arial"/>
      <family val="2"/>
    </font>
    <font>
      <b/>
      <sz val="10"/>
      <color rgb="FF000000"/>
      <name val="Arial"/>
      <family val="2"/>
    </font>
  </fonts>
  <fills count="5">
    <fill>
      <patternFill patternType="none"/>
    </fill>
    <fill>
      <patternFill patternType="gray125"/>
    </fill>
    <fill>
      <patternFill patternType="solid">
        <fgColor theme="8" tint="0.79998168889431442"/>
        <bgColor theme="8" tint="0.79998168889431442"/>
      </patternFill>
    </fill>
    <fill>
      <patternFill patternType="solid">
        <fgColor theme="9" tint="0.79998168889431442"/>
        <bgColor indexed="64"/>
      </patternFill>
    </fill>
    <fill>
      <patternFill patternType="solid">
        <fgColor theme="5"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61">
    <xf numFmtId="0" fontId="0" fillId="0" borderId="0" xfId="0" applyFont="1" applyAlignment="1"/>
    <xf numFmtId="0" fontId="1" fillId="0" borderId="1" xfId="0" applyFont="1" applyBorder="1" applyAlignment="1"/>
    <xf numFmtId="0" fontId="5" fillId="0" borderId="0" xfId="0" applyFont="1" applyAlignment="1"/>
    <xf numFmtId="0" fontId="0" fillId="0" borderId="0" xfId="0" applyFont="1" applyAlignment="1">
      <alignment horizontal="center"/>
    </xf>
    <xf numFmtId="0" fontId="0" fillId="0" borderId="1" xfId="0" applyFont="1" applyBorder="1" applyAlignment="1"/>
    <xf numFmtId="0" fontId="1" fillId="2" borderId="1" xfId="0" applyFont="1" applyFill="1" applyBorder="1" applyAlignment="1"/>
    <xf numFmtId="0" fontId="1" fillId="2" borderId="1" xfId="0" applyFont="1" applyFill="1" applyBorder="1" applyAlignment="1">
      <alignment horizontal="center"/>
    </xf>
    <xf numFmtId="165" fontId="1" fillId="2" borderId="1" xfId="0" applyNumberFormat="1" applyFont="1" applyFill="1" applyBorder="1" applyAlignment="1"/>
    <xf numFmtId="0" fontId="1" fillId="0" borderId="1" xfId="0" applyFont="1" applyBorder="1" applyAlignment="1">
      <alignment horizontal="center"/>
    </xf>
    <xf numFmtId="165" fontId="1" fillId="0" borderId="1" xfId="0" applyNumberFormat="1" applyFont="1" applyBorder="1" applyAlignment="1"/>
    <xf numFmtId="0" fontId="3" fillId="0" borderId="1" xfId="0" applyFont="1" applyBorder="1" applyAlignment="1"/>
    <xf numFmtId="164" fontId="1" fillId="2" borderId="2" xfId="0" applyNumberFormat="1" applyFont="1" applyFill="1" applyBorder="1" applyAlignment="1"/>
    <xf numFmtId="164" fontId="1" fillId="0" borderId="2" xfId="0" applyNumberFormat="1" applyFont="1" applyBorder="1" applyAlignment="1"/>
    <xf numFmtId="164" fontId="1" fillId="2" borderId="3" xfId="0" applyNumberFormat="1" applyFont="1" applyFill="1" applyBorder="1" applyAlignment="1"/>
    <xf numFmtId="0" fontId="1" fillId="2" borderId="4" xfId="0" applyFont="1" applyFill="1" applyBorder="1" applyAlignment="1"/>
    <xf numFmtId="0" fontId="1" fillId="2" borderId="4" xfId="0" applyFont="1" applyFill="1" applyBorder="1" applyAlignment="1">
      <alignment horizontal="center"/>
    </xf>
    <xf numFmtId="165" fontId="1" fillId="2" borderId="4" xfId="0" applyNumberFormat="1" applyFont="1" applyFill="1" applyBorder="1" applyAlignment="1"/>
    <xf numFmtId="0" fontId="0" fillId="0" borderId="4" xfId="0" applyFont="1" applyBorder="1" applyAlignment="1"/>
    <xf numFmtId="0" fontId="3" fillId="2" borderId="1" xfId="0" applyFont="1" applyFill="1" applyBorder="1" applyAlignment="1"/>
    <xf numFmtId="0" fontId="0" fillId="0" borderId="5" xfId="0" applyFont="1" applyBorder="1" applyAlignment="1"/>
    <xf numFmtId="0" fontId="3" fillId="2" borderId="4" xfId="0" applyFont="1" applyFill="1" applyBorder="1" applyAlignment="1"/>
    <xf numFmtId="0" fontId="5" fillId="0" borderId="1" xfId="0" applyFont="1" applyBorder="1" applyAlignment="1"/>
    <xf numFmtId="0" fontId="0" fillId="0" borderId="1" xfId="0" applyFont="1" applyBorder="1" applyAlignment="1">
      <alignment horizontal="left"/>
    </xf>
    <xf numFmtId="165" fontId="0" fillId="0" borderId="0" xfId="0" applyNumberFormat="1" applyFont="1" applyAlignment="1"/>
    <xf numFmtId="0" fontId="7" fillId="4" borderId="1" xfId="0" applyFont="1" applyFill="1" applyBorder="1" applyAlignment="1"/>
    <xf numFmtId="0" fontId="7" fillId="3" borderId="1" xfId="0" applyFont="1" applyFill="1" applyBorder="1" applyAlignment="1"/>
    <xf numFmtId="165" fontId="0" fillId="0" borderId="1" xfId="0" applyNumberFormat="1" applyFont="1" applyBorder="1" applyAlignment="1">
      <alignment wrapText="1"/>
    </xf>
    <xf numFmtId="165" fontId="0" fillId="0" borderId="1" xfId="0" applyNumberFormat="1" applyFont="1" applyBorder="1" applyAlignment="1"/>
    <xf numFmtId="0" fontId="0" fillId="0" borderId="0" xfId="0" applyFont="1" applyBorder="1" applyAlignment="1"/>
    <xf numFmtId="0" fontId="0" fillId="0" borderId="8" xfId="0" applyFont="1" applyBorder="1" applyAlignment="1">
      <alignment horizontal="left"/>
    </xf>
    <xf numFmtId="0" fontId="0" fillId="0" borderId="8" xfId="0" applyFont="1" applyBorder="1" applyAlignment="1"/>
    <xf numFmtId="0" fontId="3" fillId="0" borderId="1" xfId="0" applyFont="1" applyBorder="1" applyAlignment="1">
      <alignment wrapText="1"/>
    </xf>
    <xf numFmtId="0" fontId="2" fillId="0" borderId="5" xfId="0" applyFont="1" applyBorder="1" applyAlignment="1">
      <alignment wrapText="1"/>
    </xf>
    <xf numFmtId="0" fontId="5" fillId="0" borderId="1" xfId="0" applyFont="1" applyFill="1" applyBorder="1" applyAlignment="1">
      <alignment wrapText="1"/>
    </xf>
    <xf numFmtId="0" fontId="7" fillId="4" borderId="1" xfId="0" applyFont="1" applyFill="1" applyBorder="1" applyAlignment="1">
      <alignment horizontal="center" wrapText="1"/>
    </xf>
    <xf numFmtId="0" fontId="7" fillId="3" borderId="1" xfId="0" applyFont="1" applyFill="1" applyBorder="1" applyAlignment="1">
      <alignment horizontal="center"/>
    </xf>
    <xf numFmtId="0" fontId="7" fillId="4" borderId="5" xfId="0" applyFont="1" applyFill="1" applyBorder="1" applyAlignment="1">
      <alignment horizontal="center"/>
    </xf>
    <xf numFmtId="0" fontId="7" fillId="4" borderId="1" xfId="0" applyFont="1" applyFill="1" applyBorder="1" applyAlignment="1">
      <alignment horizontal="center"/>
    </xf>
    <xf numFmtId="0" fontId="4" fillId="0" borderId="5" xfId="0" applyFont="1" applyBorder="1" applyAlignment="1">
      <alignment horizontal="center" wrapText="1"/>
    </xf>
    <xf numFmtId="0" fontId="4" fillId="0" borderId="5" xfId="0" applyFont="1" applyBorder="1" applyAlignment="1">
      <alignment wrapText="1"/>
    </xf>
    <xf numFmtId="0" fontId="2" fillId="0" borderId="5" xfId="0" applyFont="1" applyBorder="1" applyAlignment="1">
      <alignment horizontal="center" wrapText="1"/>
    </xf>
    <xf numFmtId="0" fontId="0" fillId="0" borderId="5" xfId="0" applyFont="1" applyBorder="1" applyAlignment="1">
      <alignment wrapText="1"/>
    </xf>
    <xf numFmtId="0" fontId="5" fillId="0" borderId="0" xfId="0" applyFont="1" applyFill="1" applyBorder="1" applyAlignment="1">
      <alignment wrapText="1"/>
    </xf>
    <xf numFmtId="0" fontId="1" fillId="0" borderId="0" xfId="0" applyFont="1" applyBorder="1" applyAlignment="1">
      <alignment horizontal="center"/>
    </xf>
    <xf numFmtId="0" fontId="1" fillId="0" borderId="0" xfId="0" applyFont="1" applyFill="1" applyBorder="1" applyAlignment="1">
      <alignment horizontal="center"/>
    </xf>
    <xf numFmtId="0" fontId="7" fillId="3" borderId="1" xfId="0" applyFont="1" applyFill="1" applyBorder="1" applyAlignment="1">
      <alignment wrapText="1"/>
    </xf>
    <xf numFmtId="0" fontId="3" fillId="0" borderId="1" xfId="0" applyFont="1" applyFill="1" applyBorder="1" applyAlignment="1"/>
    <xf numFmtId="0" fontId="1" fillId="0" borderId="1" xfId="0" applyFont="1" applyFill="1" applyBorder="1" applyAlignment="1">
      <alignment horizontal="center"/>
    </xf>
    <xf numFmtId="0" fontId="1" fillId="0" borderId="1" xfId="0" applyFont="1" applyFill="1" applyBorder="1" applyAlignment="1"/>
    <xf numFmtId="0" fontId="7" fillId="3" borderId="1" xfId="0" applyFont="1" applyFill="1" applyBorder="1" applyAlignment="1">
      <alignment horizontal="center" vertical="center"/>
    </xf>
    <xf numFmtId="0" fontId="5" fillId="0" borderId="0" xfId="0" applyFont="1" applyBorder="1" applyAlignment="1"/>
    <xf numFmtId="0" fontId="1" fillId="0" borderId="1" xfId="0" applyFont="1" applyFill="1" applyBorder="1" applyAlignment="1">
      <alignment horizontal="center" wrapText="1"/>
    </xf>
    <xf numFmtId="0" fontId="0" fillId="0" borderId="1" xfId="0" applyFont="1" applyFill="1" applyBorder="1" applyAlignment="1"/>
    <xf numFmtId="165" fontId="0" fillId="0" borderId="0" xfId="0" applyNumberFormat="1" applyFont="1" applyBorder="1" applyAlignment="1"/>
    <xf numFmtId="0" fontId="7" fillId="0" borderId="0" xfId="0" applyFont="1" applyFill="1" applyBorder="1" applyAlignment="1">
      <alignment horizontal="center"/>
    </xf>
    <xf numFmtId="0" fontId="1" fillId="2" borderId="1" xfId="0" applyFont="1" applyFill="1" applyBorder="1" applyAlignment="1">
      <alignment horizontal="center" wrapText="1"/>
    </xf>
    <xf numFmtId="0" fontId="3" fillId="0" borderId="1" xfId="0" applyFont="1" applyBorder="1" applyAlignment="1">
      <alignment horizontal="center" wrapText="1"/>
    </xf>
    <xf numFmtId="0" fontId="0" fillId="0" borderId="0" xfId="0" applyFont="1" applyAlignment="1">
      <alignment wrapText="1"/>
    </xf>
    <xf numFmtId="0" fontId="7" fillId="4" borderId="1" xfId="0" applyFont="1" applyFill="1" applyBorder="1" applyAlignment="1">
      <alignment wrapText="1"/>
    </xf>
    <xf numFmtId="0" fontId="6" fillId="3" borderId="6" xfId="0" applyFont="1" applyFill="1" applyBorder="1" applyAlignment="1">
      <alignment vertical="center" wrapText="1"/>
    </xf>
    <xf numFmtId="0" fontId="6" fillId="3" borderId="7"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ysClr val="windowText" lastClr="000000"/>
                </a:solidFill>
                <a:latin typeface="+mn-lt"/>
                <a:ea typeface="+mn-ea"/>
                <a:cs typeface="+mn-cs"/>
              </a:defRPr>
            </a:pPr>
            <a:r>
              <a:rPr lang="en-US">
                <a:solidFill>
                  <a:sysClr val="windowText" lastClr="000000"/>
                </a:solidFill>
              </a:rPr>
              <a:t>Types of ICT tools used  </a:t>
            </a:r>
          </a:p>
        </c:rich>
      </c:tx>
      <c:layout/>
      <c:overlay val="0"/>
      <c:spPr>
        <a:noFill/>
        <a:ln>
          <a:noFill/>
        </a:ln>
        <a:effectLst/>
      </c:spPr>
      <c:txPr>
        <a:bodyPr rot="0" spcFirstLastPara="1" vertOverflow="ellipsis" vert="horz" wrap="square" anchor="ctr" anchorCtr="1"/>
        <a:lstStyle/>
        <a:p>
          <a:pPr>
            <a:defRPr sz="132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Analysis!$B$1</c:f>
              <c:strCache>
                <c:ptCount val="1"/>
                <c:pt idx="0">
                  <c:v>Number </c:v>
                </c:pt>
              </c:strCache>
            </c:strRef>
          </c:tx>
          <c:spPr>
            <a:solidFill>
              <a:schemeClr val="accent2">
                <a:lumMod val="20000"/>
                <a:lumOff val="80000"/>
              </a:schemeClr>
            </a:solidFill>
            <a:ln>
              <a:solidFill>
                <a:schemeClr val="accent2">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Analysis!$A$2:$A$6</c:f>
              <c:strCache>
                <c:ptCount val="5"/>
                <c:pt idx="0">
                  <c:v>Microsoft teams </c:v>
                </c:pt>
                <c:pt idx="1">
                  <c:v>Zoom </c:v>
                </c:pt>
                <c:pt idx="2">
                  <c:v>Skype </c:v>
                </c:pt>
                <c:pt idx="3">
                  <c:v>Cisco Webex</c:v>
                </c:pt>
                <c:pt idx="4">
                  <c:v>Whatsapp </c:v>
                </c:pt>
              </c:strCache>
            </c:strRef>
          </c:cat>
          <c:val>
            <c:numRef>
              <c:f>Analysis!$B$2:$B$6</c:f>
              <c:numCache>
                <c:formatCode>General</c:formatCode>
                <c:ptCount val="5"/>
                <c:pt idx="0">
                  <c:v>20</c:v>
                </c:pt>
                <c:pt idx="1">
                  <c:v>9</c:v>
                </c:pt>
                <c:pt idx="2">
                  <c:v>6</c:v>
                </c:pt>
                <c:pt idx="3">
                  <c:v>1</c:v>
                </c:pt>
                <c:pt idx="4">
                  <c:v>1</c:v>
                </c:pt>
              </c:numCache>
            </c:numRef>
          </c:val>
        </c:ser>
        <c:dLbls>
          <c:dLblPos val="outEnd"/>
          <c:showLegendKey val="0"/>
          <c:showVal val="1"/>
          <c:showCatName val="0"/>
          <c:showSerName val="0"/>
          <c:showPercent val="0"/>
          <c:showBubbleSize val="0"/>
        </c:dLbls>
        <c:gapWidth val="219"/>
        <c:overlap val="-27"/>
        <c:axId val="1305332352"/>
        <c:axId val="1305332896"/>
      </c:barChart>
      <c:catAx>
        <c:axId val="1305332352"/>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ZA">
                    <a:solidFill>
                      <a:sysClr val="windowText" lastClr="000000"/>
                    </a:solidFill>
                  </a:rPr>
                  <a:t>ICT tools used </a:t>
                </a:r>
              </a:p>
            </c:rich>
          </c:tx>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305332896"/>
        <c:crosses val="autoZero"/>
        <c:auto val="1"/>
        <c:lblAlgn val="ctr"/>
        <c:lblOffset val="100"/>
        <c:noMultiLvlLbl val="0"/>
      </c:catAx>
      <c:valAx>
        <c:axId val="130533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ZA">
                    <a:solidFill>
                      <a:sysClr val="windowText" lastClr="000000"/>
                    </a:solidFill>
                  </a:rPr>
                  <a:t>Number of people </a:t>
                </a:r>
              </a:p>
            </c:rich>
          </c:tx>
          <c:layout>
            <c:manualLayout>
              <c:xMode val="edge"/>
              <c:yMode val="edge"/>
              <c:x val="2.8945819316527312E-2"/>
              <c:y val="0.31932513307800003"/>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305332352"/>
        <c:crosses val="autoZero"/>
        <c:crossBetween val="between"/>
      </c:valAx>
      <c:spPr>
        <a:noFill/>
        <a:ln>
          <a:noFill/>
        </a:ln>
        <a:effectLst/>
      </c:spPr>
    </c:plotArea>
    <c:plotVisOnly val="1"/>
    <c:dispBlanksAs val="gap"/>
    <c:showDLblsOverMax val="0"/>
  </c:chart>
  <c:spPr>
    <a:solidFill>
      <a:schemeClr val="bg1"/>
    </a:solidFill>
    <a:ln w="28575" cap="flat" cmpd="sng" algn="ctr">
      <a:solidFill>
        <a:sysClr val="windowText" lastClr="000000"/>
      </a:solidFill>
      <a:round/>
    </a:ln>
    <a:effectLst/>
  </c:spPr>
  <c:txPr>
    <a:bodyPr/>
    <a:lstStyle/>
    <a:p>
      <a:pPr>
        <a:defRPr sz="1100" b="1"/>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ZA" b="1">
                <a:solidFill>
                  <a:sysClr val="windowText" lastClr="000000"/>
                </a:solidFill>
              </a:rPr>
              <a:t>Monthly</a:t>
            </a:r>
            <a:r>
              <a:rPr lang="en-ZA" b="1" baseline="0">
                <a:solidFill>
                  <a:sysClr val="windowText" lastClr="000000"/>
                </a:solidFill>
              </a:rPr>
              <a:t> wifi costs </a:t>
            </a:r>
            <a:endParaRPr lang="en-ZA"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solidFill>
                <a:schemeClr val="accent1">
                  <a:lumMod val="40000"/>
                  <a:lumOff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Analysis!$A$18:$A$19</c:f>
              <c:strCache>
                <c:ptCount val="2"/>
                <c:pt idx="0">
                  <c:v>Total Monthly cost for wifi</c:v>
                </c:pt>
                <c:pt idx="1">
                  <c:v>Average cost for wifi </c:v>
                </c:pt>
              </c:strCache>
            </c:strRef>
          </c:cat>
          <c:val>
            <c:numRef>
              <c:f>Analysis!$B$18:$B$19</c:f>
              <c:numCache>
                <c:formatCode>_-[$R-1C09]* #\ ##0.00_-;\-[$R-1C09]* #\ ##0.00_-;_-[$R-1C09]* "-"??_-;_-@_-</c:formatCode>
                <c:ptCount val="2"/>
                <c:pt idx="0">
                  <c:v>27280</c:v>
                </c:pt>
                <c:pt idx="1">
                  <c:v>699.48717948717945</c:v>
                </c:pt>
              </c:numCache>
            </c:numRef>
          </c:val>
        </c:ser>
        <c:dLbls>
          <c:dLblPos val="outEnd"/>
          <c:showLegendKey val="0"/>
          <c:showVal val="1"/>
          <c:showCatName val="0"/>
          <c:showSerName val="0"/>
          <c:showPercent val="0"/>
          <c:showBubbleSize val="0"/>
        </c:dLbls>
        <c:gapWidth val="219"/>
        <c:overlap val="-27"/>
        <c:axId val="1305328544"/>
        <c:axId val="1305324192"/>
      </c:barChart>
      <c:catAx>
        <c:axId val="130532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305324192"/>
        <c:crosses val="autoZero"/>
        <c:auto val="1"/>
        <c:lblAlgn val="ctr"/>
        <c:lblOffset val="100"/>
        <c:noMultiLvlLbl val="0"/>
      </c:catAx>
      <c:valAx>
        <c:axId val="130532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Amount</a:t>
                </a:r>
                <a:r>
                  <a:rPr lang="en-ZA" b="1" baseline="0">
                    <a:solidFill>
                      <a:sysClr val="windowText" lastClr="000000"/>
                    </a:solidFill>
                  </a:rPr>
                  <a:t> (R)</a:t>
                </a:r>
                <a:endParaRPr lang="en-ZA" b="1">
                  <a:solidFill>
                    <a:sysClr val="windowText" lastClr="000000"/>
                  </a:solidFill>
                </a:endParaRPr>
              </a:p>
            </c:rich>
          </c:tx>
          <c:layout>
            <c:manualLayout>
              <c:xMode val="edge"/>
              <c:yMode val="edge"/>
              <c:x val="1.7989655947829999E-2"/>
              <c:y val="0.43943128573468909"/>
            </c:manualLayout>
          </c:layout>
          <c:overlay val="0"/>
          <c:spPr>
            <a:noFill/>
            <a:ln>
              <a:noFill/>
            </a:ln>
            <a:effectLst/>
          </c:spPr>
          <c:txPr>
            <a:bodyPr rot="0" spcFirstLastPara="1" vertOverflow="ellipsis"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_-[$R-1C09]* #\ ##0.00_-;\-[$R-1C09]* #\ ##0.00_-;_-[$R-1C09]*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305328544"/>
        <c:crosses val="autoZero"/>
        <c:crossBetween val="between"/>
      </c:valAx>
      <c:spPr>
        <a:noFill/>
        <a:ln>
          <a:noFill/>
        </a:ln>
        <a:effectLst/>
      </c:spPr>
    </c:plotArea>
    <c:plotVisOnly val="1"/>
    <c:dispBlanksAs val="gap"/>
    <c:showDLblsOverMax val="0"/>
  </c:chart>
  <c:spPr>
    <a:solidFill>
      <a:schemeClr val="bg1"/>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ZA" sz="1400" b="1" i="0" u="none" strike="noStrike" baseline="0">
                <a:solidFill>
                  <a:sysClr val="windowText" lastClr="000000"/>
                </a:solidFill>
                <a:effectLst/>
              </a:rPr>
              <a:t>Issues with the internet and adminstrative processes </a:t>
            </a:r>
            <a:r>
              <a:rPr lang="en-ZA" sz="1400" b="0" i="0" u="none" strike="noStrike" baseline="0">
                <a:solidFill>
                  <a:sysClr val="windowText" lastClr="000000"/>
                </a:solidFill>
              </a:rPr>
              <a:t> </a:t>
            </a:r>
            <a:r>
              <a:rPr lang="en-US">
                <a:solidFill>
                  <a:sysClr val="windowText" lastClr="000000"/>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Analysis!$B$22</c:f>
              <c:strCache>
                <c:ptCount val="1"/>
                <c:pt idx="0">
                  <c:v>Number </c:v>
                </c:pt>
              </c:strCache>
            </c:strRef>
          </c:tx>
          <c:spPr>
            <a:solidFill>
              <a:schemeClr val="accent4">
                <a:lumMod val="20000"/>
                <a:lumOff val="80000"/>
              </a:schemeClr>
            </a:solidFill>
            <a:ln>
              <a:solidFill>
                <a:schemeClr val="accent4">
                  <a:lumMod val="40000"/>
                  <a:lumOff val="60000"/>
                </a:schemeClr>
              </a:solidFill>
            </a:ln>
            <a:effectLst/>
            <a:sp3d>
              <a:contourClr>
                <a:schemeClr val="accent4">
                  <a:lumMod val="40000"/>
                  <a:lumOff val="60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Analysis!$A$23:$A$26</c:f>
              <c:strCache>
                <c:ptCount val="4"/>
                <c:pt idx="0">
                  <c:v>Issues with the internet and admin process done </c:v>
                </c:pt>
                <c:pt idx="1">
                  <c:v>No issues with the internet and no admin process </c:v>
                </c:pt>
                <c:pt idx="2">
                  <c:v>Issues with the internet and no admin process </c:v>
                </c:pt>
                <c:pt idx="3">
                  <c:v>No issues with the internet and admin process done </c:v>
                </c:pt>
              </c:strCache>
            </c:strRef>
          </c:cat>
          <c:val>
            <c:numRef>
              <c:f>Analysis!$B$23:$B$26</c:f>
              <c:numCache>
                <c:formatCode>General</c:formatCode>
                <c:ptCount val="4"/>
                <c:pt idx="0">
                  <c:v>6</c:v>
                </c:pt>
                <c:pt idx="1">
                  <c:v>5</c:v>
                </c:pt>
                <c:pt idx="2">
                  <c:v>2</c:v>
                </c:pt>
                <c:pt idx="3">
                  <c:v>7</c:v>
                </c:pt>
              </c:numCache>
            </c:numRef>
          </c:val>
        </c:ser>
        <c:dLbls>
          <c:showLegendKey val="0"/>
          <c:showVal val="1"/>
          <c:showCatName val="0"/>
          <c:showSerName val="0"/>
          <c:showPercent val="0"/>
          <c:showBubbleSize val="0"/>
        </c:dLbls>
        <c:gapWidth val="150"/>
        <c:shape val="box"/>
        <c:axId val="1305328000"/>
        <c:axId val="1305318208"/>
        <c:axId val="0"/>
      </c:bar3DChart>
      <c:catAx>
        <c:axId val="1305328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305318208"/>
        <c:crosses val="autoZero"/>
        <c:auto val="1"/>
        <c:lblAlgn val="ctr"/>
        <c:lblOffset val="100"/>
        <c:noMultiLvlLbl val="0"/>
      </c:catAx>
      <c:valAx>
        <c:axId val="1305318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ZA" sz="1100" b="1">
                    <a:solidFill>
                      <a:sysClr val="windowText" lastClr="000000"/>
                    </a:solidFill>
                  </a:rPr>
                  <a:t>Number</a:t>
                </a:r>
                <a:r>
                  <a:rPr lang="en-ZA" sz="1100" b="1" baseline="0">
                    <a:solidFill>
                      <a:sysClr val="windowText" lastClr="000000"/>
                    </a:solidFill>
                  </a:rPr>
                  <a:t> of people </a:t>
                </a:r>
                <a:endParaRPr lang="en-ZA" sz="11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305328000"/>
        <c:crosses val="autoZero"/>
        <c:crossBetween val="between"/>
      </c:valAx>
      <c:spPr>
        <a:noFill/>
        <a:ln>
          <a:noFill/>
        </a:ln>
        <a:effectLst/>
      </c:spPr>
    </c:plotArea>
    <c:plotVisOnly val="1"/>
    <c:dispBlanksAs val="gap"/>
    <c:showDLblsOverMax val="0"/>
  </c:chart>
  <c:spPr>
    <a:solidFill>
      <a:schemeClr val="bg1"/>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ZA" sz="1400" b="1" i="0" u="none" strike="noStrike" baseline="0">
                <a:solidFill>
                  <a:sysClr val="windowText" lastClr="000000"/>
                </a:solidFill>
                <a:effectLst/>
              </a:rPr>
              <a:t>Rate the performance of your Internet connection </a:t>
            </a:r>
            <a:r>
              <a:rPr lang="en-ZA" sz="1400" b="0" i="0" u="none" strike="noStrike" baseline="0">
                <a:solidFill>
                  <a:sysClr val="windowText" lastClr="000000"/>
                </a:solidFill>
              </a:rPr>
              <a:t> </a:t>
            </a:r>
            <a:endParaRPr lang="en-ZA">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Analysis!$A$38:$A$76</c:f>
              <c:strCache>
                <c:ptCount val="39"/>
                <c:pt idx="0">
                  <c:v>Salma Khan </c:v>
                </c:pt>
                <c:pt idx="1">
                  <c:v>Mohammed Imtiaz Khan </c:v>
                </c:pt>
                <c:pt idx="2">
                  <c:v>Mohammed Areff</c:v>
                </c:pt>
                <c:pt idx="3">
                  <c:v>Sajida khan </c:v>
                </c:pt>
                <c:pt idx="4">
                  <c:v>Fahmeeda Khan</c:v>
                </c:pt>
                <c:pt idx="5">
                  <c:v>Layyah Areff</c:v>
                </c:pt>
                <c:pt idx="6">
                  <c:v>Abdul Samad Makda </c:v>
                </c:pt>
                <c:pt idx="7">
                  <c:v>Leon Steyn</c:v>
                </c:pt>
                <c:pt idx="8">
                  <c:v>H Laloo</c:v>
                </c:pt>
                <c:pt idx="9">
                  <c:v>Abdurahman Bhikhoo </c:v>
                </c:pt>
                <c:pt idx="10">
                  <c:v>Lelanie Holtzhausen </c:v>
                </c:pt>
                <c:pt idx="11">
                  <c:v>Alka Chunilal</c:v>
                </c:pt>
                <c:pt idx="12">
                  <c:v>Riya Makan</c:v>
                </c:pt>
                <c:pt idx="13">
                  <c:v>Azraa Cassim </c:v>
                </c:pt>
                <c:pt idx="14">
                  <c:v>Ashesh Ranchod </c:v>
                </c:pt>
                <c:pt idx="15">
                  <c:v>Roderick Govender </c:v>
                </c:pt>
                <c:pt idx="16">
                  <c:v>Anita Bhawan </c:v>
                </c:pt>
                <c:pt idx="17">
                  <c:v>Derisha Govender </c:v>
                </c:pt>
                <c:pt idx="18">
                  <c:v>Priyanka Naidoo</c:v>
                </c:pt>
                <c:pt idx="19">
                  <c:v>CHERYL NAIDOO</c:v>
                </c:pt>
                <c:pt idx="20">
                  <c:v>Seanna Naidoo</c:v>
                </c:pt>
                <c:pt idx="21">
                  <c:v>Meegan Naidoo </c:v>
                </c:pt>
                <c:pt idx="22">
                  <c:v>Kamal Bhagvan </c:v>
                </c:pt>
                <c:pt idx="23">
                  <c:v>Jeremy Hodge </c:v>
                </c:pt>
                <c:pt idx="24">
                  <c:v>Bhavini Gowan </c:v>
                </c:pt>
                <c:pt idx="25">
                  <c:v>Kabir Bhagvan </c:v>
                </c:pt>
                <c:pt idx="26">
                  <c:v>Kamal Natha </c:v>
                </c:pt>
                <c:pt idx="27">
                  <c:v>Poonam Naran </c:v>
                </c:pt>
                <c:pt idx="28">
                  <c:v>Ajay Naran </c:v>
                </c:pt>
                <c:pt idx="29">
                  <c:v>Kamlesh Ratilal</c:v>
                </c:pt>
                <c:pt idx="30">
                  <c:v>Nalin Gowan </c:v>
                </c:pt>
                <c:pt idx="31">
                  <c:v>Shirmila Ratilal</c:v>
                </c:pt>
                <c:pt idx="32">
                  <c:v>Roshan Makan</c:v>
                </c:pt>
                <c:pt idx="33">
                  <c:v>Khushita Ratilal </c:v>
                </c:pt>
                <c:pt idx="34">
                  <c:v>Ramesh Patel </c:v>
                </c:pt>
                <c:pt idx="35">
                  <c:v>Mihir Patel </c:v>
                </c:pt>
                <c:pt idx="36">
                  <c:v>Kushi Agarwal </c:v>
                </c:pt>
                <c:pt idx="37">
                  <c:v>Johanna Smith </c:v>
                </c:pt>
                <c:pt idx="38">
                  <c:v>Alex Hernandez </c:v>
                </c:pt>
              </c:strCache>
            </c:strRef>
          </c:cat>
          <c:val>
            <c:numRef>
              <c:f>Analysis!$B$38:$B$76</c:f>
              <c:numCache>
                <c:formatCode>General</c:formatCode>
                <c:ptCount val="39"/>
                <c:pt idx="0">
                  <c:v>4</c:v>
                </c:pt>
                <c:pt idx="1">
                  <c:v>4</c:v>
                </c:pt>
                <c:pt idx="2">
                  <c:v>5</c:v>
                </c:pt>
                <c:pt idx="3">
                  <c:v>3</c:v>
                </c:pt>
                <c:pt idx="4">
                  <c:v>5</c:v>
                </c:pt>
                <c:pt idx="5">
                  <c:v>5</c:v>
                </c:pt>
                <c:pt idx="6">
                  <c:v>4</c:v>
                </c:pt>
                <c:pt idx="7">
                  <c:v>5</c:v>
                </c:pt>
                <c:pt idx="8">
                  <c:v>5</c:v>
                </c:pt>
                <c:pt idx="9">
                  <c:v>3</c:v>
                </c:pt>
                <c:pt idx="10">
                  <c:v>4</c:v>
                </c:pt>
                <c:pt idx="11">
                  <c:v>3</c:v>
                </c:pt>
                <c:pt idx="12">
                  <c:v>5</c:v>
                </c:pt>
                <c:pt idx="13">
                  <c:v>4</c:v>
                </c:pt>
                <c:pt idx="14">
                  <c:v>5</c:v>
                </c:pt>
                <c:pt idx="15">
                  <c:v>3</c:v>
                </c:pt>
                <c:pt idx="16">
                  <c:v>4</c:v>
                </c:pt>
                <c:pt idx="17">
                  <c:v>3</c:v>
                </c:pt>
                <c:pt idx="18">
                  <c:v>4</c:v>
                </c:pt>
                <c:pt idx="19">
                  <c:v>4</c:v>
                </c:pt>
                <c:pt idx="20">
                  <c:v>3</c:v>
                </c:pt>
                <c:pt idx="21">
                  <c:v>4</c:v>
                </c:pt>
                <c:pt idx="22">
                  <c:v>5</c:v>
                </c:pt>
                <c:pt idx="23">
                  <c:v>4</c:v>
                </c:pt>
                <c:pt idx="24">
                  <c:v>5</c:v>
                </c:pt>
                <c:pt idx="25">
                  <c:v>4</c:v>
                </c:pt>
                <c:pt idx="26">
                  <c:v>3</c:v>
                </c:pt>
                <c:pt idx="27">
                  <c:v>4</c:v>
                </c:pt>
                <c:pt idx="28">
                  <c:v>5</c:v>
                </c:pt>
                <c:pt idx="29">
                  <c:v>4</c:v>
                </c:pt>
                <c:pt idx="30">
                  <c:v>5</c:v>
                </c:pt>
                <c:pt idx="31">
                  <c:v>4</c:v>
                </c:pt>
                <c:pt idx="32">
                  <c:v>5</c:v>
                </c:pt>
                <c:pt idx="33">
                  <c:v>4</c:v>
                </c:pt>
                <c:pt idx="34">
                  <c:v>5</c:v>
                </c:pt>
                <c:pt idx="35">
                  <c:v>4</c:v>
                </c:pt>
                <c:pt idx="36">
                  <c:v>5</c:v>
                </c:pt>
                <c:pt idx="37">
                  <c:v>5</c:v>
                </c:pt>
                <c:pt idx="38">
                  <c:v>5</c:v>
                </c:pt>
              </c:numCache>
            </c:numRef>
          </c:val>
          <c:smooth val="0"/>
        </c:ser>
        <c:ser>
          <c:idx val="1"/>
          <c:order val="1"/>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Analysis!$A$38:$A$76</c:f>
              <c:strCache>
                <c:ptCount val="39"/>
                <c:pt idx="0">
                  <c:v>Salma Khan </c:v>
                </c:pt>
                <c:pt idx="1">
                  <c:v>Mohammed Imtiaz Khan </c:v>
                </c:pt>
                <c:pt idx="2">
                  <c:v>Mohammed Areff</c:v>
                </c:pt>
                <c:pt idx="3">
                  <c:v>Sajida khan </c:v>
                </c:pt>
                <c:pt idx="4">
                  <c:v>Fahmeeda Khan</c:v>
                </c:pt>
                <c:pt idx="5">
                  <c:v>Layyah Areff</c:v>
                </c:pt>
                <c:pt idx="6">
                  <c:v>Abdul Samad Makda </c:v>
                </c:pt>
                <c:pt idx="7">
                  <c:v>Leon Steyn</c:v>
                </c:pt>
                <c:pt idx="8">
                  <c:v>H Laloo</c:v>
                </c:pt>
                <c:pt idx="9">
                  <c:v>Abdurahman Bhikhoo </c:v>
                </c:pt>
                <c:pt idx="10">
                  <c:v>Lelanie Holtzhausen </c:v>
                </c:pt>
                <c:pt idx="11">
                  <c:v>Alka Chunilal</c:v>
                </c:pt>
                <c:pt idx="12">
                  <c:v>Riya Makan</c:v>
                </c:pt>
                <c:pt idx="13">
                  <c:v>Azraa Cassim </c:v>
                </c:pt>
                <c:pt idx="14">
                  <c:v>Ashesh Ranchod </c:v>
                </c:pt>
                <c:pt idx="15">
                  <c:v>Roderick Govender </c:v>
                </c:pt>
                <c:pt idx="16">
                  <c:v>Anita Bhawan </c:v>
                </c:pt>
                <c:pt idx="17">
                  <c:v>Derisha Govender </c:v>
                </c:pt>
                <c:pt idx="18">
                  <c:v>Priyanka Naidoo</c:v>
                </c:pt>
                <c:pt idx="19">
                  <c:v>CHERYL NAIDOO</c:v>
                </c:pt>
                <c:pt idx="20">
                  <c:v>Seanna Naidoo</c:v>
                </c:pt>
                <c:pt idx="21">
                  <c:v>Meegan Naidoo </c:v>
                </c:pt>
                <c:pt idx="22">
                  <c:v>Kamal Bhagvan </c:v>
                </c:pt>
                <c:pt idx="23">
                  <c:v>Jeremy Hodge </c:v>
                </c:pt>
                <c:pt idx="24">
                  <c:v>Bhavini Gowan </c:v>
                </c:pt>
                <c:pt idx="25">
                  <c:v>Kabir Bhagvan </c:v>
                </c:pt>
                <c:pt idx="26">
                  <c:v>Kamal Natha </c:v>
                </c:pt>
                <c:pt idx="27">
                  <c:v>Poonam Naran </c:v>
                </c:pt>
                <c:pt idx="28">
                  <c:v>Ajay Naran </c:v>
                </c:pt>
                <c:pt idx="29">
                  <c:v>Kamlesh Ratilal</c:v>
                </c:pt>
                <c:pt idx="30">
                  <c:v>Nalin Gowan </c:v>
                </c:pt>
                <c:pt idx="31">
                  <c:v>Shirmila Ratilal</c:v>
                </c:pt>
                <c:pt idx="32">
                  <c:v>Roshan Makan</c:v>
                </c:pt>
                <c:pt idx="33">
                  <c:v>Khushita Ratilal </c:v>
                </c:pt>
                <c:pt idx="34">
                  <c:v>Ramesh Patel </c:v>
                </c:pt>
                <c:pt idx="35">
                  <c:v>Mihir Patel </c:v>
                </c:pt>
                <c:pt idx="36">
                  <c:v>Kushi Agarwal </c:v>
                </c:pt>
                <c:pt idx="37">
                  <c:v>Johanna Smith </c:v>
                </c:pt>
                <c:pt idx="38">
                  <c:v>Alex Hernandez </c:v>
                </c:pt>
              </c:strCache>
            </c:strRef>
          </c:cat>
          <c:val>
            <c:numRef>
              <c:f>Analysis!$C$38:$C$76</c:f>
              <c:numCache>
                <c:formatCode>General</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smooth val="0"/>
        </c:ser>
        <c:dLbls>
          <c:dLblPos val="ctr"/>
          <c:showLegendKey val="0"/>
          <c:showVal val="1"/>
          <c:showCatName val="0"/>
          <c:showSerName val="0"/>
          <c:showPercent val="0"/>
          <c:showBubbleSize val="0"/>
        </c:dLbls>
        <c:smooth val="0"/>
        <c:axId val="1305320928"/>
        <c:axId val="1305319840"/>
      </c:lineChart>
      <c:catAx>
        <c:axId val="1305320928"/>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ZA" sz="1100" b="1">
                    <a:solidFill>
                      <a:sysClr val="windowText" lastClr="000000"/>
                    </a:solidFill>
                  </a:rPr>
                  <a:t>Respondent</a:t>
                </a:r>
                <a:r>
                  <a:rPr lang="en-ZA" sz="1100" b="1" baseline="0">
                    <a:solidFill>
                      <a:sysClr val="windowText" lastClr="000000"/>
                    </a:solidFill>
                  </a:rPr>
                  <a:t>s </a:t>
                </a:r>
                <a:endParaRPr lang="en-ZA" sz="1100"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305319840"/>
        <c:crosses val="autoZero"/>
        <c:auto val="1"/>
        <c:lblAlgn val="ctr"/>
        <c:lblOffset val="100"/>
        <c:noMultiLvlLbl val="0"/>
      </c:catAx>
      <c:valAx>
        <c:axId val="130531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ZA" sz="1100" b="1">
                    <a:solidFill>
                      <a:sysClr val="windowText" lastClr="000000"/>
                    </a:solidFill>
                  </a:rPr>
                  <a:t>Ratings</a:t>
                </a:r>
                <a:r>
                  <a:rPr lang="en-ZA" sz="1100" b="1" baseline="0">
                    <a:solidFill>
                      <a:sysClr val="windowText" lastClr="000000"/>
                    </a:solidFill>
                  </a:rPr>
                  <a:t> </a:t>
                </a:r>
                <a:endParaRPr lang="en-ZA" sz="1100" b="1">
                  <a:solidFill>
                    <a:sysClr val="windowText" lastClr="000000"/>
                  </a:solidFill>
                </a:endParaRPr>
              </a:p>
            </c:rich>
          </c:tx>
          <c:layout>
            <c:manualLayout>
              <c:xMode val="edge"/>
              <c:yMode val="edge"/>
              <c:x val="6.587615283267457E-3"/>
              <c:y val="0.27030105732907422"/>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305320928"/>
        <c:crosses val="autoZero"/>
        <c:crossBetween val="between"/>
      </c:valAx>
      <c:spPr>
        <a:noFill/>
        <a:ln>
          <a:noFill/>
        </a:ln>
        <a:effectLst/>
      </c:spPr>
    </c:plotArea>
    <c:plotVisOnly val="1"/>
    <c:dispBlanksAs val="gap"/>
    <c:showDLblsOverMax val="0"/>
  </c:chart>
  <c:spPr>
    <a:solidFill>
      <a:schemeClr val="bg1"/>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27214</xdr:colOff>
      <xdr:row>12</xdr:row>
      <xdr:rowOff>65314</xdr:rowOff>
    </xdr:from>
    <xdr:to>
      <xdr:col>4</xdr:col>
      <xdr:colOff>337457</xdr:colOff>
      <xdr:row>15</xdr:row>
      <xdr:rowOff>125184</xdr:rowOff>
    </xdr:to>
    <xdr:sp macro="" textlink="">
      <xdr:nvSpPr>
        <xdr:cNvPr id="2" name="Left Arrow Callout 1"/>
        <xdr:cNvSpPr/>
      </xdr:nvSpPr>
      <xdr:spPr>
        <a:xfrm>
          <a:off x="3075214" y="1921328"/>
          <a:ext cx="1529443" cy="571499"/>
        </a:xfrm>
        <a:prstGeom prst="leftArrowCallout">
          <a:avLst>
            <a:gd name="adj1" fmla="val 27353"/>
            <a:gd name="adj2" fmla="val 25000"/>
            <a:gd name="adj3" fmla="val 25000"/>
            <a:gd name="adj4" fmla="val 77526"/>
          </a:avLst>
        </a:prstGeom>
        <a:solidFill>
          <a:schemeClr val="accent2">
            <a:lumMod val="20000"/>
            <a:lumOff val="8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Max,</a:t>
          </a:r>
          <a:r>
            <a:rPr lang="en-ZA" sz="1100" baseline="0">
              <a:solidFill>
                <a:sysClr val="windowText" lastClr="000000"/>
              </a:solidFill>
            </a:rPr>
            <a:t> Min, Mode</a:t>
          </a:r>
          <a:r>
            <a:rPr lang="en-ZA" sz="1100">
              <a:solidFill>
                <a:sysClr val="windowText" lastClr="000000"/>
              </a:solidFill>
            </a:rPr>
            <a:t> (level 1) </a:t>
          </a:r>
        </a:p>
      </xdr:txBody>
    </xdr:sp>
    <xdr:clientData/>
  </xdr:twoCellAnchor>
  <xdr:twoCellAnchor>
    <xdr:from>
      <xdr:col>2</xdr:col>
      <xdr:colOff>57150</xdr:colOff>
      <xdr:row>1</xdr:row>
      <xdr:rowOff>52614</xdr:rowOff>
    </xdr:from>
    <xdr:to>
      <xdr:col>4</xdr:col>
      <xdr:colOff>367393</xdr:colOff>
      <xdr:row>3</xdr:row>
      <xdr:rowOff>157844</xdr:rowOff>
    </xdr:to>
    <xdr:sp macro="" textlink="">
      <xdr:nvSpPr>
        <xdr:cNvPr id="3" name="Left Arrow Callout 2"/>
        <xdr:cNvSpPr/>
      </xdr:nvSpPr>
      <xdr:spPr>
        <a:xfrm>
          <a:off x="3105150" y="217714"/>
          <a:ext cx="1529443" cy="606880"/>
        </a:xfrm>
        <a:prstGeom prst="leftArrowCallout">
          <a:avLst>
            <a:gd name="adj1" fmla="val 27353"/>
            <a:gd name="adj2" fmla="val 25000"/>
            <a:gd name="adj3" fmla="val 25000"/>
            <a:gd name="adj4" fmla="val 77526"/>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Countif function (level 2) </a:t>
          </a:r>
        </a:p>
      </xdr:txBody>
    </xdr:sp>
    <xdr:clientData/>
  </xdr:twoCellAnchor>
  <xdr:twoCellAnchor>
    <xdr:from>
      <xdr:col>2</xdr:col>
      <xdr:colOff>27214</xdr:colOff>
      <xdr:row>7</xdr:row>
      <xdr:rowOff>10886</xdr:rowOff>
    </xdr:from>
    <xdr:to>
      <xdr:col>4</xdr:col>
      <xdr:colOff>337457</xdr:colOff>
      <xdr:row>10</xdr:row>
      <xdr:rowOff>76199</xdr:rowOff>
    </xdr:to>
    <xdr:sp macro="" textlink="">
      <xdr:nvSpPr>
        <xdr:cNvPr id="4" name="Left Arrow Callout 3"/>
        <xdr:cNvSpPr/>
      </xdr:nvSpPr>
      <xdr:spPr>
        <a:xfrm>
          <a:off x="3075214" y="1023257"/>
          <a:ext cx="1529443" cy="571499"/>
        </a:xfrm>
        <a:prstGeom prst="leftArrowCallout">
          <a:avLst>
            <a:gd name="adj1" fmla="val 27353"/>
            <a:gd name="adj2" fmla="val 25000"/>
            <a:gd name="adj3" fmla="val 25000"/>
            <a:gd name="adj4" fmla="val 77526"/>
          </a:avLst>
        </a:prstGeom>
        <a:solidFill>
          <a:schemeClr val="accent2">
            <a:lumMod val="20000"/>
            <a:lumOff val="8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Countif function (level 2) </a:t>
          </a:r>
        </a:p>
      </xdr:txBody>
    </xdr:sp>
    <xdr:clientData/>
  </xdr:twoCellAnchor>
  <xdr:twoCellAnchor>
    <xdr:from>
      <xdr:col>2</xdr:col>
      <xdr:colOff>48079</xdr:colOff>
      <xdr:row>16</xdr:row>
      <xdr:rowOff>76201</xdr:rowOff>
    </xdr:from>
    <xdr:to>
      <xdr:col>4</xdr:col>
      <xdr:colOff>336550</xdr:colOff>
      <xdr:row>20</xdr:row>
      <xdr:rowOff>12701</xdr:rowOff>
    </xdr:to>
    <xdr:sp macro="" textlink="">
      <xdr:nvSpPr>
        <xdr:cNvPr id="5" name="Left Arrow Callout 4"/>
        <xdr:cNvSpPr/>
      </xdr:nvSpPr>
      <xdr:spPr>
        <a:xfrm>
          <a:off x="3096079" y="2901951"/>
          <a:ext cx="1507671" cy="596900"/>
        </a:xfrm>
        <a:prstGeom prst="leftArrowCallout">
          <a:avLst>
            <a:gd name="adj1" fmla="val 27353"/>
            <a:gd name="adj2" fmla="val 25000"/>
            <a:gd name="adj3" fmla="val 25000"/>
            <a:gd name="adj4" fmla="val 77526"/>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Sum,</a:t>
          </a:r>
          <a:r>
            <a:rPr lang="en-ZA" sz="1100" baseline="0">
              <a:solidFill>
                <a:sysClr val="windowText" lastClr="000000"/>
              </a:solidFill>
            </a:rPr>
            <a:t> Average</a:t>
          </a:r>
          <a:r>
            <a:rPr lang="en-ZA" sz="1100">
              <a:solidFill>
                <a:sysClr val="windowText" lastClr="000000"/>
              </a:solidFill>
            </a:rPr>
            <a:t> (level 1) </a:t>
          </a:r>
        </a:p>
      </xdr:txBody>
    </xdr:sp>
    <xdr:clientData/>
  </xdr:twoCellAnchor>
  <xdr:twoCellAnchor>
    <xdr:from>
      <xdr:col>2</xdr:col>
      <xdr:colOff>32657</xdr:colOff>
      <xdr:row>29</xdr:row>
      <xdr:rowOff>114297</xdr:rowOff>
    </xdr:from>
    <xdr:to>
      <xdr:col>4</xdr:col>
      <xdr:colOff>364671</xdr:colOff>
      <xdr:row>31</xdr:row>
      <xdr:rowOff>163285</xdr:rowOff>
    </xdr:to>
    <xdr:sp macro="" textlink="">
      <xdr:nvSpPr>
        <xdr:cNvPr id="6" name="Left Arrow Callout 5"/>
        <xdr:cNvSpPr/>
      </xdr:nvSpPr>
      <xdr:spPr>
        <a:xfrm>
          <a:off x="3080657" y="5350326"/>
          <a:ext cx="1551214" cy="386445"/>
        </a:xfrm>
        <a:prstGeom prst="leftArrowCallout">
          <a:avLst>
            <a:gd name="adj1" fmla="val 27353"/>
            <a:gd name="adj2" fmla="val 25000"/>
            <a:gd name="adj3" fmla="val 25000"/>
            <a:gd name="adj4" fmla="val 77526"/>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Vlookup</a:t>
          </a:r>
          <a:r>
            <a:rPr lang="en-ZA" sz="1100" baseline="0">
              <a:solidFill>
                <a:sysClr val="windowText" lastClr="000000"/>
              </a:solidFill>
            </a:rPr>
            <a:t> table </a:t>
          </a:r>
          <a:endParaRPr lang="en-ZA" sz="1100">
            <a:solidFill>
              <a:sysClr val="windowText" lastClr="000000"/>
            </a:solidFill>
          </a:endParaRPr>
        </a:p>
      </xdr:txBody>
    </xdr:sp>
    <xdr:clientData/>
  </xdr:twoCellAnchor>
  <xdr:twoCellAnchor>
    <xdr:from>
      <xdr:col>2</xdr:col>
      <xdr:colOff>136072</xdr:colOff>
      <xdr:row>22</xdr:row>
      <xdr:rowOff>103413</xdr:rowOff>
    </xdr:from>
    <xdr:to>
      <xdr:col>4</xdr:col>
      <xdr:colOff>446315</xdr:colOff>
      <xdr:row>23</xdr:row>
      <xdr:rowOff>337455</xdr:rowOff>
    </xdr:to>
    <xdr:sp macro="" textlink="">
      <xdr:nvSpPr>
        <xdr:cNvPr id="7" name="Left Arrow Callout 6"/>
        <xdr:cNvSpPr/>
      </xdr:nvSpPr>
      <xdr:spPr>
        <a:xfrm>
          <a:off x="3184072" y="3652156"/>
          <a:ext cx="1529443" cy="571499"/>
        </a:xfrm>
        <a:prstGeom prst="leftArrowCallout">
          <a:avLst>
            <a:gd name="adj1" fmla="val 27353"/>
            <a:gd name="adj2" fmla="val 25000"/>
            <a:gd name="adj3" fmla="val 25000"/>
            <a:gd name="adj4" fmla="val 77526"/>
          </a:avLst>
        </a:prstGeom>
        <a:solidFill>
          <a:schemeClr val="accent2">
            <a:lumMod val="20000"/>
            <a:lumOff val="8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Countifs (level 3) </a:t>
          </a:r>
        </a:p>
      </xdr:txBody>
    </xdr:sp>
    <xdr:clientData/>
  </xdr:twoCellAnchor>
  <xdr:twoCellAnchor>
    <xdr:from>
      <xdr:col>3</xdr:col>
      <xdr:colOff>130629</xdr:colOff>
      <xdr:row>38</xdr:row>
      <xdr:rowOff>32655</xdr:rowOff>
    </xdr:from>
    <xdr:to>
      <xdr:col>5</xdr:col>
      <xdr:colOff>571500</xdr:colOff>
      <xdr:row>40</xdr:row>
      <xdr:rowOff>5444</xdr:rowOff>
    </xdr:to>
    <xdr:sp macro="" textlink="">
      <xdr:nvSpPr>
        <xdr:cNvPr id="8" name="Left Arrow Callout 7"/>
        <xdr:cNvSpPr/>
      </xdr:nvSpPr>
      <xdr:spPr>
        <a:xfrm>
          <a:off x="3788229" y="6787241"/>
          <a:ext cx="1660071" cy="310246"/>
        </a:xfrm>
        <a:prstGeom prst="leftArrowCallout">
          <a:avLst>
            <a:gd name="adj1" fmla="val 27353"/>
            <a:gd name="adj2" fmla="val 25000"/>
            <a:gd name="adj3" fmla="val 25000"/>
            <a:gd name="adj4" fmla="val 77526"/>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Vlookup</a:t>
          </a:r>
          <a:r>
            <a:rPr lang="en-ZA" sz="1100" baseline="0">
              <a:solidFill>
                <a:sysClr val="windowText" lastClr="000000"/>
              </a:solidFill>
            </a:rPr>
            <a:t>(level 4 ) </a:t>
          </a:r>
          <a:endParaRPr lang="en-ZA" sz="1100">
            <a:solidFill>
              <a:sysClr val="windowText" lastClr="000000"/>
            </a:solidFill>
          </a:endParaRPr>
        </a:p>
      </xdr:txBody>
    </xdr:sp>
    <xdr:clientData/>
  </xdr:twoCellAnchor>
  <xdr:twoCellAnchor>
    <xdr:from>
      <xdr:col>7</xdr:col>
      <xdr:colOff>46264</xdr:colOff>
      <xdr:row>2</xdr:row>
      <xdr:rowOff>61686</xdr:rowOff>
    </xdr:from>
    <xdr:to>
      <xdr:col>7</xdr:col>
      <xdr:colOff>1575707</xdr:colOff>
      <xdr:row>3</xdr:row>
      <xdr:rowOff>285749</xdr:rowOff>
    </xdr:to>
    <xdr:sp macro="" textlink="">
      <xdr:nvSpPr>
        <xdr:cNvPr id="10" name="Left Arrow Callout 9"/>
        <xdr:cNvSpPr/>
      </xdr:nvSpPr>
      <xdr:spPr>
        <a:xfrm>
          <a:off x="6948714" y="391886"/>
          <a:ext cx="1529443" cy="560613"/>
        </a:xfrm>
        <a:prstGeom prst="leftArrowCallout">
          <a:avLst>
            <a:gd name="adj1" fmla="val 27353"/>
            <a:gd name="adj2" fmla="val 25000"/>
            <a:gd name="adj3" fmla="val 25000"/>
            <a:gd name="adj4" fmla="val 77526"/>
          </a:avLst>
        </a:prstGeom>
        <a:solidFill>
          <a:schemeClr val="accent2">
            <a:lumMod val="20000"/>
            <a:lumOff val="8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Countif function (level 2)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196850</xdr:colOff>
      <xdr:row>0</xdr:row>
      <xdr:rowOff>104774</xdr:rowOff>
    </xdr:from>
    <xdr:to>
      <xdr:col>9</xdr:col>
      <xdr:colOff>129540</xdr:colOff>
      <xdr:row>21</xdr:row>
      <xdr:rowOff>0</xdr:rowOff>
    </xdr:to>
    <xdr:graphicFrame macro="">
      <xdr:nvGraphicFramePr>
        <xdr:cNvPr id="3"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448310</xdr:colOff>
      <xdr:row>0</xdr:row>
      <xdr:rowOff>78104</xdr:rowOff>
    </xdr:from>
    <xdr:to>
      <xdr:col>19</xdr:col>
      <xdr:colOff>0</xdr:colOff>
      <xdr:row>21</xdr:row>
      <xdr:rowOff>30480</xdr:rowOff>
    </xdr:to>
    <xdr:graphicFrame macro="">
      <xdr:nvGraphicFramePr>
        <xdr:cNvPr id="4"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173990</xdr:colOff>
      <xdr:row>23</xdr:row>
      <xdr:rowOff>6984</xdr:rowOff>
    </xdr:from>
    <xdr:to>
      <xdr:col>23</xdr:col>
      <xdr:colOff>274320</xdr:colOff>
      <xdr:row>45</xdr:row>
      <xdr:rowOff>106680</xdr:rowOff>
    </xdr:to>
    <xdr:graphicFrame macro="">
      <xdr:nvGraphicFramePr>
        <xdr:cNvPr id="6"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190500</xdr:colOff>
      <xdr:row>22</xdr:row>
      <xdr:rowOff>131445</xdr:rowOff>
    </xdr:from>
    <xdr:to>
      <xdr:col>12</xdr:col>
      <xdr:colOff>586740</xdr:colOff>
      <xdr:row>44</xdr:row>
      <xdr:rowOff>129540</xdr:rowOff>
    </xdr:to>
    <xdr:graphicFrame macro="">
      <xdr:nvGraphicFramePr>
        <xdr:cNvPr id="2"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42"/>
  <sheetViews>
    <sheetView tabSelected="1" topLeftCell="B1" zoomScale="90" zoomScaleNormal="90" workbookViewId="0">
      <selection activeCell="D5" sqref="D5"/>
    </sheetView>
  </sheetViews>
  <sheetFormatPr defaultColWidth="14.44140625" defaultRowHeight="15.75" customHeight="1" x14ac:dyDescent="0.25"/>
  <cols>
    <col min="1" max="1" width="21.5546875" hidden="1" customWidth="1"/>
    <col min="2" max="2" width="21.33203125" bestFit="1" customWidth="1"/>
    <col min="3" max="3" width="21.5546875" customWidth="1"/>
    <col min="4" max="4" width="15.6640625" bestFit="1" customWidth="1"/>
    <col min="5" max="5" width="21.5546875" customWidth="1"/>
    <col min="6" max="6" width="29.5546875" customWidth="1"/>
    <col min="7" max="7" width="53.44140625" customWidth="1"/>
    <col min="8" max="8" width="22.44140625" bestFit="1" customWidth="1"/>
    <col min="9" max="9" width="29" customWidth="1"/>
    <col min="10" max="10" width="38.77734375" customWidth="1"/>
    <col min="11" max="11" width="43.6640625" customWidth="1"/>
    <col min="12" max="12" width="31.6640625" customWidth="1"/>
    <col min="13" max="13" width="26.44140625" style="3" customWidth="1"/>
    <col min="14" max="14" width="32.109375" style="3" customWidth="1"/>
    <col min="15" max="15" width="30.109375" style="3" customWidth="1"/>
    <col min="16" max="16" width="30.109375" customWidth="1"/>
    <col min="17" max="17" width="44.77734375" customWidth="1"/>
    <col min="18" max="18" width="44.88671875" customWidth="1"/>
    <col min="19" max="19" width="57.109375" customWidth="1"/>
    <col min="20" max="25" width="21.5546875" customWidth="1"/>
  </cols>
  <sheetData>
    <row r="1" spans="1:19" s="60" customFormat="1" ht="58.2" customHeight="1" thickBot="1" x14ac:dyDescent="0.3">
      <c r="A1" s="59" t="s">
        <v>278</v>
      </c>
    </row>
    <row r="2" spans="1:19" s="41" customFormat="1" ht="39.6" x14ac:dyDescent="0.25">
      <c r="A2" s="32"/>
      <c r="B2" s="39" t="s">
        <v>0</v>
      </c>
      <c r="C2" s="32" t="s">
        <v>271</v>
      </c>
      <c r="D2" s="32" t="s">
        <v>1</v>
      </c>
      <c r="E2" s="32" t="s">
        <v>2</v>
      </c>
      <c r="F2" s="39" t="s">
        <v>259</v>
      </c>
      <c r="G2" s="32" t="s">
        <v>260</v>
      </c>
      <c r="H2" s="32" t="s">
        <v>261</v>
      </c>
      <c r="I2" s="32" t="s">
        <v>262</v>
      </c>
      <c r="J2" s="32" t="s">
        <v>275</v>
      </c>
      <c r="K2" s="32" t="s">
        <v>276</v>
      </c>
      <c r="L2" s="32" t="s">
        <v>267</v>
      </c>
      <c r="M2" s="38" t="s">
        <v>292</v>
      </c>
      <c r="N2" s="40" t="s">
        <v>263</v>
      </c>
      <c r="O2" s="38" t="s">
        <v>277</v>
      </c>
      <c r="P2" s="39" t="s">
        <v>274</v>
      </c>
      <c r="Q2" s="32" t="s">
        <v>264</v>
      </c>
      <c r="R2" s="32" t="s">
        <v>265</v>
      </c>
      <c r="S2" s="32" t="s">
        <v>266</v>
      </c>
    </row>
    <row r="3" spans="1:19" s="4" customFormat="1" ht="16.05" customHeight="1" x14ac:dyDescent="0.25">
      <c r="A3" s="11"/>
      <c r="B3" s="18" t="s">
        <v>3</v>
      </c>
      <c r="C3" s="5" t="s">
        <v>272</v>
      </c>
      <c r="D3" s="5" t="s">
        <v>4</v>
      </c>
      <c r="E3" s="18" t="s">
        <v>5</v>
      </c>
      <c r="F3" s="18" t="s">
        <v>15</v>
      </c>
      <c r="G3" s="5" t="s">
        <v>6</v>
      </c>
      <c r="H3" s="5" t="s">
        <v>7</v>
      </c>
      <c r="I3" s="18" t="s">
        <v>107</v>
      </c>
      <c r="J3" s="5" t="s">
        <v>6</v>
      </c>
      <c r="K3" s="5" t="s">
        <v>6</v>
      </c>
      <c r="L3" s="5" t="s">
        <v>8</v>
      </c>
      <c r="M3" s="6">
        <v>4</v>
      </c>
      <c r="N3" s="6" t="s">
        <v>9</v>
      </c>
      <c r="O3" s="6">
        <v>1</v>
      </c>
      <c r="P3" s="7">
        <v>300</v>
      </c>
      <c r="Q3" s="5" t="s">
        <v>10</v>
      </c>
      <c r="R3" s="5" t="s">
        <v>11</v>
      </c>
      <c r="S3" s="5" t="s">
        <v>12</v>
      </c>
    </row>
    <row r="4" spans="1:19" s="4" customFormat="1" ht="16.05" customHeight="1" x14ac:dyDescent="0.25">
      <c r="A4" s="12"/>
      <c r="B4" s="10" t="s">
        <v>13</v>
      </c>
      <c r="C4" s="1" t="s">
        <v>273</v>
      </c>
      <c r="D4" s="1" t="s">
        <v>4</v>
      </c>
      <c r="E4" s="1" t="s">
        <v>14</v>
      </c>
      <c r="F4" s="1" t="s">
        <v>15</v>
      </c>
      <c r="G4" s="1" t="s">
        <v>16</v>
      </c>
      <c r="H4" s="1" t="s">
        <v>17</v>
      </c>
      <c r="I4" s="10" t="s">
        <v>15</v>
      </c>
      <c r="J4" s="1" t="s">
        <v>18</v>
      </c>
      <c r="K4" s="1" t="s">
        <v>19</v>
      </c>
      <c r="L4" s="1" t="s">
        <v>8</v>
      </c>
      <c r="M4" s="8">
        <v>4</v>
      </c>
      <c r="N4" s="8" t="s">
        <v>9</v>
      </c>
      <c r="O4" s="8">
        <v>2</v>
      </c>
      <c r="P4" s="9">
        <v>500</v>
      </c>
      <c r="Q4" s="1" t="s">
        <v>20</v>
      </c>
      <c r="R4" s="1" t="s">
        <v>11</v>
      </c>
      <c r="S4" s="1" t="s">
        <v>21</v>
      </c>
    </row>
    <row r="5" spans="1:19" s="4" customFormat="1" ht="16.05" customHeight="1" x14ac:dyDescent="0.25">
      <c r="A5" s="11"/>
      <c r="B5" s="18" t="s">
        <v>22</v>
      </c>
      <c r="C5" s="18" t="s">
        <v>273</v>
      </c>
      <c r="D5" s="5" t="s">
        <v>23</v>
      </c>
      <c r="E5" s="5" t="s">
        <v>24</v>
      </c>
      <c r="F5" s="18" t="s">
        <v>108</v>
      </c>
      <c r="G5" s="5" t="s">
        <v>25</v>
      </c>
      <c r="H5" s="5" t="s">
        <v>26</v>
      </c>
      <c r="I5" s="18" t="s">
        <v>64</v>
      </c>
      <c r="J5" s="5" t="s">
        <v>27</v>
      </c>
      <c r="K5" s="5" t="s">
        <v>25</v>
      </c>
      <c r="L5" s="5" t="s">
        <v>8</v>
      </c>
      <c r="M5" s="6">
        <v>5</v>
      </c>
      <c r="N5" s="6" t="s">
        <v>9</v>
      </c>
      <c r="O5" s="6">
        <v>4</v>
      </c>
      <c r="P5" s="7">
        <v>900</v>
      </c>
      <c r="Q5" s="5" t="s">
        <v>28</v>
      </c>
      <c r="R5" s="5" t="s">
        <v>29</v>
      </c>
      <c r="S5" s="5" t="s">
        <v>30</v>
      </c>
    </row>
    <row r="6" spans="1:19" s="4" customFormat="1" ht="16.05" customHeight="1" x14ac:dyDescent="0.25">
      <c r="A6" s="12"/>
      <c r="B6" s="10" t="s">
        <v>31</v>
      </c>
      <c r="C6" s="1" t="s">
        <v>272</v>
      </c>
      <c r="D6" s="1" t="s">
        <v>23</v>
      </c>
      <c r="E6" s="1" t="s">
        <v>32</v>
      </c>
      <c r="F6" s="10" t="s">
        <v>64</v>
      </c>
      <c r="G6" s="1" t="s">
        <v>33</v>
      </c>
      <c r="H6" s="1" t="s">
        <v>17</v>
      </c>
      <c r="I6" s="10" t="s">
        <v>64</v>
      </c>
      <c r="J6" s="1" t="s">
        <v>15</v>
      </c>
      <c r="K6" s="1" t="s">
        <v>34</v>
      </c>
      <c r="L6" s="1" t="s">
        <v>8</v>
      </c>
      <c r="M6" s="8">
        <v>3</v>
      </c>
      <c r="N6" s="8" t="s">
        <v>35</v>
      </c>
      <c r="O6" s="8">
        <v>2</v>
      </c>
      <c r="P6" s="9">
        <v>400</v>
      </c>
      <c r="Q6" s="1" t="s">
        <v>36</v>
      </c>
      <c r="R6" s="1" t="s">
        <v>29</v>
      </c>
      <c r="S6" s="1" t="s">
        <v>37</v>
      </c>
    </row>
    <row r="7" spans="1:19" s="4" customFormat="1" ht="16.05" customHeight="1" x14ac:dyDescent="0.25">
      <c r="A7" s="11"/>
      <c r="B7" s="5" t="s">
        <v>38</v>
      </c>
      <c r="C7" s="5" t="s">
        <v>272</v>
      </c>
      <c r="D7" s="5" t="s">
        <v>23</v>
      </c>
      <c r="E7" s="5" t="s">
        <v>39</v>
      </c>
      <c r="F7" s="5" t="s">
        <v>15</v>
      </c>
      <c r="G7" s="5" t="s">
        <v>40</v>
      </c>
      <c r="H7" s="5" t="s">
        <v>17</v>
      </c>
      <c r="I7" s="18" t="s">
        <v>108</v>
      </c>
      <c r="J7" s="5" t="s">
        <v>41</v>
      </c>
      <c r="K7" s="5" t="s">
        <v>42</v>
      </c>
      <c r="L7" s="5" t="s">
        <v>8</v>
      </c>
      <c r="M7" s="6">
        <v>5</v>
      </c>
      <c r="N7" s="6" t="s">
        <v>9</v>
      </c>
      <c r="O7" s="6">
        <v>4</v>
      </c>
      <c r="P7" s="7">
        <v>900</v>
      </c>
      <c r="Q7" s="5" t="s">
        <v>43</v>
      </c>
      <c r="R7" s="5" t="s">
        <v>29</v>
      </c>
      <c r="S7" s="5" t="s">
        <v>44</v>
      </c>
    </row>
    <row r="8" spans="1:19" s="4" customFormat="1" ht="16.05" customHeight="1" x14ac:dyDescent="0.25">
      <c r="A8" s="12"/>
      <c r="B8" s="10" t="s">
        <v>45</v>
      </c>
      <c r="C8" s="10" t="s">
        <v>272</v>
      </c>
      <c r="D8" s="1" t="s">
        <v>4</v>
      </c>
      <c r="E8" s="1" t="s">
        <v>46</v>
      </c>
      <c r="F8" s="10" t="s">
        <v>64</v>
      </c>
      <c r="G8" s="1" t="s">
        <v>47</v>
      </c>
      <c r="H8" s="1" t="s">
        <v>17</v>
      </c>
      <c r="I8" s="10" t="s">
        <v>64</v>
      </c>
      <c r="J8" s="1" t="s">
        <v>48</v>
      </c>
      <c r="K8" s="1" t="s">
        <v>49</v>
      </c>
      <c r="L8" s="1" t="s">
        <v>8</v>
      </c>
      <c r="M8" s="8">
        <v>5</v>
      </c>
      <c r="N8" s="8" t="s">
        <v>9</v>
      </c>
      <c r="O8" s="8">
        <v>4</v>
      </c>
      <c r="P8" s="9">
        <v>900</v>
      </c>
      <c r="Q8" s="1" t="s">
        <v>50</v>
      </c>
      <c r="R8" s="1" t="s">
        <v>29</v>
      </c>
      <c r="S8" s="1" t="s">
        <v>51</v>
      </c>
    </row>
    <row r="9" spans="1:19" s="4" customFormat="1" ht="16.05" customHeight="1" x14ac:dyDescent="0.25">
      <c r="A9" s="11"/>
      <c r="B9" s="18" t="s">
        <v>52</v>
      </c>
      <c r="C9" s="5" t="s">
        <v>273</v>
      </c>
      <c r="D9" s="5" t="s">
        <v>23</v>
      </c>
      <c r="E9" s="5" t="s">
        <v>53</v>
      </c>
      <c r="F9" s="18" t="s">
        <v>108</v>
      </c>
      <c r="G9" s="5" t="s">
        <v>54</v>
      </c>
      <c r="H9" s="5" t="s">
        <v>17</v>
      </c>
      <c r="I9" s="18" t="s">
        <v>64</v>
      </c>
      <c r="J9" s="5" t="s">
        <v>55</v>
      </c>
      <c r="K9" s="5" t="s">
        <v>56</v>
      </c>
      <c r="L9" s="5" t="s">
        <v>57</v>
      </c>
      <c r="M9" s="6">
        <v>4</v>
      </c>
      <c r="N9" s="6" t="s">
        <v>9</v>
      </c>
      <c r="O9" s="6">
        <v>2</v>
      </c>
      <c r="P9" s="7">
        <v>500</v>
      </c>
      <c r="Q9" s="5" t="s">
        <v>58</v>
      </c>
      <c r="R9" s="5" t="s">
        <v>59</v>
      </c>
      <c r="S9" s="5" t="s">
        <v>60</v>
      </c>
    </row>
    <row r="10" spans="1:19" s="4" customFormat="1" ht="16.05" customHeight="1" x14ac:dyDescent="0.25">
      <c r="A10" s="12"/>
      <c r="B10" s="10" t="s">
        <v>61</v>
      </c>
      <c r="C10" s="1" t="s">
        <v>273</v>
      </c>
      <c r="D10" s="1" t="s">
        <v>62</v>
      </c>
      <c r="E10" s="1" t="s">
        <v>63</v>
      </c>
      <c r="F10" s="1" t="s">
        <v>64</v>
      </c>
      <c r="G10" s="1" t="s">
        <v>65</v>
      </c>
      <c r="H10" s="1" t="s">
        <v>66</v>
      </c>
      <c r="I10" s="10" t="s">
        <v>64</v>
      </c>
      <c r="J10" s="1" t="s">
        <v>67</v>
      </c>
      <c r="K10" s="1" t="s">
        <v>68</v>
      </c>
      <c r="L10" s="1" t="s">
        <v>69</v>
      </c>
      <c r="M10" s="8">
        <v>5</v>
      </c>
      <c r="N10" s="8" t="s">
        <v>35</v>
      </c>
      <c r="O10" s="8">
        <v>3</v>
      </c>
      <c r="P10" s="9">
        <v>800</v>
      </c>
      <c r="Q10" s="1" t="s">
        <v>70</v>
      </c>
      <c r="R10" s="1" t="s">
        <v>59</v>
      </c>
      <c r="S10" s="1" t="s">
        <v>71</v>
      </c>
    </row>
    <row r="11" spans="1:19" s="4" customFormat="1" ht="16.05" customHeight="1" x14ac:dyDescent="0.25">
      <c r="A11" s="11"/>
      <c r="B11" s="5" t="s">
        <v>72</v>
      </c>
      <c r="C11" s="5" t="s">
        <v>272</v>
      </c>
      <c r="D11" s="18" t="s">
        <v>4</v>
      </c>
      <c r="E11" s="5" t="s">
        <v>73</v>
      </c>
      <c r="F11" s="18" t="s">
        <v>15</v>
      </c>
      <c r="G11" s="5" t="s">
        <v>64</v>
      </c>
      <c r="H11" s="5" t="s">
        <v>66</v>
      </c>
      <c r="I11" s="5" t="s">
        <v>15</v>
      </c>
      <c r="J11" s="5" t="s">
        <v>15</v>
      </c>
      <c r="K11" s="5" t="s">
        <v>64</v>
      </c>
      <c r="L11" s="5" t="s">
        <v>8</v>
      </c>
      <c r="M11" s="6">
        <v>5</v>
      </c>
      <c r="N11" s="6" t="s">
        <v>9</v>
      </c>
      <c r="O11" s="6">
        <v>2</v>
      </c>
      <c r="P11" s="7">
        <v>500</v>
      </c>
      <c r="Q11" s="5" t="s">
        <v>74</v>
      </c>
      <c r="R11" s="5" t="s">
        <v>29</v>
      </c>
      <c r="S11" s="5" t="s">
        <v>75</v>
      </c>
    </row>
    <row r="12" spans="1:19" s="4" customFormat="1" ht="16.05" customHeight="1" x14ac:dyDescent="0.25">
      <c r="A12" s="12"/>
      <c r="B12" s="10" t="s">
        <v>76</v>
      </c>
      <c r="C12" s="1" t="s">
        <v>273</v>
      </c>
      <c r="D12" s="1" t="s">
        <v>23</v>
      </c>
      <c r="E12" s="1" t="s">
        <v>77</v>
      </c>
      <c r="F12" s="10" t="s">
        <v>15</v>
      </c>
      <c r="G12" s="1" t="s">
        <v>78</v>
      </c>
      <c r="H12" s="1" t="s">
        <v>17</v>
      </c>
      <c r="I12" s="10" t="s">
        <v>15</v>
      </c>
      <c r="J12" s="1" t="s">
        <v>80</v>
      </c>
      <c r="K12" s="1" t="s">
        <v>81</v>
      </c>
      <c r="L12" s="1" t="s">
        <v>8</v>
      </c>
      <c r="M12" s="8">
        <v>3</v>
      </c>
      <c r="N12" s="8" t="s">
        <v>82</v>
      </c>
      <c r="O12" s="8">
        <v>2</v>
      </c>
      <c r="P12" s="9">
        <v>600</v>
      </c>
      <c r="Q12" s="1" t="s">
        <v>83</v>
      </c>
      <c r="R12" s="1" t="s">
        <v>29</v>
      </c>
      <c r="S12" s="1" t="s">
        <v>84</v>
      </c>
    </row>
    <row r="13" spans="1:19" s="4" customFormat="1" ht="16.05" customHeight="1" x14ac:dyDescent="0.25">
      <c r="A13" s="11"/>
      <c r="B13" s="5" t="s">
        <v>85</v>
      </c>
      <c r="C13" s="18" t="s">
        <v>272</v>
      </c>
      <c r="D13" s="5" t="s">
        <v>62</v>
      </c>
      <c r="E13" s="5" t="s">
        <v>86</v>
      </c>
      <c r="F13" s="18" t="s">
        <v>15</v>
      </c>
      <c r="G13" s="5" t="s">
        <v>87</v>
      </c>
      <c r="H13" s="5" t="s">
        <v>17</v>
      </c>
      <c r="I13" s="18" t="s">
        <v>64</v>
      </c>
      <c r="J13" s="5" t="s">
        <v>88</v>
      </c>
      <c r="K13" s="5" t="s">
        <v>74</v>
      </c>
      <c r="L13" s="5" t="s">
        <v>8</v>
      </c>
      <c r="M13" s="6">
        <v>4</v>
      </c>
      <c r="N13" s="6" t="s">
        <v>9</v>
      </c>
      <c r="O13" s="6">
        <v>3</v>
      </c>
      <c r="P13" s="7">
        <v>480</v>
      </c>
      <c r="Q13" s="5" t="s">
        <v>89</v>
      </c>
      <c r="R13" s="5" t="s">
        <v>11</v>
      </c>
      <c r="S13" s="5" t="s">
        <v>90</v>
      </c>
    </row>
    <row r="14" spans="1:19" s="4" customFormat="1" ht="16.05" customHeight="1" x14ac:dyDescent="0.25">
      <c r="A14" s="12"/>
      <c r="B14" s="1" t="s">
        <v>91</v>
      </c>
      <c r="C14" s="1" t="s">
        <v>272</v>
      </c>
      <c r="D14" s="1" t="s">
        <v>4</v>
      </c>
      <c r="E14" s="1" t="s">
        <v>92</v>
      </c>
      <c r="F14" s="10" t="s">
        <v>64</v>
      </c>
      <c r="G14" s="1" t="s">
        <v>93</v>
      </c>
      <c r="H14" s="1" t="s">
        <v>17</v>
      </c>
      <c r="I14" s="10" t="s">
        <v>64</v>
      </c>
      <c r="J14" s="1" t="s">
        <v>94</v>
      </c>
      <c r="K14" s="1" t="s">
        <v>95</v>
      </c>
      <c r="L14" s="1" t="s">
        <v>8</v>
      </c>
      <c r="M14" s="8">
        <v>3</v>
      </c>
      <c r="N14" s="8" t="s">
        <v>9</v>
      </c>
      <c r="O14" s="8">
        <v>2</v>
      </c>
      <c r="P14" s="9">
        <v>600</v>
      </c>
      <c r="Q14" s="1" t="s">
        <v>96</v>
      </c>
      <c r="R14" s="1" t="s">
        <v>29</v>
      </c>
      <c r="S14" s="1" t="s">
        <v>97</v>
      </c>
    </row>
    <row r="15" spans="1:19" s="4" customFormat="1" ht="16.05" customHeight="1" x14ac:dyDescent="0.25">
      <c r="A15" s="11"/>
      <c r="B15" s="5" t="s">
        <v>98</v>
      </c>
      <c r="C15" s="5" t="s">
        <v>272</v>
      </c>
      <c r="D15" s="5" t="s">
        <v>99</v>
      </c>
      <c r="E15" s="5" t="s">
        <v>100</v>
      </c>
      <c r="F15" s="18" t="s">
        <v>108</v>
      </c>
      <c r="G15" s="5" t="s">
        <v>101</v>
      </c>
      <c r="H15" s="5" t="s">
        <v>17</v>
      </c>
      <c r="I15" s="5" t="s">
        <v>15</v>
      </c>
      <c r="J15" s="5" t="s">
        <v>102</v>
      </c>
      <c r="K15" s="5" t="s">
        <v>103</v>
      </c>
      <c r="L15" s="5" t="s">
        <v>69</v>
      </c>
      <c r="M15" s="6">
        <v>5</v>
      </c>
      <c r="N15" s="6" t="s">
        <v>9</v>
      </c>
      <c r="O15" s="6">
        <v>3</v>
      </c>
      <c r="P15" s="7">
        <v>900</v>
      </c>
      <c r="Q15" s="5" t="s">
        <v>104</v>
      </c>
      <c r="R15" s="5" t="s">
        <v>11</v>
      </c>
      <c r="S15" s="5" t="s">
        <v>105</v>
      </c>
    </row>
    <row r="16" spans="1:19" s="4" customFormat="1" ht="16.05" customHeight="1" x14ac:dyDescent="0.25">
      <c r="A16" s="12"/>
      <c r="B16" s="1" t="s">
        <v>106</v>
      </c>
      <c r="C16" s="1" t="s">
        <v>272</v>
      </c>
      <c r="D16" s="1" t="s">
        <v>4</v>
      </c>
      <c r="E16" s="1" t="s">
        <v>46</v>
      </c>
      <c r="F16" s="1" t="s">
        <v>107</v>
      </c>
      <c r="G16" s="1" t="s">
        <v>108</v>
      </c>
      <c r="H16" s="1" t="s">
        <v>66</v>
      </c>
      <c r="I16" s="1" t="s">
        <v>108</v>
      </c>
      <c r="J16" s="1" t="s">
        <v>108</v>
      </c>
      <c r="K16" s="1" t="s">
        <v>108</v>
      </c>
      <c r="L16" s="1" t="s">
        <v>8</v>
      </c>
      <c r="M16" s="8">
        <v>4</v>
      </c>
      <c r="N16" s="8" t="s">
        <v>9</v>
      </c>
      <c r="O16" s="8">
        <v>3</v>
      </c>
      <c r="P16" s="9">
        <v>900</v>
      </c>
      <c r="Q16" s="1" t="s">
        <v>109</v>
      </c>
      <c r="R16" s="1" t="s">
        <v>110</v>
      </c>
      <c r="S16" s="1" t="s">
        <v>111</v>
      </c>
    </row>
    <row r="17" spans="1:19" s="4" customFormat="1" ht="16.05" customHeight="1" x14ac:dyDescent="0.25">
      <c r="A17" s="11"/>
      <c r="B17" s="5" t="s">
        <v>112</v>
      </c>
      <c r="C17" s="5" t="s">
        <v>273</v>
      </c>
      <c r="D17" s="5" t="s">
        <v>62</v>
      </c>
      <c r="E17" s="5" t="s">
        <v>46</v>
      </c>
      <c r="F17" s="18" t="s">
        <v>108</v>
      </c>
      <c r="G17" s="5" t="s">
        <v>113</v>
      </c>
      <c r="H17" s="5" t="s">
        <v>17</v>
      </c>
      <c r="I17" s="18" t="s">
        <v>64</v>
      </c>
      <c r="J17" s="5" t="s">
        <v>114</v>
      </c>
      <c r="K17" s="5" t="s">
        <v>115</v>
      </c>
      <c r="L17" s="5" t="s">
        <v>8</v>
      </c>
      <c r="M17" s="6">
        <v>5</v>
      </c>
      <c r="N17" s="6" t="s">
        <v>9</v>
      </c>
      <c r="O17" s="6">
        <v>2</v>
      </c>
      <c r="P17" s="7">
        <v>800</v>
      </c>
      <c r="Q17" s="5" t="s">
        <v>116</v>
      </c>
      <c r="R17" s="5" t="s">
        <v>29</v>
      </c>
      <c r="S17" s="5" t="s">
        <v>117</v>
      </c>
    </row>
    <row r="18" spans="1:19" s="4" customFormat="1" ht="16.05" customHeight="1" x14ac:dyDescent="0.25">
      <c r="A18" s="12"/>
      <c r="B18" s="1" t="s">
        <v>118</v>
      </c>
      <c r="C18" s="1" t="s">
        <v>273</v>
      </c>
      <c r="D18" s="1" t="s">
        <v>4</v>
      </c>
      <c r="E18" s="1" t="s">
        <v>119</v>
      </c>
      <c r="F18" s="10" t="s">
        <v>64</v>
      </c>
      <c r="G18" s="1" t="s">
        <v>120</v>
      </c>
      <c r="H18" s="1" t="s">
        <v>17</v>
      </c>
      <c r="I18" s="10" t="s">
        <v>64</v>
      </c>
      <c r="J18" s="1" t="s">
        <v>121</v>
      </c>
      <c r="K18" s="1" t="s">
        <v>122</v>
      </c>
      <c r="L18" s="1" t="s">
        <v>57</v>
      </c>
      <c r="M18" s="8">
        <v>3</v>
      </c>
      <c r="N18" s="8" t="s">
        <v>9</v>
      </c>
      <c r="O18" s="8">
        <v>3</v>
      </c>
      <c r="P18" s="9">
        <v>400</v>
      </c>
      <c r="Q18" s="1" t="s">
        <v>123</v>
      </c>
      <c r="R18" s="1" t="s">
        <v>59</v>
      </c>
      <c r="S18" s="1" t="s">
        <v>124</v>
      </c>
    </row>
    <row r="19" spans="1:19" s="4" customFormat="1" ht="16.05" customHeight="1" x14ac:dyDescent="0.25">
      <c r="A19" s="11"/>
      <c r="B19" s="5" t="s">
        <v>125</v>
      </c>
      <c r="C19" s="5" t="s">
        <v>272</v>
      </c>
      <c r="D19" s="5" t="s">
        <v>23</v>
      </c>
      <c r="E19" s="5" t="s">
        <v>126</v>
      </c>
      <c r="F19" s="18" t="s">
        <v>290</v>
      </c>
      <c r="G19" s="5" t="s">
        <v>107</v>
      </c>
      <c r="H19" s="5" t="s">
        <v>66</v>
      </c>
      <c r="I19" s="18" t="s">
        <v>64</v>
      </c>
      <c r="J19" s="5" t="s">
        <v>127</v>
      </c>
      <c r="K19" s="5" t="s">
        <v>15</v>
      </c>
      <c r="L19" s="5" t="s">
        <v>128</v>
      </c>
      <c r="M19" s="6">
        <v>4</v>
      </c>
      <c r="N19" s="6" t="s">
        <v>9</v>
      </c>
      <c r="O19" s="6">
        <v>2</v>
      </c>
      <c r="P19" s="7">
        <v>800</v>
      </c>
      <c r="Q19" s="5" t="s">
        <v>129</v>
      </c>
      <c r="R19" s="5" t="s">
        <v>29</v>
      </c>
      <c r="S19" s="5" t="s">
        <v>130</v>
      </c>
    </row>
    <row r="20" spans="1:19" s="4" customFormat="1" ht="16.05" customHeight="1" x14ac:dyDescent="0.25">
      <c r="A20" s="12"/>
      <c r="B20" s="1" t="s">
        <v>131</v>
      </c>
      <c r="C20" s="1" t="s">
        <v>272</v>
      </c>
      <c r="D20" s="1" t="s">
        <v>4</v>
      </c>
      <c r="E20" s="1" t="s">
        <v>132</v>
      </c>
      <c r="F20" s="10" t="s">
        <v>64</v>
      </c>
      <c r="G20" s="1" t="s">
        <v>133</v>
      </c>
      <c r="H20" s="1" t="s">
        <v>17</v>
      </c>
      <c r="I20" s="1" t="s">
        <v>15</v>
      </c>
      <c r="J20" s="1" t="s">
        <v>134</v>
      </c>
      <c r="K20" s="1" t="s">
        <v>135</v>
      </c>
      <c r="L20" s="1" t="s">
        <v>8</v>
      </c>
      <c r="M20" s="8">
        <v>3</v>
      </c>
      <c r="N20" s="8" t="s">
        <v>9</v>
      </c>
      <c r="O20" s="8">
        <v>3</v>
      </c>
      <c r="P20" s="9">
        <v>900</v>
      </c>
      <c r="Q20" s="1" t="s">
        <v>136</v>
      </c>
      <c r="R20" s="1" t="s">
        <v>59</v>
      </c>
      <c r="S20" s="1" t="s">
        <v>137</v>
      </c>
    </row>
    <row r="21" spans="1:19" s="4" customFormat="1" ht="16.05" customHeight="1" x14ac:dyDescent="0.25">
      <c r="A21" s="11"/>
      <c r="B21" s="5" t="s">
        <v>138</v>
      </c>
      <c r="C21" s="5" t="s">
        <v>272</v>
      </c>
      <c r="D21" s="5" t="s">
        <v>99</v>
      </c>
      <c r="E21" s="5" t="s">
        <v>46</v>
      </c>
      <c r="F21" s="18" t="s">
        <v>15</v>
      </c>
      <c r="G21" s="5" t="s">
        <v>139</v>
      </c>
      <c r="H21" s="5" t="s">
        <v>17</v>
      </c>
      <c r="I21" s="5" t="s">
        <v>64</v>
      </c>
      <c r="J21" s="5" t="s">
        <v>140</v>
      </c>
      <c r="K21" s="5" t="s">
        <v>141</v>
      </c>
      <c r="L21" s="5" t="s">
        <v>8</v>
      </c>
      <c r="M21" s="6">
        <v>4</v>
      </c>
      <c r="N21" s="6" t="s">
        <v>9</v>
      </c>
      <c r="O21" s="6">
        <v>4</v>
      </c>
      <c r="P21" s="7">
        <v>700</v>
      </c>
      <c r="Q21" s="5" t="s">
        <v>142</v>
      </c>
      <c r="R21" s="5" t="s">
        <v>29</v>
      </c>
      <c r="S21" s="5" t="s">
        <v>143</v>
      </c>
    </row>
    <row r="22" spans="1:19" s="4" customFormat="1" ht="16.05" customHeight="1" x14ac:dyDescent="0.25">
      <c r="A22" s="12"/>
      <c r="B22" s="1" t="s">
        <v>144</v>
      </c>
      <c r="C22" s="1" t="s">
        <v>272</v>
      </c>
      <c r="D22" s="1" t="s">
        <v>62</v>
      </c>
      <c r="E22" s="1" t="s">
        <v>145</v>
      </c>
      <c r="F22" s="10" t="s">
        <v>108</v>
      </c>
      <c r="G22" s="1" t="s">
        <v>146</v>
      </c>
      <c r="H22" s="1" t="s">
        <v>66</v>
      </c>
      <c r="I22" s="10" t="s">
        <v>64</v>
      </c>
      <c r="J22" s="1" t="s">
        <v>147</v>
      </c>
      <c r="K22" s="1" t="s">
        <v>64</v>
      </c>
      <c r="L22" s="1" t="s">
        <v>8</v>
      </c>
      <c r="M22" s="8">
        <v>4</v>
      </c>
      <c r="N22" s="8" t="s">
        <v>35</v>
      </c>
      <c r="O22" s="8">
        <v>4</v>
      </c>
      <c r="P22" s="9">
        <v>500</v>
      </c>
      <c r="Q22" s="1" t="s">
        <v>148</v>
      </c>
      <c r="R22" s="1" t="s">
        <v>11</v>
      </c>
      <c r="S22" s="1" t="s">
        <v>149</v>
      </c>
    </row>
    <row r="23" spans="1:19" s="4" customFormat="1" ht="16.05" customHeight="1" x14ac:dyDescent="0.25">
      <c r="A23" s="11"/>
      <c r="B23" s="5" t="s">
        <v>150</v>
      </c>
      <c r="C23" s="5" t="s">
        <v>272</v>
      </c>
      <c r="D23" s="5" t="s">
        <v>99</v>
      </c>
      <c r="E23" s="5" t="s">
        <v>151</v>
      </c>
      <c r="F23" s="18" t="s">
        <v>64</v>
      </c>
      <c r="G23" s="5" t="s">
        <v>152</v>
      </c>
      <c r="H23" s="5" t="s">
        <v>17</v>
      </c>
      <c r="I23" s="5" t="s">
        <v>15</v>
      </c>
      <c r="J23" s="5" t="s">
        <v>15</v>
      </c>
      <c r="K23" s="5" t="s">
        <v>15</v>
      </c>
      <c r="L23" s="5" t="s">
        <v>8</v>
      </c>
      <c r="M23" s="6">
        <v>3</v>
      </c>
      <c r="N23" s="6" t="s">
        <v>9</v>
      </c>
      <c r="O23" s="6">
        <v>5</v>
      </c>
      <c r="P23" s="7">
        <v>800</v>
      </c>
      <c r="Q23" s="5" t="s">
        <v>153</v>
      </c>
      <c r="R23" s="5" t="s">
        <v>29</v>
      </c>
      <c r="S23" s="5" t="s">
        <v>154</v>
      </c>
    </row>
    <row r="24" spans="1:19" s="4" customFormat="1" ht="16.05" customHeight="1" x14ac:dyDescent="0.25">
      <c r="A24" s="12"/>
      <c r="B24" s="1" t="s">
        <v>155</v>
      </c>
      <c r="C24" s="1" t="s">
        <v>272</v>
      </c>
      <c r="D24" s="1" t="s">
        <v>4</v>
      </c>
      <c r="E24" s="1" t="s">
        <v>156</v>
      </c>
      <c r="F24" s="1" t="s">
        <v>15</v>
      </c>
      <c r="G24" s="1" t="s">
        <v>157</v>
      </c>
      <c r="H24" s="1" t="s">
        <v>158</v>
      </c>
      <c r="I24" s="10" t="s">
        <v>64</v>
      </c>
      <c r="J24" s="1" t="s">
        <v>159</v>
      </c>
      <c r="K24" s="1" t="s">
        <v>79</v>
      </c>
      <c r="L24" s="1" t="s">
        <v>8</v>
      </c>
      <c r="M24" s="8">
        <v>4</v>
      </c>
      <c r="N24" s="8" t="s">
        <v>35</v>
      </c>
      <c r="O24" s="8">
        <v>5</v>
      </c>
      <c r="P24" s="9">
        <v>700</v>
      </c>
      <c r="Q24" s="1" t="s">
        <v>160</v>
      </c>
      <c r="R24" s="1" t="s">
        <v>29</v>
      </c>
      <c r="S24" s="1" t="s">
        <v>161</v>
      </c>
    </row>
    <row r="25" spans="1:19" s="4" customFormat="1" ht="16.05" customHeight="1" x14ac:dyDescent="0.25">
      <c r="A25" s="11"/>
      <c r="B25" s="5" t="s">
        <v>162</v>
      </c>
      <c r="C25" s="5" t="s">
        <v>273</v>
      </c>
      <c r="D25" s="5" t="s">
        <v>62</v>
      </c>
      <c r="E25" s="5" t="s">
        <v>46</v>
      </c>
      <c r="F25" s="18" t="s">
        <v>15</v>
      </c>
      <c r="G25" s="5" t="s">
        <v>163</v>
      </c>
      <c r="H25" s="5" t="s">
        <v>17</v>
      </c>
      <c r="I25" s="18" t="s">
        <v>64</v>
      </c>
      <c r="J25" s="5" t="s">
        <v>164</v>
      </c>
      <c r="K25" s="5" t="s">
        <v>165</v>
      </c>
      <c r="L25" s="5" t="s">
        <v>8</v>
      </c>
      <c r="M25" s="6">
        <v>5</v>
      </c>
      <c r="N25" s="6" t="s">
        <v>9</v>
      </c>
      <c r="O25" s="6">
        <v>2</v>
      </c>
      <c r="P25" s="7">
        <v>700</v>
      </c>
      <c r="Q25" s="5" t="s">
        <v>166</v>
      </c>
      <c r="R25" s="5" t="s">
        <v>29</v>
      </c>
      <c r="S25" s="5" t="s">
        <v>167</v>
      </c>
    </row>
    <row r="26" spans="1:19" s="4" customFormat="1" ht="16.05" customHeight="1" x14ac:dyDescent="0.25">
      <c r="A26" s="12"/>
      <c r="B26" s="1" t="s">
        <v>168</v>
      </c>
      <c r="C26" s="1" t="s">
        <v>273</v>
      </c>
      <c r="D26" s="1" t="s">
        <v>23</v>
      </c>
      <c r="E26" s="1" t="s">
        <v>169</v>
      </c>
      <c r="F26" s="10" t="s">
        <v>15</v>
      </c>
      <c r="G26" s="1" t="s">
        <v>170</v>
      </c>
      <c r="H26" s="1" t="s">
        <v>158</v>
      </c>
      <c r="I26" s="31" t="s">
        <v>15</v>
      </c>
      <c r="J26" s="1" t="s">
        <v>171</v>
      </c>
      <c r="K26" s="1" t="s">
        <v>172</v>
      </c>
      <c r="L26" s="1" t="s">
        <v>8</v>
      </c>
      <c r="M26" s="8">
        <v>4</v>
      </c>
      <c r="N26" s="8" t="s">
        <v>9</v>
      </c>
      <c r="O26" s="8">
        <v>2</v>
      </c>
      <c r="P26" s="9">
        <v>900</v>
      </c>
      <c r="Q26" s="1" t="s">
        <v>173</v>
      </c>
      <c r="R26" s="1" t="s">
        <v>11</v>
      </c>
      <c r="S26" s="1" t="s">
        <v>174</v>
      </c>
    </row>
    <row r="27" spans="1:19" s="4" customFormat="1" ht="16.05" customHeight="1" x14ac:dyDescent="0.25">
      <c r="A27" s="11"/>
      <c r="B27" s="5" t="s">
        <v>175</v>
      </c>
      <c r="C27" s="5" t="s">
        <v>272</v>
      </c>
      <c r="D27" s="5" t="s">
        <v>23</v>
      </c>
      <c r="E27" s="5" t="s">
        <v>176</v>
      </c>
      <c r="F27" s="18" t="s">
        <v>290</v>
      </c>
      <c r="G27" s="5" t="s">
        <v>177</v>
      </c>
      <c r="H27" s="5" t="s">
        <v>66</v>
      </c>
      <c r="I27" s="18" t="s">
        <v>64</v>
      </c>
      <c r="J27" s="5" t="s">
        <v>178</v>
      </c>
      <c r="K27" s="5" t="s">
        <v>179</v>
      </c>
      <c r="L27" s="5" t="s">
        <v>8</v>
      </c>
      <c r="M27" s="6">
        <v>5</v>
      </c>
      <c r="N27" s="6" t="s">
        <v>9</v>
      </c>
      <c r="O27" s="6">
        <v>2</v>
      </c>
      <c r="P27" s="7">
        <v>900</v>
      </c>
      <c r="Q27" s="5" t="s">
        <v>180</v>
      </c>
      <c r="R27" s="5" t="s">
        <v>29</v>
      </c>
      <c r="S27" s="5" t="s">
        <v>181</v>
      </c>
    </row>
    <row r="28" spans="1:19" s="4" customFormat="1" ht="16.05" customHeight="1" x14ac:dyDescent="0.25">
      <c r="A28" s="12"/>
      <c r="B28" s="1" t="s">
        <v>182</v>
      </c>
      <c r="C28" s="1" t="s">
        <v>273</v>
      </c>
      <c r="D28" s="1" t="s">
        <v>23</v>
      </c>
      <c r="E28" s="1" t="s">
        <v>126</v>
      </c>
      <c r="F28" s="10" t="s">
        <v>64</v>
      </c>
      <c r="G28" s="1" t="s">
        <v>183</v>
      </c>
      <c r="H28" s="1" t="s">
        <v>158</v>
      </c>
      <c r="I28" s="10" t="s">
        <v>64</v>
      </c>
      <c r="J28" s="1" t="s">
        <v>184</v>
      </c>
      <c r="K28" s="1" t="s">
        <v>185</v>
      </c>
      <c r="L28" s="1" t="s">
        <v>8</v>
      </c>
      <c r="M28" s="8">
        <v>4</v>
      </c>
      <c r="N28" s="8" t="s">
        <v>9</v>
      </c>
      <c r="O28" s="8">
        <v>2</v>
      </c>
      <c r="P28" s="9">
        <v>900</v>
      </c>
      <c r="Q28" s="1" t="s">
        <v>186</v>
      </c>
      <c r="R28" s="1" t="s">
        <v>11</v>
      </c>
      <c r="S28" s="1" t="s">
        <v>187</v>
      </c>
    </row>
    <row r="29" spans="1:19" s="4" customFormat="1" ht="29.4" customHeight="1" x14ac:dyDescent="0.25">
      <c r="A29" s="11"/>
      <c r="B29" s="5" t="s">
        <v>188</v>
      </c>
      <c r="C29" s="5" t="s">
        <v>273</v>
      </c>
      <c r="D29" s="5" t="s">
        <v>4</v>
      </c>
      <c r="E29" s="5" t="s">
        <v>189</v>
      </c>
      <c r="F29" s="18" t="s">
        <v>15</v>
      </c>
      <c r="G29" s="5" t="s">
        <v>190</v>
      </c>
      <c r="H29" s="5" t="s">
        <v>17</v>
      </c>
      <c r="I29" s="18" t="s">
        <v>108</v>
      </c>
      <c r="J29" s="5" t="s">
        <v>191</v>
      </c>
      <c r="K29" s="5" t="s">
        <v>191</v>
      </c>
      <c r="L29" s="5" t="s">
        <v>192</v>
      </c>
      <c r="M29" s="6">
        <v>3</v>
      </c>
      <c r="N29" s="55" t="s">
        <v>193</v>
      </c>
      <c r="O29" s="6">
        <v>1</v>
      </c>
      <c r="P29" s="7">
        <v>500</v>
      </c>
      <c r="Q29" s="5" t="s">
        <v>194</v>
      </c>
      <c r="R29" s="5" t="s">
        <v>11</v>
      </c>
      <c r="S29" s="5" t="s">
        <v>195</v>
      </c>
    </row>
    <row r="30" spans="1:19" s="4" customFormat="1" ht="16.05" customHeight="1" x14ac:dyDescent="0.25">
      <c r="A30" s="12"/>
      <c r="B30" s="1" t="s">
        <v>196</v>
      </c>
      <c r="C30" s="1" t="s">
        <v>272</v>
      </c>
      <c r="D30" s="1" t="s">
        <v>4</v>
      </c>
      <c r="E30" s="1" t="s">
        <v>100</v>
      </c>
      <c r="F30" s="10" t="s">
        <v>15</v>
      </c>
      <c r="G30" s="1" t="s">
        <v>197</v>
      </c>
      <c r="H30" s="1" t="s">
        <v>17</v>
      </c>
      <c r="I30" s="10" t="s">
        <v>64</v>
      </c>
      <c r="J30" s="1" t="s">
        <v>198</v>
      </c>
      <c r="K30" s="1" t="s">
        <v>199</v>
      </c>
      <c r="L30" s="1" t="s">
        <v>8</v>
      </c>
      <c r="M30" s="8">
        <v>4</v>
      </c>
      <c r="N30" s="8" t="s">
        <v>9</v>
      </c>
      <c r="O30" s="8">
        <v>3</v>
      </c>
      <c r="P30" s="9">
        <v>700</v>
      </c>
      <c r="Q30" s="1" t="s">
        <v>200</v>
      </c>
      <c r="R30" s="1" t="s">
        <v>29</v>
      </c>
      <c r="S30" s="1" t="s">
        <v>201</v>
      </c>
    </row>
    <row r="31" spans="1:19" s="4" customFormat="1" ht="16.05" customHeight="1" x14ac:dyDescent="0.25">
      <c r="A31" s="11"/>
      <c r="B31" s="5" t="s">
        <v>202</v>
      </c>
      <c r="C31" s="5" t="s">
        <v>273</v>
      </c>
      <c r="D31" s="5" t="s">
        <v>4</v>
      </c>
      <c r="E31" s="5" t="s">
        <v>203</v>
      </c>
      <c r="F31" s="18" t="s">
        <v>15</v>
      </c>
      <c r="G31" s="5" t="s">
        <v>204</v>
      </c>
      <c r="H31" s="18" t="s">
        <v>310</v>
      </c>
      <c r="I31" s="18" t="s">
        <v>108</v>
      </c>
      <c r="J31" s="5" t="s">
        <v>205</v>
      </c>
      <c r="K31" s="5" t="s">
        <v>206</v>
      </c>
      <c r="L31" s="5" t="s">
        <v>8</v>
      </c>
      <c r="M31" s="6">
        <v>5</v>
      </c>
      <c r="N31" s="6" t="s">
        <v>9</v>
      </c>
      <c r="O31" s="6">
        <v>4</v>
      </c>
      <c r="P31" s="7">
        <v>500</v>
      </c>
      <c r="Q31" s="5" t="s">
        <v>207</v>
      </c>
      <c r="R31" s="5" t="s">
        <v>29</v>
      </c>
      <c r="S31" s="5" t="s">
        <v>208</v>
      </c>
    </row>
    <row r="32" spans="1:19" s="4" customFormat="1" ht="16.05" customHeight="1" x14ac:dyDescent="0.25">
      <c r="A32" s="12"/>
      <c r="B32" s="1" t="s">
        <v>209</v>
      </c>
      <c r="C32" s="1" t="s">
        <v>273</v>
      </c>
      <c r="D32" s="1" t="s">
        <v>62</v>
      </c>
      <c r="E32" s="1" t="s">
        <v>151</v>
      </c>
      <c r="F32" s="1" t="s">
        <v>107</v>
      </c>
      <c r="G32" s="1" t="s">
        <v>210</v>
      </c>
      <c r="H32" s="10" t="s">
        <v>309</v>
      </c>
      <c r="I32" s="10" t="s">
        <v>108</v>
      </c>
      <c r="J32" s="1" t="s">
        <v>211</v>
      </c>
      <c r="K32" s="1" t="s">
        <v>212</v>
      </c>
      <c r="L32" s="1" t="s">
        <v>8</v>
      </c>
      <c r="M32" s="8">
        <v>4</v>
      </c>
      <c r="N32" s="8" t="s">
        <v>9</v>
      </c>
      <c r="O32" s="8">
        <v>1</v>
      </c>
      <c r="P32" s="9">
        <v>900</v>
      </c>
      <c r="Q32" s="1" t="s">
        <v>213</v>
      </c>
      <c r="R32" s="1" t="s">
        <v>110</v>
      </c>
      <c r="S32" s="1" t="s">
        <v>214</v>
      </c>
    </row>
    <row r="33" spans="1:19" s="4" customFormat="1" ht="16.05" customHeight="1" x14ac:dyDescent="0.25">
      <c r="A33" s="11"/>
      <c r="B33" s="5" t="s">
        <v>215</v>
      </c>
      <c r="C33" s="5" t="s">
        <v>273</v>
      </c>
      <c r="D33" s="5" t="s">
        <v>23</v>
      </c>
      <c r="E33" s="5" t="s">
        <v>151</v>
      </c>
      <c r="F33" s="18" t="s">
        <v>15</v>
      </c>
      <c r="G33" s="5" t="s">
        <v>216</v>
      </c>
      <c r="H33" s="5" t="s">
        <v>158</v>
      </c>
      <c r="I33" s="18" t="s">
        <v>15</v>
      </c>
      <c r="J33" s="5" t="s">
        <v>217</v>
      </c>
      <c r="K33" s="5" t="s">
        <v>218</v>
      </c>
      <c r="L33" s="5" t="s">
        <v>8</v>
      </c>
      <c r="M33" s="6">
        <v>5</v>
      </c>
      <c r="N33" s="6" t="s">
        <v>9</v>
      </c>
      <c r="O33" s="6">
        <v>2</v>
      </c>
      <c r="P33" s="7">
        <v>900</v>
      </c>
      <c r="Q33" s="5" t="s">
        <v>219</v>
      </c>
      <c r="R33" s="5" t="s">
        <v>29</v>
      </c>
      <c r="S33" s="5" t="s">
        <v>220</v>
      </c>
    </row>
    <row r="34" spans="1:19" s="4" customFormat="1" ht="29.4" customHeight="1" x14ac:dyDescent="0.25">
      <c r="A34" s="12"/>
      <c r="B34" s="1" t="s">
        <v>221</v>
      </c>
      <c r="C34" s="1" t="s">
        <v>272</v>
      </c>
      <c r="D34" s="1" t="s">
        <v>62</v>
      </c>
      <c r="E34" s="1" t="s">
        <v>126</v>
      </c>
      <c r="F34" s="10" t="s">
        <v>15</v>
      </c>
      <c r="G34" s="1" t="s">
        <v>107</v>
      </c>
      <c r="H34" s="1" t="s">
        <v>66</v>
      </c>
      <c r="I34" s="1" t="s">
        <v>107</v>
      </c>
      <c r="J34" s="1" t="s">
        <v>222</v>
      </c>
      <c r="K34" s="1" t="s">
        <v>223</v>
      </c>
      <c r="L34" s="1" t="s">
        <v>8</v>
      </c>
      <c r="M34" s="8">
        <v>4</v>
      </c>
      <c r="N34" s="56" t="s">
        <v>193</v>
      </c>
      <c r="O34" s="8">
        <v>2</v>
      </c>
      <c r="P34" s="9">
        <v>400</v>
      </c>
      <c r="Q34" s="1" t="s">
        <v>224</v>
      </c>
      <c r="R34" s="1" t="s">
        <v>11</v>
      </c>
      <c r="S34" s="1" t="s">
        <v>225</v>
      </c>
    </row>
    <row r="35" spans="1:19" s="4" customFormat="1" ht="16.05" customHeight="1" x14ac:dyDescent="0.25">
      <c r="A35" s="11"/>
      <c r="B35" s="5" t="s">
        <v>226</v>
      </c>
      <c r="C35" s="5" t="s">
        <v>273</v>
      </c>
      <c r="D35" s="5" t="s">
        <v>23</v>
      </c>
      <c r="E35" s="5" t="s">
        <v>46</v>
      </c>
      <c r="F35" s="18" t="s">
        <v>108</v>
      </c>
      <c r="G35" s="5" t="s">
        <v>227</v>
      </c>
      <c r="H35" s="5" t="s">
        <v>17</v>
      </c>
      <c r="I35" s="18" t="s">
        <v>108</v>
      </c>
      <c r="J35" s="5" t="s">
        <v>228</v>
      </c>
      <c r="K35" s="5" t="s">
        <v>108</v>
      </c>
      <c r="L35" s="5" t="s">
        <v>128</v>
      </c>
      <c r="M35" s="6">
        <v>5</v>
      </c>
      <c r="N35" s="6" t="s">
        <v>9</v>
      </c>
      <c r="O35" s="6">
        <v>3</v>
      </c>
      <c r="P35" s="7">
        <v>900</v>
      </c>
      <c r="Q35" s="5" t="s">
        <v>229</v>
      </c>
      <c r="R35" s="5" t="s">
        <v>230</v>
      </c>
      <c r="S35" s="5" t="s">
        <v>231</v>
      </c>
    </row>
    <row r="36" spans="1:19" s="4" customFormat="1" ht="16.05" customHeight="1" x14ac:dyDescent="0.25">
      <c r="A36" s="12"/>
      <c r="B36" s="1" t="s">
        <v>232</v>
      </c>
      <c r="C36" s="1" t="s">
        <v>272</v>
      </c>
      <c r="D36" s="1" t="s">
        <v>23</v>
      </c>
      <c r="E36" s="1" t="s">
        <v>126</v>
      </c>
      <c r="F36" s="10" t="s">
        <v>291</v>
      </c>
      <c r="G36" s="1" t="s">
        <v>107</v>
      </c>
      <c r="H36" s="1" t="s">
        <v>66</v>
      </c>
      <c r="I36" s="10" t="s">
        <v>108</v>
      </c>
      <c r="J36" s="1" t="s">
        <v>108</v>
      </c>
      <c r="K36" s="1" t="s">
        <v>108</v>
      </c>
      <c r="L36" s="1" t="s">
        <v>8</v>
      </c>
      <c r="M36" s="8">
        <v>4</v>
      </c>
      <c r="N36" s="8" t="s">
        <v>9</v>
      </c>
      <c r="O36" s="8">
        <v>2</v>
      </c>
      <c r="P36" s="9">
        <v>600</v>
      </c>
      <c r="Q36" s="1" t="s">
        <v>233</v>
      </c>
      <c r="R36" s="1" t="s">
        <v>110</v>
      </c>
      <c r="S36" s="1" t="s">
        <v>234</v>
      </c>
    </row>
    <row r="37" spans="1:19" s="4" customFormat="1" ht="16.05" customHeight="1" x14ac:dyDescent="0.25">
      <c r="A37" s="11"/>
      <c r="B37" s="5" t="s">
        <v>235</v>
      </c>
      <c r="C37" s="5" t="s">
        <v>273</v>
      </c>
      <c r="D37" s="5" t="s">
        <v>23</v>
      </c>
      <c r="E37" s="5" t="s">
        <v>151</v>
      </c>
      <c r="F37" s="18" t="s">
        <v>15</v>
      </c>
      <c r="G37" s="5" t="s">
        <v>236</v>
      </c>
      <c r="H37" s="5" t="s">
        <v>158</v>
      </c>
      <c r="I37" s="18" t="s">
        <v>108</v>
      </c>
      <c r="J37" s="5" t="s">
        <v>237</v>
      </c>
      <c r="K37" s="5" t="s">
        <v>238</v>
      </c>
      <c r="L37" s="5" t="s">
        <v>8</v>
      </c>
      <c r="M37" s="6">
        <v>5</v>
      </c>
      <c r="N37" s="6" t="s">
        <v>9</v>
      </c>
      <c r="O37" s="6">
        <v>2</v>
      </c>
      <c r="P37" s="7">
        <v>700</v>
      </c>
      <c r="Q37" s="5" t="s">
        <v>239</v>
      </c>
      <c r="R37" s="5" t="s">
        <v>29</v>
      </c>
      <c r="S37" s="5" t="s">
        <v>240</v>
      </c>
    </row>
    <row r="38" spans="1:19" s="4" customFormat="1" ht="16.05" customHeight="1" x14ac:dyDescent="0.25">
      <c r="A38" s="12"/>
      <c r="B38" s="1" t="s">
        <v>241</v>
      </c>
      <c r="C38" s="1" t="s">
        <v>273</v>
      </c>
      <c r="D38" s="1" t="s">
        <v>4</v>
      </c>
      <c r="E38" s="1" t="s">
        <v>46</v>
      </c>
      <c r="F38" s="10" t="s">
        <v>15</v>
      </c>
      <c r="G38" s="1" t="s">
        <v>15</v>
      </c>
      <c r="H38" s="1" t="s">
        <v>17</v>
      </c>
      <c r="I38" s="31" t="s">
        <v>64</v>
      </c>
      <c r="J38" s="1" t="s">
        <v>242</v>
      </c>
      <c r="K38" s="1" t="s">
        <v>243</v>
      </c>
      <c r="L38" s="1" t="s">
        <v>8</v>
      </c>
      <c r="M38" s="8">
        <v>4</v>
      </c>
      <c r="N38" s="8" t="s">
        <v>9</v>
      </c>
      <c r="O38" s="8">
        <v>3</v>
      </c>
      <c r="P38" s="9">
        <v>700</v>
      </c>
      <c r="Q38" s="1" t="s">
        <v>244</v>
      </c>
      <c r="R38" s="1" t="s">
        <v>59</v>
      </c>
      <c r="S38" s="1" t="s">
        <v>245</v>
      </c>
    </row>
    <row r="39" spans="1:19" s="4" customFormat="1" ht="16.05" customHeight="1" x14ac:dyDescent="0.25">
      <c r="A39" s="11"/>
      <c r="B39" s="5" t="s">
        <v>246</v>
      </c>
      <c r="C39" s="5" t="s">
        <v>272</v>
      </c>
      <c r="D39" s="5" t="s">
        <v>4</v>
      </c>
      <c r="E39" s="5" t="s">
        <v>247</v>
      </c>
      <c r="F39" s="18" t="s">
        <v>15</v>
      </c>
      <c r="G39" s="5" t="s">
        <v>248</v>
      </c>
      <c r="H39" s="5" t="s">
        <v>66</v>
      </c>
      <c r="I39" s="18" t="s">
        <v>64</v>
      </c>
      <c r="J39" s="5" t="s">
        <v>249</v>
      </c>
      <c r="K39" s="5" t="s">
        <v>250</v>
      </c>
      <c r="L39" s="5" t="s">
        <v>192</v>
      </c>
      <c r="M39" s="6">
        <v>5</v>
      </c>
      <c r="N39" s="6" t="s">
        <v>9</v>
      </c>
      <c r="O39" s="6">
        <v>2</v>
      </c>
      <c r="P39" s="7">
        <v>600</v>
      </c>
      <c r="Q39" s="5" t="s">
        <v>251</v>
      </c>
      <c r="R39" s="5" t="s">
        <v>230</v>
      </c>
      <c r="S39" s="5" t="s">
        <v>252</v>
      </c>
    </row>
    <row r="40" spans="1:19" s="4" customFormat="1" ht="16.05" customHeight="1" x14ac:dyDescent="0.25">
      <c r="A40" s="12"/>
      <c r="B40" s="1" t="s">
        <v>253</v>
      </c>
      <c r="C40" s="1" t="s">
        <v>272</v>
      </c>
      <c r="D40" s="1" t="s">
        <v>23</v>
      </c>
      <c r="E40" s="1" t="s">
        <v>46</v>
      </c>
      <c r="F40" s="10" t="s">
        <v>15</v>
      </c>
      <c r="G40" s="1" t="s">
        <v>15</v>
      </c>
      <c r="H40" s="1" t="s">
        <v>158</v>
      </c>
      <c r="I40" s="10" t="s">
        <v>108</v>
      </c>
      <c r="J40" s="1" t="s">
        <v>183</v>
      </c>
      <c r="K40" s="1" t="s">
        <v>108</v>
      </c>
      <c r="L40" s="1" t="s">
        <v>8</v>
      </c>
      <c r="M40" s="8">
        <v>5</v>
      </c>
      <c r="N40" s="8" t="s">
        <v>9</v>
      </c>
      <c r="O40" s="8">
        <v>3</v>
      </c>
      <c r="P40" s="9">
        <v>800</v>
      </c>
      <c r="Q40" s="1" t="s">
        <v>254</v>
      </c>
      <c r="R40" s="1" t="s">
        <v>29</v>
      </c>
      <c r="S40" s="1" t="s">
        <v>255</v>
      </c>
    </row>
    <row r="41" spans="1:19" s="17" customFormat="1" ht="16.05" customHeight="1" thickBot="1" x14ac:dyDescent="0.3">
      <c r="A41" s="13"/>
      <c r="B41" s="20" t="s">
        <v>256</v>
      </c>
      <c r="C41" s="14" t="s">
        <v>273</v>
      </c>
      <c r="D41" s="14" t="s">
        <v>23</v>
      </c>
      <c r="E41" s="14" t="s">
        <v>126</v>
      </c>
      <c r="F41" s="20" t="s">
        <v>15</v>
      </c>
      <c r="G41" s="14" t="s">
        <v>183</v>
      </c>
      <c r="H41" s="14" t="s">
        <v>17</v>
      </c>
      <c r="I41" s="20" t="s">
        <v>108</v>
      </c>
      <c r="J41" s="14" t="s">
        <v>183</v>
      </c>
      <c r="K41" s="14" t="s">
        <v>183</v>
      </c>
      <c r="L41" s="14" t="s">
        <v>8</v>
      </c>
      <c r="M41" s="15">
        <v>5</v>
      </c>
      <c r="N41" s="15" t="s">
        <v>9</v>
      </c>
      <c r="O41" s="15">
        <v>2</v>
      </c>
      <c r="P41" s="16">
        <v>900</v>
      </c>
      <c r="Q41" s="14" t="s">
        <v>257</v>
      </c>
      <c r="R41" s="14" t="s">
        <v>29</v>
      </c>
      <c r="S41" s="14" t="s">
        <v>258</v>
      </c>
    </row>
    <row r="42" spans="1:19" ht="15.75" customHeight="1" thickTop="1" x14ac:dyDescent="0.25">
      <c r="P42" s="23"/>
    </row>
  </sheetData>
  <mergeCells count="1">
    <mergeCell ref="A1:XFD1"/>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zoomScaleNormal="100" workbookViewId="0">
      <selection activeCell="G9" sqref="G9"/>
    </sheetView>
  </sheetViews>
  <sheetFormatPr defaultRowHeight="13.2" x14ac:dyDescent="0.25"/>
  <cols>
    <col min="1" max="1" width="32.33203125" customWidth="1"/>
    <col min="2" max="2" width="12.109375" customWidth="1"/>
    <col min="6" max="6" width="20.6640625" style="57" customWidth="1"/>
    <col min="8" max="8" width="23.21875" customWidth="1"/>
  </cols>
  <sheetData>
    <row r="1" spans="1:8" x14ac:dyDescent="0.25">
      <c r="A1" s="25" t="s">
        <v>261</v>
      </c>
      <c r="B1" s="25" t="s">
        <v>270</v>
      </c>
      <c r="H1" s="2"/>
    </row>
    <row r="2" spans="1:8" x14ac:dyDescent="0.25">
      <c r="A2" s="21" t="s">
        <v>304</v>
      </c>
      <c r="B2" s="4">
        <f>COUNTIF('Data '!H3:H41,"Microsoft teams")</f>
        <v>20</v>
      </c>
    </row>
    <row r="3" spans="1:8" ht="26.4" x14ac:dyDescent="0.25">
      <c r="A3" s="21" t="s">
        <v>305</v>
      </c>
      <c r="B3" s="4">
        <f>COUNTIF('Data '!H3:H41,"Zoom")</f>
        <v>9</v>
      </c>
      <c r="F3" s="58" t="s">
        <v>303</v>
      </c>
      <c r="G3" s="24" t="s">
        <v>270</v>
      </c>
    </row>
    <row r="4" spans="1:8" ht="26.4" x14ac:dyDescent="0.25">
      <c r="A4" s="21" t="s">
        <v>306</v>
      </c>
      <c r="B4" s="4">
        <f>COUNTIF('Data '!H3:H41,"Skype")</f>
        <v>6</v>
      </c>
      <c r="F4" s="51" t="s">
        <v>193</v>
      </c>
      <c r="G4" s="52">
        <f>COUNTIF('Data '!N3:N41,"Analog modem (dial-up via standard phone line)")</f>
        <v>2</v>
      </c>
    </row>
    <row r="5" spans="1:8" x14ac:dyDescent="0.25">
      <c r="A5" s="21" t="s">
        <v>307</v>
      </c>
      <c r="B5" s="4">
        <f>COUNTIF('Data '!H3:H38,"Cisco Webex")</f>
        <v>1</v>
      </c>
      <c r="F5" s="33" t="s">
        <v>268</v>
      </c>
      <c r="G5" s="52">
        <f>COUNTIF('Data '!N3:N41,"Fibre cables")</f>
        <v>32</v>
      </c>
    </row>
    <row r="6" spans="1:8" x14ac:dyDescent="0.25">
      <c r="A6" s="21" t="s">
        <v>308</v>
      </c>
      <c r="B6" s="4">
        <f>COUNTIF('Data '!H3:H40,"Whatsapp")</f>
        <v>1</v>
      </c>
      <c r="F6" s="33" t="s">
        <v>269</v>
      </c>
      <c r="G6" s="52">
        <f>COUNTIF('Data '!N3:N41,"Cable modem")</f>
        <v>4</v>
      </c>
    </row>
    <row r="7" spans="1:8" x14ac:dyDescent="0.25">
      <c r="A7" s="50"/>
      <c r="B7" s="28"/>
    </row>
    <row r="8" spans="1:8" x14ac:dyDescent="0.25">
      <c r="A8" s="37" t="s">
        <v>279</v>
      </c>
      <c r="B8" s="37" t="s">
        <v>270</v>
      </c>
    </row>
    <row r="9" spans="1:8" x14ac:dyDescent="0.25">
      <c r="A9" s="22">
        <v>1</v>
      </c>
      <c r="B9" s="4">
        <f>COUNTIF('Data '!O3:O41,"1")</f>
        <v>3</v>
      </c>
    </row>
    <row r="10" spans="1:8" x14ac:dyDescent="0.25">
      <c r="A10" s="22">
        <v>2</v>
      </c>
      <c r="B10" s="4">
        <f>COUNTIF( 'Data '!O3:O41,"2")</f>
        <v>18</v>
      </c>
    </row>
    <row r="11" spans="1:8" x14ac:dyDescent="0.25">
      <c r="A11" s="22">
        <v>3</v>
      </c>
      <c r="B11" s="4">
        <f>COUNTIF('Data '!O3:O41,"3")</f>
        <v>10</v>
      </c>
    </row>
    <row r="12" spans="1:8" x14ac:dyDescent="0.25">
      <c r="A12" s="22">
        <v>4</v>
      </c>
      <c r="B12" s="4">
        <f>COUNTIF('Data '!O3:O41,"4")</f>
        <v>6</v>
      </c>
    </row>
    <row r="13" spans="1:8" ht="13.8" thickBot="1" x14ac:dyDescent="0.3">
      <c r="A13" s="29">
        <v>5</v>
      </c>
      <c r="B13" s="30">
        <f>COUNTIF('Data '!O3:O41,"5")</f>
        <v>2</v>
      </c>
    </row>
    <row r="14" spans="1:8" x14ac:dyDescent="0.25">
      <c r="A14" s="36" t="s">
        <v>280</v>
      </c>
      <c r="B14" s="19">
        <f>MAX('Data '!O3:O41)</f>
        <v>5</v>
      </c>
    </row>
    <row r="15" spans="1:8" x14ac:dyDescent="0.25">
      <c r="A15" s="37" t="s">
        <v>281</v>
      </c>
      <c r="B15" s="4">
        <f>MIN('Data '!O3:O41)</f>
        <v>1</v>
      </c>
    </row>
    <row r="16" spans="1:8" x14ac:dyDescent="0.25">
      <c r="A16" s="37" t="s">
        <v>284</v>
      </c>
      <c r="B16" s="4">
        <f>MODE('Data '!O3:O41)</f>
        <v>2</v>
      </c>
    </row>
    <row r="18" spans="1:3" x14ac:dyDescent="0.25">
      <c r="A18" s="35" t="s">
        <v>283</v>
      </c>
      <c r="B18" s="26">
        <f>SUM('Data '!P3:P41)</f>
        <v>27280</v>
      </c>
    </row>
    <row r="19" spans="1:3" x14ac:dyDescent="0.25">
      <c r="A19" s="35" t="s">
        <v>282</v>
      </c>
      <c r="B19" s="27">
        <f>AVERAGE('Data '!P3:P41)</f>
        <v>699.48717948717945</v>
      </c>
    </row>
    <row r="20" spans="1:3" x14ac:dyDescent="0.25">
      <c r="A20" s="54"/>
      <c r="B20" s="53"/>
    </row>
    <row r="22" spans="1:3" ht="26.4" x14ac:dyDescent="0.25">
      <c r="A22" s="34" t="s">
        <v>285</v>
      </c>
      <c r="B22" s="34" t="s">
        <v>270</v>
      </c>
    </row>
    <row r="23" spans="1:3" ht="26.4" x14ac:dyDescent="0.25">
      <c r="A23" s="33" t="s">
        <v>288</v>
      </c>
      <c r="B23" s="4">
        <f>COUNTIFS('Data '!F3:F41,"Yes",'Data '!I3:I41,"Yes")</f>
        <v>6</v>
      </c>
    </row>
    <row r="24" spans="1:3" ht="26.4" x14ac:dyDescent="0.25">
      <c r="A24" s="33" t="s">
        <v>286</v>
      </c>
      <c r="B24" s="4">
        <f>COUNTIFS('Data '!F3:F41,"No",'Data '!I3:I41,"No")</f>
        <v>5</v>
      </c>
    </row>
    <row r="25" spans="1:3" ht="26.4" x14ac:dyDescent="0.25">
      <c r="A25" s="33" t="s">
        <v>287</v>
      </c>
      <c r="B25" s="4">
        <f>COUNTIFS('Data '!F3:F41,"Yes",'Data '!I3:I41,"No")</f>
        <v>2</v>
      </c>
    </row>
    <row r="26" spans="1:3" ht="26.4" x14ac:dyDescent="0.25">
      <c r="A26" s="33" t="s">
        <v>289</v>
      </c>
      <c r="B26" s="4">
        <f>COUNTIFS('Data '!F3:F41,"No",'Data '!I3:I41,"Yes")</f>
        <v>7</v>
      </c>
    </row>
    <row r="27" spans="1:3" x14ac:dyDescent="0.25">
      <c r="A27" s="42"/>
      <c r="B27" s="28"/>
    </row>
    <row r="29" spans="1:3" ht="26.4" x14ac:dyDescent="0.25">
      <c r="A29" s="45" t="s">
        <v>293</v>
      </c>
      <c r="B29" s="4"/>
      <c r="C29" s="2"/>
    </row>
    <row r="30" spans="1:3" x14ac:dyDescent="0.25">
      <c r="A30" s="22">
        <v>0</v>
      </c>
      <c r="B30" s="21" t="s">
        <v>295</v>
      </c>
    </row>
    <row r="31" spans="1:3" x14ac:dyDescent="0.25">
      <c r="A31" s="22">
        <v>1</v>
      </c>
      <c r="B31" s="21" t="s">
        <v>296</v>
      </c>
    </row>
    <row r="32" spans="1:3" x14ac:dyDescent="0.25">
      <c r="A32" s="22">
        <v>2</v>
      </c>
      <c r="B32" s="21" t="s">
        <v>299</v>
      </c>
    </row>
    <row r="33" spans="1:4" x14ac:dyDescent="0.25">
      <c r="A33" s="22">
        <v>3</v>
      </c>
      <c r="B33" s="21" t="s">
        <v>297</v>
      </c>
    </row>
    <row r="34" spans="1:4" x14ac:dyDescent="0.25">
      <c r="A34" s="22">
        <v>4</v>
      </c>
      <c r="B34" s="21" t="s">
        <v>294</v>
      </c>
    </row>
    <row r="35" spans="1:4" x14ac:dyDescent="0.25">
      <c r="A35" s="22">
        <v>5</v>
      </c>
      <c r="B35" s="21" t="s">
        <v>298</v>
      </c>
    </row>
    <row r="37" spans="1:4" x14ac:dyDescent="0.25">
      <c r="A37" s="49" t="s">
        <v>300</v>
      </c>
      <c r="B37" s="49" t="s">
        <v>301</v>
      </c>
      <c r="C37" s="49" t="s">
        <v>302</v>
      </c>
    </row>
    <row r="38" spans="1:4" x14ac:dyDescent="0.25">
      <c r="A38" s="46" t="s">
        <v>3</v>
      </c>
      <c r="B38" s="47">
        <v>4</v>
      </c>
      <c r="C38" s="4" t="str">
        <f>VLOOKUP(B38,$A$30:$B$35,2,FALSE )</f>
        <v>Good</v>
      </c>
    </row>
    <row r="39" spans="1:4" x14ac:dyDescent="0.25">
      <c r="A39" s="46" t="s">
        <v>13</v>
      </c>
      <c r="B39" s="47">
        <v>4</v>
      </c>
      <c r="C39" s="4" t="str">
        <f t="shared" ref="C39:C76" si="0">VLOOKUP(B39,$A$30:$B$35,2,FALSE )</f>
        <v>Good</v>
      </c>
    </row>
    <row r="40" spans="1:4" x14ac:dyDescent="0.25">
      <c r="A40" s="46" t="s">
        <v>22</v>
      </c>
      <c r="B40" s="47">
        <v>5</v>
      </c>
      <c r="C40" s="4" t="str">
        <f t="shared" si="0"/>
        <v>Excellent</v>
      </c>
    </row>
    <row r="41" spans="1:4" x14ac:dyDescent="0.25">
      <c r="A41" s="46" t="s">
        <v>31</v>
      </c>
      <c r="B41" s="47">
        <v>3</v>
      </c>
      <c r="C41" s="4" t="str">
        <f t="shared" si="0"/>
        <v xml:space="preserve">Fair </v>
      </c>
      <c r="D41" s="44"/>
    </row>
    <row r="42" spans="1:4" x14ac:dyDescent="0.25">
      <c r="A42" s="48" t="s">
        <v>38</v>
      </c>
      <c r="B42" s="47">
        <v>5</v>
      </c>
      <c r="C42" s="4" t="str">
        <f>VLOOKUP(B42,$A$30:$B$35,2,FALSE )</f>
        <v>Excellent</v>
      </c>
      <c r="D42" s="44"/>
    </row>
    <row r="43" spans="1:4" x14ac:dyDescent="0.25">
      <c r="A43" s="46" t="s">
        <v>45</v>
      </c>
      <c r="B43" s="47">
        <v>5</v>
      </c>
      <c r="C43" s="4" t="str">
        <f t="shared" si="0"/>
        <v>Excellent</v>
      </c>
      <c r="D43" s="44"/>
    </row>
    <row r="44" spans="1:4" x14ac:dyDescent="0.25">
      <c r="A44" s="46" t="s">
        <v>52</v>
      </c>
      <c r="B44" s="47">
        <v>4</v>
      </c>
      <c r="C44" s="4" t="str">
        <f t="shared" si="0"/>
        <v>Good</v>
      </c>
      <c r="D44" s="44"/>
    </row>
    <row r="45" spans="1:4" x14ac:dyDescent="0.25">
      <c r="A45" s="46" t="s">
        <v>61</v>
      </c>
      <c r="B45" s="47">
        <v>5</v>
      </c>
      <c r="C45" s="4" t="str">
        <f t="shared" si="0"/>
        <v>Excellent</v>
      </c>
      <c r="D45" s="44"/>
    </row>
    <row r="46" spans="1:4" x14ac:dyDescent="0.25">
      <c r="A46" s="48" t="s">
        <v>72</v>
      </c>
      <c r="B46" s="47">
        <v>5</v>
      </c>
      <c r="C46" s="4" t="str">
        <f t="shared" si="0"/>
        <v>Excellent</v>
      </c>
      <c r="D46" s="44"/>
    </row>
    <row r="47" spans="1:4" x14ac:dyDescent="0.25">
      <c r="A47" s="46" t="s">
        <v>76</v>
      </c>
      <c r="B47" s="47">
        <v>3</v>
      </c>
      <c r="C47" s="4" t="str">
        <f t="shared" si="0"/>
        <v xml:space="preserve">Fair </v>
      </c>
      <c r="D47" s="44"/>
    </row>
    <row r="48" spans="1:4" x14ac:dyDescent="0.25">
      <c r="A48" s="48" t="s">
        <v>85</v>
      </c>
      <c r="B48" s="47">
        <v>4</v>
      </c>
      <c r="C48" s="4" t="str">
        <f t="shared" si="0"/>
        <v>Good</v>
      </c>
      <c r="D48" s="44"/>
    </row>
    <row r="49" spans="1:4" x14ac:dyDescent="0.25">
      <c r="A49" s="48" t="s">
        <v>91</v>
      </c>
      <c r="B49" s="47">
        <v>3</v>
      </c>
      <c r="C49" s="4" t="str">
        <f t="shared" si="0"/>
        <v xml:space="preserve">Fair </v>
      </c>
      <c r="D49" s="44"/>
    </row>
    <row r="50" spans="1:4" x14ac:dyDescent="0.25">
      <c r="A50" s="48" t="s">
        <v>98</v>
      </c>
      <c r="B50" s="47">
        <v>5</v>
      </c>
      <c r="C50" s="4" t="str">
        <f t="shared" si="0"/>
        <v>Excellent</v>
      </c>
      <c r="D50" s="44"/>
    </row>
    <row r="51" spans="1:4" x14ac:dyDescent="0.25">
      <c r="A51" s="48" t="s">
        <v>106</v>
      </c>
      <c r="B51" s="47">
        <v>4</v>
      </c>
      <c r="C51" s="4" t="str">
        <f t="shared" si="0"/>
        <v>Good</v>
      </c>
      <c r="D51" s="44"/>
    </row>
    <row r="52" spans="1:4" x14ac:dyDescent="0.25">
      <c r="A52" s="48" t="s">
        <v>112</v>
      </c>
      <c r="B52" s="47">
        <v>5</v>
      </c>
      <c r="C52" s="4" t="str">
        <f t="shared" si="0"/>
        <v>Excellent</v>
      </c>
      <c r="D52" s="44"/>
    </row>
    <row r="53" spans="1:4" x14ac:dyDescent="0.25">
      <c r="A53" s="48" t="s">
        <v>118</v>
      </c>
      <c r="B53" s="47">
        <v>3</v>
      </c>
      <c r="C53" s="4" t="str">
        <f t="shared" si="0"/>
        <v xml:space="preserve">Fair </v>
      </c>
      <c r="D53" s="44"/>
    </row>
    <row r="54" spans="1:4" x14ac:dyDescent="0.25">
      <c r="A54" s="48" t="s">
        <v>125</v>
      </c>
      <c r="B54" s="47">
        <v>4</v>
      </c>
      <c r="C54" s="4" t="str">
        <f t="shared" si="0"/>
        <v>Good</v>
      </c>
      <c r="D54" s="44"/>
    </row>
    <row r="55" spans="1:4" x14ac:dyDescent="0.25">
      <c r="A55" s="48" t="s">
        <v>131</v>
      </c>
      <c r="B55" s="47">
        <v>3</v>
      </c>
      <c r="C55" s="4" t="str">
        <f t="shared" si="0"/>
        <v xml:space="preserve">Fair </v>
      </c>
      <c r="D55" s="44"/>
    </row>
    <row r="56" spans="1:4" x14ac:dyDescent="0.25">
      <c r="A56" s="48" t="s">
        <v>138</v>
      </c>
      <c r="B56" s="47">
        <v>4</v>
      </c>
      <c r="C56" s="4" t="str">
        <f>VLOOKUP(B56,$A$30:$B$35,2,FALSE )</f>
        <v>Good</v>
      </c>
      <c r="D56" s="44"/>
    </row>
    <row r="57" spans="1:4" x14ac:dyDescent="0.25">
      <c r="A57" s="48" t="s">
        <v>144</v>
      </c>
      <c r="B57" s="47">
        <v>4</v>
      </c>
      <c r="C57" s="4" t="str">
        <f t="shared" si="0"/>
        <v>Good</v>
      </c>
      <c r="D57" s="44"/>
    </row>
    <row r="58" spans="1:4" x14ac:dyDescent="0.25">
      <c r="A58" s="48" t="s">
        <v>150</v>
      </c>
      <c r="B58" s="47">
        <v>3</v>
      </c>
      <c r="C58" s="4" t="str">
        <f>VLOOKUP(B58,$A$30:$B$35,2,FALSE )</f>
        <v xml:space="preserve">Fair </v>
      </c>
      <c r="D58" s="44"/>
    </row>
    <row r="59" spans="1:4" x14ac:dyDescent="0.25">
      <c r="A59" s="48" t="s">
        <v>155</v>
      </c>
      <c r="B59" s="47">
        <v>4</v>
      </c>
      <c r="C59" s="4" t="str">
        <f t="shared" si="0"/>
        <v>Good</v>
      </c>
      <c r="D59" s="44"/>
    </row>
    <row r="60" spans="1:4" x14ac:dyDescent="0.25">
      <c r="A60" s="48" t="s">
        <v>162</v>
      </c>
      <c r="B60" s="47">
        <v>5</v>
      </c>
      <c r="C60" s="4" t="str">
        <f>VLOOKUP(B60,$A$30:$B$35,2,FALSE )</f>
        <v>Excellent</v>
      </c>
      <c r="D60" s="44"/>
    </row>
    <row r="61" spans="1:4" x14ac:dyDescent="0.25">
      <c r="A61" s="48" t="s">
        <v>168</v>
      </c>
      <c r="B61" s="47">
        <v>4</v>
      </c>
      <c r="C61" s="4" t="str">
        <f t="shared" si="0"/>
        <v>Good</v>
      </c>
      <c r="D61" s="44"/>
    </row>
    <row r="62" spans="1:4" x14ac:dyDescent="0.25">
      <c r="A62" s="48" t="s">
        <v>175</v>
      </c>
      <c r="B62" s="47">
        <v>5</v>
      </c>
      <c r="C62" s="4" t="str">
        <f t="shared" si="0"/>
        <v>Excellent</v>
      </c>
      <c r="D62" s="44"/>
    </row>
    <row r="63" spans="1:4" x14ac:dyDescent="0.25">
      <c r="A63" s="48" t="s">
        <v>182</v>
      </c>
      <c r="B63" s="47">
        <v>4</v>
      </c>
      <c r="C63" s="4" t="str">
        <f t="shared" si="0"/>
        <v>Good</v>
      </c>
      <c r="D63" s="44"/>
    </row>
    <row r="64" spans="1:4" x14ac:dyDescent="0.25">
      <c r="A64" s="48" t="s">
        <v>188</v>
      </c>
      <c r="B64" s="47">
        <v>3</v>
      </c>
      <c r="C64" s="4" t="str">
        <f>VLOOKUP(B64,$A$30:$B$35,2,FALSE )</f>
        <v xml:space="preserve">Fair </v>
      </c>
      <c r="D64" s="44"/>
    </row>
    <row r="65" spans="1:4" x14ac:dyDescent="0.25">
      <c r="A65" s="48" t="s">
        <v>196</v>
      </c>
      <c r="B65" s="47">
        <v>4</v>
      </c>
      <c r="C65" s="4" t="str">
        <f t="shared" si="0"/>
        <v>Good</v>
      </c>
      <c r="D65" s="44"/>
    </row>
    <row r="66" spans="1:4" x14ac:dyDescent="0.25">
      <c r="A66" s="48" t="s">
        <v>202</v>
      </c>
      <c r="B66" s="47">
        <v>5</v>
      </c>
      <c r="C66" s="4" t="str">
        <f t="shared" si="0"/>
        <v>Excellent</v>
      </c>
      <c r="D66" s="44"/>
    </row>
    <row r="67" spans="1:4" x14ac:dyDescent="0.25">
      <c r="A67" s="48" t="s">
        <v>209</v>
      </c>
      <c r="B67" s="47">
        <v>4</v>
      </c>
      <c r="C67" s="4" t="str">
        <f t="shared" si="0"/>
        <v>Good</v>
      </c>
      <c r="D67" s="44"/>
    </row>
    <row r="68" spans="1:4" x14ac:dyDescent="0.25">
      <c r="A68" s="48" t="s">
        <v>215</v>
      </c>
      <c r="B68" s="47">
        <v>5</v>
      </c>
      <c r="C68" s="4" t="str">
        <f t="shared" si="0"/>
        <v>Excellent</v>
      </c>
      <c r="D68" s="44"/>
    </row>
    <row r="69" spans="1:4" x14ac:dyDescent="0.25">
      <c r="A69" s="48" t="s">
        <v>221</v>
      </c>
      <c r="B69" s="47">
        <v>4</v>
      </c>
      <c r="C69" s="4" t="str">
        <f>VLOOKUP(B69,$A$30:$B$35,2,FALSE )</f>
        <v>Good</v>
      </c>
      <c r="D69" s="44"/>
    </row>
    <row r="70" spans="1:4" x14ac:dyDescent="0.25">
      <c r="A70" s="48" t="s">
        <v>226</v>
      </c>
      <c r="B70" s="47">
        <v>5</v>
      </c>
      <c r="C70" s="4" t="str">
        <f t="shared" si="0"/>
        <v>Excellent</v>
      </c>
      <c r="D70" s="44"/>
    </row>
    <row r="71" spans="1:4" x14ac:dyDescent="0.25">
      <c r="A71" s="48" t="s">
        <v>232</v>
      </c>
      <c r="B71" s="47">
        <v>4</v>
      </c>
      <c r="C71" s="4" t="str">
        <f t="shared" si="0"/>
        <v>Good</v>
      </c>
      <c r="D71" s="44"/>
    </row>
    <row r="72" spans="1:4" x14ac:dyDescent="0.25">
      <c r="A72" s="48" t="s">
        <v>235</v>
      </c>
      <c r="B72" s="47">
        <v>5</v>
      </c>
      <c r="C72" s="4" t="str">
        <f t="shared" si="0"/>
        <v>Excellent</v>
      </c>
      <c r="D72" s="44"/>
    </row>
    <row r="73" spans="1:4" x14ac:dyDescent="0.25">
      <c r="A73" s="48" t="s">
        <v>241</v>
      </c>
      <c r="B73" s="47">
        <v>4</v>
      </c>
      <c r="C73" s="4" t="str">
        <f t="shared" si="0"/>
        <v>Good</v>
      </c>
      <c r="D73" s="44"/>
    </row>
    <row r="74" spans="1:4" x14ac:dyDescent="0.25">
      <c r="A74" s="48" t="s">
        <v>246</v>
      </c>
      <c r="B74" s="47">
        <v>5</v>
      </c>
      <c r="C74" s="4" t="str">
        <f t="shared" si="0"/>
        <v>Excellent</v>
      </c>
      <c r="D74" s="44"/>
    </row>
    <row r="75" spans="1:4" x14ac:dyDescent="0.25">
      <c r="A75" s="48" t="s">
        <v>253</v>
      </c>
      <c r="B75" s="47">
        <v>5</v>
      </c>
      <c r="C75" s="4" t="str">
        <f t="shared" si="0"/>
        <v>Excellent</v>
      </c>
      <c r="D75" s="44"/>
    </row>
    <row r="76" spans="1:4" x14ac:dyDescent="0.25">
      <c r="A76" s="46" t="s">
        <v>256</v>
      </c>
      <c r="B76" s="47">
        <v>5</v>
      </c>
      <c r="C76" s="4" t="str">
        <f t="shared" si="0"/>
        <v>Excellent</v>
      </c>
      <c r="D76" s="44"/>
    </row>
    <row r="77" spans="1:4" x14ac:dyDescent="0.25">
      <c r="D77" s="44"/>
    </row>
    <row r="78" spans="1:4" x14ac:dyDescent="0.25">
      <c r="D78" s="43"/>
    </row>
    <row r="79" spans="1:4" x14ac:dyDescent="0.25">
      <c r="D79" s="44"/>
    </row>
  </sheetData>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34:N37"/>
  <sheetViews>
    <sheetView topLeftCell="A22" zoomScale="80" zoomScaleNormal="80" workbookViewId="0">
      <selection activeCell="M48" sqref="M48"/>
    </sheetView>
  </sheetViews>
  <sheetFormatPr defaultRowHeight="13.2" x14ac:dyDescent="0.25"/>
  <sheetData>
    <row r="34" spans="14:14" x14ac:dyDescent="0.25">
      <c r="N34" s="2"/>
    </row>
    <row r="35" spans="14:14" x14ac:dyDescent="0.25">
      <c r="N35" s="2"/>
    </row>
    <row r="36" spans="14:14" x14ac:dyDescent="0.25">
      <c r="N36" s="2"/>
    </row>
    <row r="37" spans="14:14" x14ac:dyDescent="0.25">
      <c r="N37"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vt:lpstr>
      <vt:lpstr>Analysis</vt:lpstr>
      <vt:lpstr>Graphs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2021-06-01T21:31:18Z</dcterms:created>
  <dcterms:modified xsi:type="dcterms:W3CDTF">2021-06-20T17:59:19Z</dcterms:modified>
</cp:coreProperties>
</file>