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W21" i="1" s="1"/>
  <c r="P21" i="1"/>
  <c r="CW20" i="1"/>
  <c r="CV20" i="1"/>
  <c r="CT20" i="1"/>
  <c r="CU20" i="1" s="1"/>
  <c r="AV20" i="1" s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 s="1"/>
  <c r="P20" i="1"/>
  <c r="CW19" i="1"/>
  <c r="CV19" i="1"/>
  <c r="CT19" i="1"/>
  <c r="CU19" i="1" s="1"/>
  <c r="AV19" i="1" s="1"/>
  <c r="BI19" i="1"/>
  <c r="BH19" i="1"/>
  <c r="AZ19" i="1"/>
  <c r="AT19" i="1"/>
  <c r="AN19" i="1"/>
  <c r="BA19" i="1" s="1"/>
  <c r="BD19" i="1" s="1"/>
  <c r="AI19" i="1"/>
  <c r="AG19" i="1" s="1"/>
  <c r="Y19" i="1"/>
  <c r="X19" i="1"/>
  <c r="W19" i="1" s="1"/>
  <c r="P19" i="1"/>
  <c r="CW18" i="1"/>
  <c r="CV18" i="1"/>
  <c r="CT18" i="1"/>
  <c r="BI18" i="1"/>
  <c r="BH18" i="1"/>
  <c r="BA18" i="1"/>
  <c r="BD18" i="1" s="1"/>
  <c r="AZ18" i="1"/>
  <c r="AT18" i="1"/>
  <c r="AN18" i="1"/>
  <c r="AI18" i="1"/>
  <c r="AG18" i="1" s="1"/>
  <c r="Y18" i="1"/>
  <c r="X18" i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Y17" i="1"/>
  <c r="X17" i="1"/>
  <c r="W17" i="1"/>
  <c r="P17" i="1"/>
  <c r="AX20" i="1" l="1"/>
  <c r="S19" i="1"/>
  <c r="W18" i="1"/>
  <c r="S21" i="1"/>
  <c r="S20" i="1"/>
  <c r="CU18" i="1"/>
  <c r="AV18" i="1" s="1"/>
  <c r="AX18" i="1" s="1"/>
  <c r="CU21" i="1"/>
  <c r="AV21" i="1" s="1"/>
  <c r="AX21" i="1" s="1"/>
  <c r="CU17" i="1"/>
  <c r="AV17" i="1" s="1"/>
  <c r="AX17" i="1" s="1"/>
  <c r="BG21" i="1"/>
  <c r="BF21" i="1"/>
  <c r="BJ21" i="1" s="1"/>
  <c r="BK21" i="1" s="1"/>
  <c r="BE21" i="1"/>
  <c r="BG17" i="1"/>
  <c r="BF17" i="1"/>
  <c r="BJ17" i="1" s="1"/>
  <c r="BK17" i="1" s="1"/>
  <c r="BE17" i="1"/>
  <c r="I19" i="1"/>
  <c r="H19" i="1" s="1"/>
  <c r="T19" i="1" s="1"/>
  <c r="U19" i="1" s="1"/>
  <c r="AH19" i="1"/>
  <c r="J19" i="1"/>
  <c r="AW19" i="1" s="1"/>
  <c r="AY19" i="1" s="1"/>
  <c r="BE20" i="1"/>
  <c r="BF20" i="1"/>
  <c r="BJ20" i="1" s="1"/>
  <c r="BK20" i="1" s="1"/>
  <c r="BG20" i="1"/>
  <c r="BF19" i="1"/>
  <c r="BJ19" i="1" s="1"/>
  <c r="BK19" i="1" s="1"/>
  <c r="BG19" i="1"/>
  <c r="BE19" i="1"/>
  <c r="I18" i="1"/>
  <c r="H18" i="1" s="1"/>
  <c r="J18" i="1"/>
  <c r="AW18" i="1" s="1"/>
  <c r="AH18" i="1"/>
  <c r="AX19" i="1"/>
  <c r="BG18" i="1"/>
  <c r="BF18" i="1"/>
  <c r="BJ18" i="1" s="1"/>
  <c r="BK18" i="1" s="1"/>
  <c r="BE18" i="1"/>
  <c r="I17" i="1"/>
  <c r="H17" i="1" s="1"/>
  <c r="S18" i="1"/>
  <c r="I21" i="1"/>
  <c r="H21" i="1" s="1"/>
  <c r="AH17" i="1"/>
  <c r="J17" i="1"/>
  <c r="AW17" i="1" s="1"/>
  <c r="AH20" i="1"/>
  <c r="J21" i="1"/>
  <c r="AW21" i="1" s="1"/>
  <c r="AY21" i="1" s="1"/>
  <c r="AH21" i="1"/>
  <c r="S17" i="1"/>
  <c r="I20" i="1"/>
  <c r="H20" i="1" s="1"/>
  <c r="J20" i="1"/>
  <c r="AY17" i="1" l="1"/>
  <c r="AY18" i="1"/>
  <c r="N17" i="1"/>
  <c r="K17" i="1"/>
  <c r="N18" i="1"/>
  <c r="AA21" i="1"/>
  <c r="N21" i="1"/>
  <c r="N20" i="1"/>
  <c r="AW20" i="1"/>
  <c r="AY20" i="1" s="1"/>
  <c r="T18" i="1"/>
  <c r="U18" i="1" s="1"/>
  <c r="Q18" i="1" s="1"/>
  <c r="O18" i="1" s="1"/>
  <c r="R18" i="1" s="1"/>
  <c r="K19" i="1"/>
  <c r="AA20" i="1"/>
  <c r="AA17" i="1"/>
  <c r="K18" i="1"/>
  <c r="N19" i="1"/>
  <c r="T17" i="1"/>
  <c r="U17" i="1" s="1"/>
  <c r="Q17" i="1" s="1"/>
  <c r="O17" i="1" s="1"/>
  <c r="R17" i="1" s="1"/>
  <c r="L17" i="1" s="1"/>
  <c r="M17" i="1" s="1"/>
  <c r="T21" i="1"/>
  <c r="U21" i="1" s="1"/>
  <c r="K20" i="1"/>
  <c r="T20" i="1"/>
  <c r="U20" i="1" s="1"/>
  <c r="Q20" i="1" s="1"/>
  <c r="O20" i="1" s="1"/>
  <c r="R20" i="1" s="1"/>
  <c r="L20" i="1" s="1"/>
  <c r="M20" i="1" s="1"/>
  <c r="K21" i="1"/>
  <c r="AA18" i="1"/>
  <c r="Q19" i="1"/>
  <c r="O19" i="1" s="1"/>
  <c r="R19" i="1" s="1"/>
  <c r="L19" i="1" s="1"/>
  <c r="M19" i="1" s="1"/>
  <c r="AA19" i="1"/>
  <c r="V19" i="1"/>
  <c r="Z19" i="1" s="1"/>
  <c r="AB19" i="1"/>
  <c r="AC19" i="1"/>
  <c r="AD19" i="1" l="1"/>
  <c r="L18" i="1"/>
  <c r="M18" i="1" s="1"/>
  <c r="AC21" i="1"/>
  <c r="V21" i="1"/>
  <c r="Z21" i="1" s="1"/>
  <c r="AB21" i="1"/>
  <c r="V18" i="1"/>
  <c r="Z18" i="1" s="1"/>
  <c r="AC18" i="1"/>
  <c r="AB18" i="1"/>
  <c r="Q21" i="1"/>
  <c r="O21" i="1" s="1"/>
  <c r="R21" i="1" s="1"/>
  <c r="L21" i="1" s="1"/>
  <c r="M21" i="1" s="1"/>
  <c r="V20" i="1"/>
  <c r="Z20" i="1" s="1"/>
  <c r="AC20" i="1"/>
  <c r="AB20" i="1"/>
  <c r="AC17" i="1"/>
  <c r="V17" i="1"/>
  <c r="Z17" i="1" s="1"/>
  <c r="AB17" i="1"/>
  <c r="AD20" i="1" l="1"/>
  <c r="AD18" i="1"/>
  <c r="AD17" i="1"/>
  <c r="AD21" i="1"/>
</calcChain>
</file>

<file path=xl/sharedStrings.xml><?xml version="1.0" encoding="utf-8"?>
<sst xmlns="http://schemas.openxmlformats.org/spreadsheetml/2006/main" count="915" uniqueCount="425">
  <si>
    <t>File opened</t>
  </si>
  <si>
    <t>2023-03-14 12:36:51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</si>
  <si>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</si>
  <si>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</si>
  <si>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</si>
  <si>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</si>
  <si>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</si>
  <si>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</si>
  <si>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</si>
  <si>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</si>
  <si>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</si>
  <si>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</si>
  <si>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</si>
  <si>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</si>
  <si>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</si>
  <si>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</si>
  <si>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</si>
  <si>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</si>
  <si>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</si>
  <si>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</si>
  <si>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</si>
  <si>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</si>
  <si>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</si>
  <si>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</si>
  <si>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</si>
  <si>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</si>
  <si>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</si>
  <si>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</si>
  <si>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12:36:51</t>
  </si>
  <si>
    <t>Stability Definition:	ΔCO2 (Meas2): Per=20	ΔH2O (Meas2): Per=20</t>
  </si>
  <si>
    <t>SysConst</t>
  </si>
  <si>
    <t>AvgTime</t>
  </si>
  <si>
    <t>4</t>
  </si>
  <si>
    <t>Oxygen</t>
  </si>
  <si>
    <t>2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</si>
  <si>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</si>
  <si>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</si>
  <si>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</si>
  <si>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</si>
  <si>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</si>
  <si>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</si>
  <si>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</si>
  <si>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</si>
  <si>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</si>
  <si>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</si>
  <si>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</si>
  <si>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</si>
  <si>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</si>
  <si>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</si>
  <si>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</si>
  <si>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</si>
  <si>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</si>
  <si>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</si>
  <si>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</si>
  <si>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</si>
  <si>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</si>
  <si>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</si>
  <si>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</si>
  <si>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</si>
  <si>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</si>
  <si>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</si>
  <si>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</si>
  <si>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</si>
  <si>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</si>
  <si>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</si>
  <si>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</si>
  <si>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</si>
  <si>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</si>
  <si>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</si>
  <si>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</si>
  <si>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</si>
  <si>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</si>
  <si>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</si>
  <si>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</si>
  <si>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</si>
  <si>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</si>
  <si>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</si>
  <si>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</si>
  <si>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</si>
  <si>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</si>
  <si>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</si>
  <si>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</si>
  <si>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3.63566 85.2699 367.845 600.512 834.662 1051.97 1241.26 1420.94</t>
  </si>
  <si>
    <t>Fs_true</t>
  </si>
  <si>
    <t>0.237661 99.0649 401.728 601.666 800.944 1000.84 1200.46 1400.88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</si>
  <si>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</si>
  <si>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</si>
  <si>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</si>
  <si>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</si>
  <si>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</si>
  <si>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</si>
  <si>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</si>
  <si>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</si>
  <si>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</si>
  <si>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</si>
  <si>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</si>
  <si>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</si>
  <si>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</si>
  <si>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</si>
  <si>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</si>
  <si>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</si>
  <si>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</si>
  <si>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</si>
  <si>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</si>
  <si>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</si>
  <si>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</si>
  <si>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</si>
  <si>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</si>
  <si>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</si>
  <si>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</si>
  <si>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</si>
  <si>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</si>
  <si>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</si>
  <si>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</si>
  <si>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</si>
  <si>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</si>
  <si>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</si>
  <si>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</si>
  <si>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</si>
  <si>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</si>
  <si>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</si>
  <si>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</si>
  <si>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</si>
  <si>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</si>
  <si>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</si>
  <si>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</si>
  <si>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</si>
  <si>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</si>
  <si>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</si>
  <si>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</si>
  <si>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</si>
  <si>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</si>
  <si>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</si>
  <si>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</si>
  <si>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</si>
  <si>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</si>
  <si>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</si>
  <si>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</si>
  <si>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</si>
  <si>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</si>
  <si>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</si>
  <si>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</si>
  <si>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</si>
  <si>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</si>
  <si>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</si>
  <si>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</si>
  <si>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</si>
  <si>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</si>
  <si>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</si>
  <si>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</si>
  <si>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</si>
  <si>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</si>
  <si>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</si>
  <si>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</si>
  <si>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</si>
  <si>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</si>
  <si>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</si>
  <si>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</si>
  <si>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</si>
  <si>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</si>
  <si>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</si>
  <si>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</si>
  <si>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</si>
  <si>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</si>
  <si>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</si>
  <si>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</si>
  <si>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</si>
  <si>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</si>
  <si>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</si>
  <si>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</si>
  <si>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</si>
  <si>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</si>
  <si>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</si>
  <si>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</si>
  <si>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</si>
  <si>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</si>
  <si>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</si>
  <si>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</si>
  <si>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</si>
  <si>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</si>
  <si>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</si>
  <si>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</si>
  <si>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</si>
  <si>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</si>
  <si>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</si>
  <si>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</si>
  <si>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</si>
  <si>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</si>
  <si>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</si>
  <si>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</si>
  <si>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</si>
  <si>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</si>
  <si>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</si>
  <si>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</si>
  <si>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</si>
  <si>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</si>
  <si>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</si>
  <si>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</si>
  <si>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</si>
  <si>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</si>
  <si>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</si>
  <si>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</si>
  <si>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</si>
  <si>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</si>
  <si>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</si>
  <si>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</si>
  <si>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</si>
  <si>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</si>
  <si>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</si>
  <si>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</si>
  <si>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</si>
  <si>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</si>
  <si>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</si>
  <si>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</si>
  <si>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</si>
  <si>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</si>
  <si>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</si>
  <si>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</si>
  <si>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</si>
  <si>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</si>
  <si>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</si>
  <si>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</si>
  <si>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</si>
  <si>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</si>
  <si>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</si>
  <si>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</si>
  <si>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</si>
  <si>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</si>
  <si>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</si>
  <si>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</si>
  <si>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</si>
  <si>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</si>
  <si>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</si>
  <si>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</si>
  <si>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</si>
  <si>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</si>
  <si>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</si>
  <si>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</si>
  <si>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</si>
  <si>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</si>
  <si>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</si>
  <si>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</si>
  <si>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</si>
  <si>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</si>
  <si>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</si>
  <si>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</si>
  <si>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</si>
  <si>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</si>
  <si>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</si>
  <si>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</si>
  <si>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</si>
  <si>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</si>
  <si>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</si>
  <si>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</si>
  <si>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</si>
  <si>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</si>
  <si>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</si>
  <si>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</si>
  <si>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</si>
  <si>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</si>
  <si>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</si>
  <si>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</si>
  <si>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</si>
  <si>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</si>
  <si>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</si>
  <si>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</si>
  <si>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</si>
  <si>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</si>
  <si>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</si>
  <si>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</si>
  <si>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</si>
  <si>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</si>
  <si>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</si>
  <si>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</si>
  <si>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</si>
  <si>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</si>
  <si>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</si>
  <si>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</si>
  <si>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</si>
  <si>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</si>
  <si>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</si>
  <si>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</si>
  <si>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</si>
  <si>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</si>
  <si>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</si>
  <si>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</si>
  <si>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</si>
  <si>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</si>
  <si>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</si>
  <si>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</si>
  <si>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</si>
  <si>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</si>
  <si>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</si>
  <si>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</si>
  <si>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</si>
  <si>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</si>
  <si>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</si>
  <si>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</si>
  <si>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</si>
  <si>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</si>
  <si>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</si>
  <si>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</si>
  <si>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</si>
  <si>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</si>
  <si>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</si>
  <si>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</si>
  <si>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</si>
  <si>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</si>
  <si>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</si>
  <si>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</si>
  <si>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</si>
  <si>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</si>
  <si>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</si>
  <si>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</si>
  <si>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</si>
  <si>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</si>
  <si>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</si>
  <si>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</si>
  <si>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</si>
  <si>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</si>
  <si>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</si>
  <si>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</si>
  <si>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</si>
  <si>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</si>
  <si>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</si>
  <si>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</si>
  <si>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</si>
  <si>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</si>
  <si>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</si>
  <si>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</si>
  <si>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</si>
  <si>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</si>
  <si>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</si>
  <si>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</si>
  <si>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</si>
  <si>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</si>
  <si>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</si>
  <si>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</si>
  <si>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</si>
  <si>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</si>
  <si>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</si>
  <si>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</si>
  <si>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</si>
  <si>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</si>
  <si>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</si>
  <si>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</si>
  <si>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</si>
  <si>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</si>
  <si>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</si>
  <si>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</si>
  <si>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</si>
  <si>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</si>
  <si>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</si>
  <si>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</si>
  <si>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</si>
  <si>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</si>
  <si>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</si>
  <si>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</si>
  <si>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</si>
  <si>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</si>
  <si>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</si>
  <si>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</si>
  <si>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</si>
  <si>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</si>
  <si>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</si>
  <si>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</si>
  <si>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</si>
  <si>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</si>
  <si>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</si>
  <si>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</si>
  <si>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</si>
  <si>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</si>
  <si>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</si>
  <si>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</si>
  <si>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</si>
  <si>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</si>
  <si>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</si>
  <si>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</si>
  <si>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</si>
  <si>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</si>
  <si>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</si>
  <si>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</si>
  <si>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</si>
  <si>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</si>
  <si>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</si>
  <si>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</si>
  <si>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</si>
  <si>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</si>
  <si>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</si>
  <si>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</si>
  <si>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</si>
  <si>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</si>
  <si>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</si>
  <si>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</si>
  <si>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</si>
  <si>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</si>
  <si>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</si>
  <si>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</si>
  <si>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</si>
  <si>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</si>
  <si>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</si>
  <si>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</si>
  <si>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</si>
  <si>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</si>
  <si>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</si>
  <si>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</si>
  <si>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</si>
  <si>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</si>
  <si>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</si>
  <si>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</si>
  <si>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12:53:28</t>
  </si>
  <si>
    <t>0/0</t>
  </si>
  <si>
    <t>00000000</t>
  </si>
  <si>
    <t>iiiiiiii</t>
  </si>
  <si>
    <t>off</t>
  </si>
  <si>
    <t>20230314 13:27:36</t>
  </si>
  <si>
    <t>13:27:36</t>
  </si>
  <si>
    <t>20230314 13:30:36</t>
  </si>
  <si>
    <t>13:30:36</t>
  </si>
  <si>
    <t>20230314 13:33:36</t>
  </si>
  <si>
    <t>13:33:36</t>
  </si>
  <si>
    <t>20230314 13:36:36</t>
  </si>
  <si>
    <t>13:36:36</t>
  </si>
  <si>
    <t>20230314 13:39:36</t>
  </si>
  <si>
    <t>13:39:36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</si>
</sst>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 t="s">
        <v>34</v>
      </c>
    </row>
    <row r="4" spans="1:278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2</v>
      </c>
    </row>
    <row r="14" spans="1:278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</row>
    <row r="15" spans="1:278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</row>
    <row r="16" spans="1:278" x14ac:dyDescent="0.25">
      <c r="B16" t="s">
        <v>378</v>
      </c>
      <c r="C16" t="s">
        <v>378</v>
      </c>
      <c r="F16" t="s">
        <v>378</v>
      </c>
      <c r="G16" t="s">
        <v>378</v>
      </c>
      <c r="H16" t="s">
        <v>379</v>
      </c>
      <c r="I16" t="s">
        <v>380</v>
      </c>
      <c r="J16" t="s">
        <v>381</v>
      </c>
      <c r="K16" t="s">
        <v>382</v>
      </c>
      <c r="L16" t="s">
        <v>382</v>
      </c>
      <c r="M16" t="s">
        <v>215</v>
      </c>
      <c r="N16" t="s">
        <v>215</v>
      </c>
      <c r="O16" t="s">
        <v>379</v>
      </c>
      <c r="P16" t="s">
        <v>379</v>
      </c>
      <c r="Q16" t="s">
        <v>379</v>
      </c>
      <c r="R16" t="s">
        <v>379</v>
      </c>
      <c r="S16" t="s">
        <v>383</v>
      </c>
      <c r="T16" t="s">
        <v>384</v>
      </c>
      <c r="U16" t="s">
        <v>384</v>
      </c>
      <c r="V16" t="s">
        <v>385</v>
      </c>
      <c r="W16" t="s">
        <v>386</v>
      </c>
      <c r="X16" t="s">
        <v>385</v>
      </c>
      <c r="Y16" t="s">
        <v>385</v>
      </c>
      <c r="Z16" t="s">
        <v>385</v>
      </c>
      <c r="AA16" t="s">
        <v>383</v>
      </c>
      <c r="AB16" t="s">
        <v>383</v>
      </c>
      <c r="AC16" t="s">
        <v>383</v>
      </c>
      <c r="AD16" t="s">
        <v>383</v>
      </c>
      <c r="AE16" t="s">
        <v>387</v>
      </c>
      <c r="AF16" t="s">
        <v>386</v>
      </c>
      <c r="AH16" t="s">
        <v>386</v>
      </c>
      <c r="AI16" t="s">
        <v>387</v>
      </c>
      <c r="AO16" t="s">
        <v>381</v>
      </c>
      <c r="AV16" t="s">
        <v>381</v>
      </c>
      <c r="AW16" t="s">
        <v>381</v>
      </c>
      <c r="AX16" t="s">
        <v>381</v>
      </c>
      <c r="AY16" t="s">
        <v>388</v>
      </c>
      <c r="BM16" t="s">
        <v>389</v>
      </c>
      <c r="BO16" t="s">
        <v>389</v>
      </c>
      <c r="BP16" t="s">
        <v>381</v>
      </c>
      <c r="BS16" t="s">
        <v>389</v>
      </c>
      <c r="BT16" t="s">
        <v>386</v>
      </c>
      <c r="BW16" t="s">
        <v>390</v>
      </c>
      <c r="BX16" t="s">
        <v>390</v>
      </c>
      <c r="BZ16" t="s">
        <v>391</v>
      </c>
      <c r="CA16" t="s">
        <v>389</v>
      </c>
      <c r="CC16" t="s">
        <v>389</v>
      </c>
      <c r="CD16" t="s">
        <v>381</v>
      </c>
      <c r="CH16" t="s">
        <v>389</v>
      </c>
      <c r="CJ16" t="s">
        <v>392</v>
      </c>
      <c r="CM16" t="s">
        <v>389</v>
      </c>
      <c r="CN16" t="s">
        <v>389</v>
      </c>
      <c r="CP16" t="s">
        <v>389</v>
      </c>
      <c r="CR16" t="s">
        <v>389</v>
      </c>
      <c r="CT16" t="s">
        <v>381</v>
      </c>
      <c r="CU16" t="s">
        <v>381</v>
      </c>
      <c r="CW16" t="s">
        <v>393</v>
      </c>
      <c r="CX16" t="s">
        <v>394</v>
      </c>
      <c r="DA16" t="s">
        <v>379</v>
      </c>
      <c r="DB16" t="s">
        <v>378</v>
      </c>
      <c r="DC16" t="s">
        <v>382</v>
      </c>
      <c r="DD16" t="s">
        <v>382</v>
      </c>
      <c r="DE16" t="s">
        <v>395</v>
      </c>
      <c r="DF16" t="s">
        <v>395</v>
      </c>
      <c r="DG16" t="s">
        <v>382</v>
      </c>
      <c r="DH16" t="s">
        <v>395</v>
      </c>
      <c r="DI16" t="s">
        <v>387</v>
      </c>
      <c r="DJ16" t="s">
        <v>385</v>
      </c>
      <c r="DK16" t="s">
        <v>385</v>
      </c>
      <c r="DL16" t="s">
        <v>384</v>
      </c>
      <c r="DM16" t="s">
        <v>384</v>
      </c>
      <c r="DN16" t="s">
        <v>384</v>
      </c>
      <c r="DO16" t="s">
        <v>384</v>
      </c>
      <c r="DP16" t="s">
        <v>384</v>
      </c>
      <c r="DQ16" t="s">
        <v>396</v>
      </c>
      <c r="DR16" t="s">
        <v>381</v>
      </c>
      <c r="DS16" t="s">
        <v>381</v>
      </c>
      <c r="DT16" t="s">
        <v>382</v>
      </c>
      <c r="DU16" t="s">
        <v>382</v>
      </c>
      <c r="DV16" t="s">
        <v>382</v>
      </c>
      <c r="DW16" t="s">
        <v>395</v>
      </c>
      <c r="DX16" t="s">
        <v>382</v>
      </c>
      <c r="DY16" t="s">
        <v>395</v>
      </c>
      <c r="DZ16" t="s">
        <v>385</v>
      </c>
      <c r="EA16" t="s">
        <v>385</v>
      </c>
      <c r="EB16" t="s">
        <v>384</v>
      </c>
      <c r="EC16" t="s">
        <v>384</v>
      </c>
      <c r="ED16" t="s">
        <v>381</v>
      </c>
      <c r="EI16" t="s">
        <v>381</v>
      </c>
      <c r="EL16" t="s">
        <v>384</v>
      </c>
      <c r="EM16" t="s">
        <v>384</v>
      </c>
      <c r="EN16" t="s">
        <v>384</v>
      </c>
      <c r="EO16" t="s">
        <v>384</v>
      </c>
      <c r="EP16" t="s">
        <v>384</v>
      </c>
      <c r="EQ16" t="s">
        <v>381</v>
      </c>
      <c r="ER16" t="s">
        <v>381</v>
      </c>
      <c r="ES16" t="s">
        <v>381</v>
      </c>
      <c r="ET16" t="s">
        <v>378</v>
      </c>
      <c r="EW16" t="s">
        <v>397</v>
      </c>
      <c r="EX16" t="s">
        <v>397</v>
      </c>
      <c r="EZ16" t="s">
        <v>378</v>
      </c>
      <c r="FA16" t="s">
        <v>398</v>
      </c>
      <c r="FC16" t="s">
        <v>378</v>
      </c>
      <c r="FD16" t="s">
        <v>378</v>
      </c>
      <c r="FF16" t="s">
        <v>399</v>
      </c>
      <c r="FG16" t="s">
        <v>400</v>
      </c>
      <c r="FH16" t="s">
        <v>399</v>
      </c>
      <c r="FI16" t="s">
        <v>400</v>
      </c>
      <c r="FJ16" t="s">
        <v>399</v>
      </c>
      <c r="FK16" t="s">
        <v>400</v>
      </c>
      <c r="FL16" t="s">
        <v>386</v>
      </c>
      <c r="FM16" t="s">
        <v>386</v>
      </c>
      <c r="FO16" t="s">
        <v>401</v>
      </c>
      <c r="FS16" t="s">
        <v>401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384</v>
      </c>
      <c r="GR16" t="s">
        <v>384</v>
      </c>
      <c r="GS16" t="s">
        <v>386</v>
      </c>
      <c r="GT16" t="s">
        <v>384</v>
      </c>
      <c r="GU16" t="s">
        <v>395</v>
      </c>
      <c r="GV16" t="s">
        <v>386</v>
      </c>
      <c r="GW16" t="s">
        <v>386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386</v>
      </c>
      <c r="ID16" t="s">
        <v>386</v>
      </c>
      <c r="IE16" t="s">
        <v>399</v>
      </c>
      <c r="IF16" t="s">
        <v>400</v>
      </c>
      <c r="IG16" t="s">
        <v>400</v>
      </c>
      <c r="IK16" t="s">
        <v>400</v>
      </c>
      <c r="IO16" t="s">
        <v>382</v>
      </c>
      <c r="IP16" t="s">
        <v>382</v>
      </c>
      <c r="IQ16" t="s">
        <v>395</v>
      </c>
      <c r="IR16" t="s">
        <v>395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384</v>
      </c>
      <c r="JB16" t="s">
        <v>402</v>
      </c>
      <c r="JD16" t="s">
        <v>387</v>
      </c>
      <c r="JE16" t="s">
        <v>387</v>
      </c>
      <c r="JF16" t="s">
        <v>384</v>
      </c>
      <c r="JG16" t="s">
        <v>384</v>
      </c>
      <c r="JH16" t="s">
        <v>384</v>
      </c>
      <c r="JI16" t="s">
        <v>384</v>
      </c>
      <c r="JJ16" t="s">
        <v>384</v>
      </c>
      <c r="JK16" t="s">
        <v>386</v>
      </c>
      <c r="JL16" t="s">
        <v>386</v>
      </c>
      <c r="JM16" t="s">
        <v>386</v>
      </c>
      <c r="JN16" t="s">
        <v>384</v>
      </c>
      <c r="JO16" t="s">
        <v>382</v>
      </c>
      <c r="JP16" t="s">
        <v>395</v>
      </c>
      <c r="JQ16" t="s">
        <v>386</v>
      </c>
      <c r="JR16" t="s">
        <v>386</v>
      </c>
    </row>
    <row r="17" spans="1:278" x14ac:dyDescent="0.25">
      <c r="A17">
        <v>8</v>
      </c>
      <c r="B17">
        <v>1678818456.5999999</v>
      </c>
      <c r="C17">
        <v>1260.099999904633</v>
      </c>
      <c r="D17" t="s">
        <v>415</v>
      </c>
      <c r="E17" t="s">
        <v>416</v>
      </c>
      <c r="F17" t="s">
        <v>407</v>
      </c>
      <c r="G17">
        <v>1678818456.5999999</v>
      </c>
      <c r="H17">
        <f t="shared" ref="H17:H21" si="0">(I17)/1000</f>
        <v>5.1794228162609533E-3</v>
      </c>
      <c r="I17">
        <f t="shared" ref="I17:I21" si="1">1000*DI17*AG17*(DE17-DF17)/(100*CX17*(1000-AG17*DE17))</f>
        <v>5.1794228162609537</v>
      </c>
      <c r="J17">
        <f t="shared" ref="J17:J21" si="2">DI17*AG17*(DD17-DC17*(1000-AG17*DF17)/(1000-AG17*DE17))/(100*CX17)</f>
        <v>30.95904766676777</v>
      </c>
      <c r="K17">
        <f t="shared" ref="K17:K21" si="3">DC17 - IF(AG17&gt;1, J17*CX17*100/(AI17*DQ17), 0)</f>
        <v>399.96996531506358</v>
      </c>
      <c r="L17">
        <f t="shared" ref="L17:L21" si="4">((R17-H17/2)*K17-J17)/(R17+H17/2)</f>
        <v>267.65961850215587</v>
      </c>
      <c r="M17">
        <f t="shared" ref="M17:M21" si="5">L17*(DJ17+DK17)/1000</f>
        <v>26.845985786146695</v>
      </c>
      <c r="N17">
        <f t="shared" ref="N17:N21" si="6">(DC17 - IF(AG17&gt;1, J17*CX17*100/(AI17*DQ17), 0))*(DJ17+DK17)/1000</f>
        <v>40.116578151841374</v>
      </c>
      <c r="O17">
        <f t="shared" ref="O17:O21" si="7">2/((1/Q17-1/P17)+SIGN(Q17)*SQRT((1/Q17-1/P17)*(1/Q17-1/P17) + 4*CY17/((CY17+1)*(CY17+1))*(2*1/Q17*1/P17-1/P17*1/P17)))</f>
        <v>0.4308083902914569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2.2652728904632697</v>
      </c>
      <c r="Q17">
        <f t="shared" ref="Q17:Q21" si="9">H17*(1000-(1000*0.61365*EXP(17.502*U17/(240.97+U17))/(DJ17+DK17)+DE17)/2)/(1000*0.61365*EXP(17.502*U17/(240.97+U17))/(DJ17+DK17)-DE17)</f>
        <v>0.38993119452344421</v>
      </c>
      <c r="R17">
        <f t="shared" ref="R17:R21" si="10">1/((CY17+1)/(O17/1.6)+1/(P17/1.37)) + CY17/((CY17+1)/(O17/1.6) + CY17/(P17/1.37))</f>
        <v>0.24705562644021201</v>
      </c>
      <c r="S17">
        <f t="shared" ref="S17:S21" si="11">(CT17*CW17)</f>
        <v>289.57285411083694</v>
      </c>
      <c r="T17">
        <f t="shared" ref="T17:T21" si="12">(DL17+(S17+2*0.95*0.0000000567*(((DL17+$B$7)+273)^4-(DL17+273)^4)-44100*H17)/(1.84*29.3*P17+8*0.95*0.0000000567*(DL17+273)^3))</f>
        <v>24.903647960318938</v>
      </c>
      <c r="U17">
        <f t="shared" ref="U17:U21" si="13">($C$7*DM17+$D$7*DN17+$E$7*T17)</f>
        <v>24.903647960318938</v>
      </c>
      <c r="V17">
        <f t="shared" ref="V17:V21" si="14">0.61365*EXP(17.502*U17/(240.97+U17))</f>
        <v>3.1614579635302817</v>
      </c>
      <c r="W17">
        <f t="shared" ref="W17:W21" si="15">(X17/Y17*100)</f>
        <v>60.550467542529439</v>
      </c>
      <c r="X17">
        <f t="shared" ref="X17:X21" si="16">DE17*(DJ17+DK17)/1000</f>
        <v>1.8625620235026499</v>
      </c>
      <c r="Y17">
        <f t="shared" ref="Y17:Y21" si="17">0.61365*EXP(17.502*DL17/(240.97+DL17))</f>
        <v>3.0760489540306577</v>
      </c>
      <c r="Z17">
        <f t="shared" ref="Z17:Z21" si="18">(V17-DE17*(DJ17+DK17)/1000)</f>
        <v>1.2988959400276319</v>
      </c>
      <c r="AA17">
        <f t="shared" ref="AA17:AA21" si="19">(-H17*44100)</f>
        <v>-228.41254619710804</v>
      </c>
      <c r="AB17">
        <f t="shared" ref="AB17:AB21" si="20">2*29.3*P17*0.92*(DL17-U17)</f>
        <v>-55.963711819528754</v>
      </c>
      <c r="AC17">
        <f t="shared" ref="AC17:AC21" si="21">2*0.95*0.0000000567*(((DL17+$B$7)+273)^4-(U17+273)^4)</f>
        <v>-5.2086173406513216</v>
      </c>
      <c r="AD17">
        <f t="shared" ref="AD17:AD21" si="22">S17+AC17+AA17+AB17</f>
        <v>-1.2021246451155321E-2</v>
      </c>
      <c r="AE17">
        <v>139</v>
      </c>
      <c r="AF17">
        <v>28</v>
      </c>
      <c r="AG17">
        <f t="shared" ref="AG17:AG21" si="23">IF(AE17*$H$13&gt;=AI17,1,(AI17/(AI17-AE17*$H$13)))</f>
        <v>1.0052239114196113</v>
      </c>
      <c r="AH17">
        <f t="shared" ref="AH17:AH21" si="24">(AG17-1)*100</f>
        <v>0.52239114196113157</v>
      </c>
      <c r="AI17">
        <f t="shared" ref="AI17:AI21" si="25">MAX(0,($B$13+$C$13*DQ17)/(1+$D$13*DQ17)*DJ17/(DL17+273)*$E$13)</f>
        <v>53494.828860524773</v>
      </c>
      <c r="AJ17" t="s">
        <v>408</v>
      </c>
      <c r="AK17" t="s">
        <v>408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408</v>
      </c>
      <c r="AQ17" t="s">
        <v>408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1513.2182995392936</v>
      </c>
      <c r="AW17">
        <f t="shared" ref="AW17:AW21" si="29">J17</f>
        <v>30.95904766676777</v>
      </c>
      <c r="AX17" t="e">
        <f t="shared" ref="AX17:AX21" si="30">AT17*AU17*AV17</f>
        <v>#DIV/0!</v>
      </c>
      <c r="AY17">
        <f t="shared" ref="AY17:AY21" si="31">(AW17-AO17)/AV17</f>
        <v>2.045907565101043E-2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408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1800.04</v>
      </c>
      <c r="CU17">
        <f t="shared" ref="CU17:CU21" si="43">CT17*CV17</f>
        <v>1513.2182995392936</v>
      </c>
      <c r="CV17">
        <f t="shared" ref="CV17:CV21" si="44">($B$11*$D$9+$C$11*$D$9+$F$11*((EQ17+EI17)/MAX(EQ17+EI17+ER17, 0.1)*$I$9+ER17/MAX(EQ17+EI17+ER17, 0.1)*$J$9))/($B$11+$C$11+$F$11)</f>
        <v>0.84065815178512349</v>
      </c>
      <c r="CW17">
        <f t="shared" ref="CW17:CW21" si="45">($B$11*$K$9+$C$11*$K$9+$F$11*((EQ17+EI17)/MAX(EQ17+EI17+ER17, 0.1)*$P$9+ER17/MAX(EQ17+EI17+ER17, 0.1)*$Q$9))/($B$11+$C$11+$F$11)</f>
        <v>0.16087023294528841</v>
      </c>
      <c r="CX17">
        <v>6</v>
      </c>
      <c r="CY17">
        <v>0.5</v>
      </c>
      <c r="CZ17" t="s">
        <v>409</v>
      </c>
      <c r="DA17">
        <v>2</v>
      </c>
      <c r="DB17">
        <v>1678818456.5999999</v>
      </c>
      <c r="DC17">
        <v>399.97</v>
      </c>
      <c r="DD17">
        <v>439.40600000000001</v>
      </c>
      <c r="DE17">
        <v>18.5701</v>
      </c>
      <c r="DF17">
        <v>12.5037</v>
      </c>
      <c r="DG17">
        <v>400.13299999999998</v>
      </c>
      <c r="DH17">
        <v>18.311599999999999</v>
      </c>
      <c r="DI17">
        <v>500.09800000000001</v>
      </c>
      <c r="DJ17">
        <v>100.199</v>
      </c>
      <c r="DK17">
        <v>9.9976499999999996E-2</v>
      </c>
      <c r="DL17">
        <v>24.445399999999999</v>
      </c>
      <c r="DM17">
        <v>24.9924</v>
      </c>
      <c r="DN17">
        <v>999.9</v>
      </c>
      <c r="DO17">
        <v>0</v>
      </c>
      <c r="DP17">
        <v>0</v>
      </c>
      <c r="DQ17">
        <v>10011.200000000001</v>
      </c>
      <c r="DR17">
        <v>0</v>
      </c>
      <c r="DS17">
        <v>729.20100000000002</v>
      </c>
      <c r="DT17">
        <v>-39.436</v>
      </c>
      <c r="DU17">
        <v>407.53800000000001</v>
      </c>
      <c r="DV17">
        <v>444.97</v>
      </c>
      <c r="DW17">
        <v>6.0664400000000001</v>
      </c>
      <c r="DX17">
        <v>439.40600000000001</v>
      </c>
      <c r="DY17">
        <v>12.5037</v>
      </c>
      <c r="DZ17">
        <v>1.8607100000000001</v>
      </c>
      <c r="EA17">
        <v>1.25285</v>
      </c>
      <c r="EB17">
        <v>16.3063</v>
      </c>
      <c r="EC17">
        <v>10.244899999999999</v>
      </c>
      <c r="ED17">
        <v>1800.04</v>
      </c>
      <c r="EE17">
        <v>0.97799899999999995</v>
      </c>
      <c r="EF17">
        <v>2.2001199999999999E-2</v>
      </c>
      <c r="EG17">
        <v>0</v>
      </c>
      <c r="EH17">
        <v>1410.26</v>
      </c>
      <c r="EI17">
        <v>5.0007000000000001</v>
      </c>
      <c r="EJ17">
        <v>24196.6</v>
      </c>
      <c r="EK17">
        <v>15474.3</v>
      </c>
      <c r="EL17">
        <v>46.186999999999998</v>
      </c>
      <c r="EM17">
        <v>47.811999999999998</v>
      </c>
      <c r="EN17">
        <v>47.125</v>
      </c>
      <c r="EO17">
        <v>46.811999999999998</v>
      </c>
      <c r="EP17">
        <v>48.186999999999998</v>
      </c>
      <c r="EQ17">
        <v>1755.55</v>
      </c>
      <c r="ER17">
        <v>39.49</v>
      </c>
      <c r="ES17">
        <v>0</v>
      </c>
      <c r="ET17">
        <v>1678818457</v>
      </c>
      <c r="EU17">
        <v>0</v>
      </c>
      <c r="EV17">
        <v>1410.4761538461539</v>
      </c>
      <c r="EW17">
        <v>-0.4813675182632029</v>
      </c>
      <c r="EX17">
        <v>-11.070085489957171</v>
      </c>
      <c r="EY17">
        <v>24196.738461538462</v>
      </c>
      <c r="EZ17">
        <v>15</v>
      </c>
      <c r="FA17">
        <v>1678816408</v>
      </c>
      <c r="FB17" t="s">
        <v>410</v>
      </c>
      <c r="FC17">
        <v>1678816403</v>
      </c>
      <c r="FD17">
        <v>1678816408</v>
      </c>
      <c r="FE17">
        <v>6</v>
      </c>
      <c r="FF17">
        <v>8.8999999999999996E-2</v>
      </c>
      <c r="FG17">
        <v>0.1</v>
      </c>
      <c r="FH17">
        <v>-0.183</v>
      </c>
      <c r="FI17">
        <v>0.29299999999999998</v>
      </c>
      <c r="FJ17">
        <v>428</v>
      </c>
      <c r="FK17">
        <v>25</v>
      </c>
      <c r="FL17">
        <v>7.0000000000000007E-2</v>
      </c>
      <c r="FM17">
        <v>0.09</v>
      </c>
      <c r="FN17">
        <v>-39.394112499999999</v>
      </c>
      <c r="FO17">
        <v>-0.205709943714696</v>
      </c>
      <c r="FP17">
        <v>3.8171764352070481E-2</v>
      </c>
      <c r="FQ17">
        <v>-1</v>
      </c>
      <c r="FR17">
        <v>6.08783925</v>
      </c>
      <c r="FS17">
        <v>-0.24698532833020961</v>
      </c>
      <c r="FT17">
        <v>2.6364304977326791E-2</v>
      </c>
      <c r="FU17">
        <v>-1</v>
      </c>
      <c r="FV17">
        <v>0</v>
      </c>
      <c r="FW17">
        <v>0</v>
      </c>
      <c r="FX17" t="s">
        <v>411</v>
      </c>
      <c r="FY17">
        <v>2.9321799999999998</v>
      </c>
      <c r="FZ17">
        <v>2.7049300000000001</v>
      </c>
      <c r="GA17">
        <v>9.0161099999999994E-2</v>
      </c>
      <c r="GB17">
        <v>9.6490099999999995E-2</v>
      </c>
      <c r="GC17">
        <v>9.7437899999999994E-2</v>
      </c>
      <c r="GD17">
        <v>7.2315699999999997E-2</v>
      </c>
      <c r="GE17">
        <v>33035.1</v>
      </c>
      <c r="GF17">
        <v>28920.7</v>
      </c>
      <c r="GG17">
        <v>31007.4</v>
      </c>
      <c r="GH17">
        <v>27901.200000000001</v>
      </c>
      <c r="GI17">
        <v>37972.699999999997</v>
      </c>
      <c r="GJ17">
        <v>36790.800000000003</v>
      </c>
      <c r="GK17">
        <v>44094.3</v>
      </c>
      <c r="GL17">
        <v>42278.9</v>
      </c>
      <c r="GM17">
        <v>1.5484</v>
      </c>
      <c r="GN17">
        <v>1.77945</v>
      </c>
      <c r="GO17">
        <v>8.9932200000000004E-2</v>
      </c>
      <c r="GP17">
        <v>0</v>
      </c>
      <c r="GQ17">
        <v>23.515000000000001</v>
      </c>
      <c r="GR17">
        <v>999.9</v>
      </c>
      <c r="GS17">
        <v>37.4</v>
      </c>
      <c r="GT17">
        <v>30.1</v>
      </c>
      <c r="GU17">
        <v>15.992599999999999</v>
      </c>
      <c r="GV17">
        <v>60.775199999999998</v>
      </c>
      <c r="GW17">
        <v>43.77</v>
      </c>
      <c r="GX17">
        <v>1</v>
      </c>
      <c r="GY17">
        <v>0.13783799999999999</v>
      </c>
      <c r="GZ17">
        <v>3.91249</v>
      </c>
      <c r="HA17">
        <v>20.244800000000001</v>
      </c>
      <c r="HB17">
        <v>5.2404999999999999</v>
      </c>
      <c r="HC17">
        <v>12.039899999999999</v>
      </c>
      <c r="HD17">
        <v>5.01715</v>
      </c>
      <c r="HE17">
        <v>3.2879999999999998</v>
      </c>
      <c r="HF17">
        <v>5858.5</v>
      </c>
      <c r="HG17">
        <v>9999</v>
      </c>
      <c r="HH17">
        <v>9999</v>
      </c>
      <c r="HI17">
        <v>153.30000000000001</v>
      </c>
      <c r="HJ17">
        <v>1.8689100000000001</v>
      </c>
      <c r="HK17">
        <v>1.8646199999999999</v>
      </c>
      <c r="HL17">
        <v>1.8692500000000001</v>
      </c>
      <c r="HM17">
        <v>1.86727</v>
      </c>
      <c r="HN17">
        <v>1.8633999999999999</v>
      </c>
      <c r="HO17">
        <v>1.86436</v>
      </c>
      <c r="HP17">
        <v>1.8702000000000001</v>
      </c>
      <c r="HQ17">
        <v>1.8693900000000001</v>
      </c>
      <c r="HR17">
        <v>0</v>
      </c>
      <c r="HS17">
        <v>0</v>
      </c>
      <c r="HT17">
        <v>0</v>
      </c>
      <c r="HU17">
        <v>0</v>
      </c>
      <c r="HV17" t="s">
        <v>412</v>
      </c>
      <c r="HW17" t="s">
        <v>413</v>
      </c>
      <c r="HX17" t="s">
        <v>414</v>
      </c>
      <c r="HY17" t="s">
        <v>414</v>
      </c>
      <c r="HZ17" t="s">
        <v>414</v>
      </c>
      <c r="IA17" t="s">
        <v>414</v>
      </c>
      <c r="IB17">
        <v>0</v>
      </c>
      <c r="IC17">
        <v>100</v>
      </c>
      <c r="ID17">
        <v>100</v>
      </c>
      <c r="IE17">
        <v>-0.16300000000000001</v>
      </c>
      <c r="IF17">
        <v>0.25850000000000001</v>
      </c>
      <c r="IG17">
        <v>0.1052586082644018</v>
      </c>
      <c r="IH17">
        <v>-6.1462078757559423E-4</v>
      </c>
      <c r="II17">
        <v>-1.8861989874597051E-7</v>
      </c>
      <c r="IJ17">
        <v>1.1980462299894961E-10</v>
      </c>
      <c r="IK17">
        <v>7.0098464366741511E-2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34.200000000000003</v>
      </c>
      <c r="IT17">
        <v>34.1</v>
      </c>
      <c r="IU17">
        <v>1.11816</v>
      </c>
      <c r="IV17">
        <v>2.5805699999999998</v>
      </c>
      <c r="IW17">
        <v>1.5490699999999999</v>
      </c>
      <c r="IX17">
        <v>2.33521</v>
      </c>
      <c r="IY17">
        <v>1.50146</v>
      </c>
      <c r="IZ17">
        <v>2.4096700000000002</v>
      </c>
      <c r="JA17">
        <v>34.372500000000002</v>
      </c>
      <c r="JB17">
        <v>23.956199999999999</v>
      </c>
      <c r="JC17">
        <v>18</v>
      </c>
      <c r="JD17">
        <v>329.56200000000001</v>
      </c>
      <c r="JE17">
        <v>421.61</v>
      </c>
      <c r="JF17">
        <v>18.732800000000001</v>
      </c>
      <c r="JG17">
        <v>29.0886</v>
      </c>
      <c r="JH17">
        <v>30.0001</v>
      </c>
      <c r="JI17">
        <v>29.240200000000002</v>
      </c>
      <c r="JJ17">
        <v>29.240200000000002</v>
      </c>
      <c r="JK17">
        <v>22.337800000000001</v>
      </c>
      <c r="JL17">
        <v>24.377199999999998</v>
      </c>
      <c r="JM17">
        <v>55.431800000000003</v>
      </c>
      <c r="JN17">
        <v>18.7349</v>
      </c>
      <c r="JO17">
        <v>439.36799999999999</v>
      </c>
      <c r="JP17">
        <v>12.536</v>
      </c>
      <c r="JQ17">
        <v>99.168000000000006</v>
      </c>
      <c r="JR17">
        <v>98.914100000000005</v>
      </c>
    </row>
    <row r="18" spans="1:278" x14ac:dyDescent="0.25">
      <c r="A18">
        <v>9</v>
      </c>
      <c r="B18">
        <v>1678818636.5999999</v>
      </c>
      <c r="C18">
        <v>1440.099999904633</v>
      </c>
      <c r="D18" t="s">
        <v>417</v>
      </c>
      <c r="E18" t="s">
        <v>418</v>
      </c>
      <c r="F18" t="s">
        <v>407</v>
      </c>
      <c r="G18">
        <v>1678818636.5999999</v>
      </c>
      <c r="H18">
        <f t="shared" si="0"/>
        <v>5.2048856490568051E-3</v>
      </c>
      <c r="I18">
        <f t="shared" si="1"/>
        <v>5.2048856490568047</v>
      </c>
      <c r="J18">
        <f t="shared" si="2"/>
        <v>30.969327096315002</v>
      </c>
      <c r="K18">
        <f t="shared" si="3"/>
        <v>399.98896523953999</v>
      </c>
      <c r="L18">
        <f t="shared" si="4"/>
        <v>268.59591160268826</v>
      </c>
      <c r="M18">
        <f t="shared" si="5"/>
        <v>26.936685707584321</v>
      </c>
      <c r="N18">
        <f t="shared" si="6"/>
        <v>40.113704556668772</v>
      </c>
      <c r="O18">
        <f t="shared" si="7"/>
        <v>0.43442043129562236</v>
      </c>
      <c r="P18">
        <f t="shared" si="8"/>
        <v>2.2637542153086287</v>
      </c>
      <c r="Q18">
        <f t="shared" si="9"/>
        <v>0.39286521424505966</v>
      </c>
      <c r="R18">
        <f t="shared" si="10"/>
        <v>0.24894223938233598</v>
      </c>
      <c r="S18">
        <f t="shared" si="11"/>
        <v>289.57445011084184</v>
      </c>
      <c r="T18">
        <f t="shared" si="12"/>
        <v>24.901520241506912</v>
      </c>
      <c r="U18">
        <f t="shared" si="13"/>
        <v>24.901520241506912</v>
      </c>
      <c r="V18">
        <f t="shared" si="14"/>
        <v>3.1610566557096931</v>
      </c>
      <c r="W18">
        <f t="shared" si="15"/>
        <v>60.630690132956133</v>
      </c>
      <c r="X18">
        <f t="shared" si="16"/>
        <v>1.8656997541008</v>
      </c>
      <c r="Y18">
        <f t="shared" si="17"/>
        <v>3.0771540782556408</v>
      </c>
      <c r="Z18">
        <f t="shared" si="18"/>
        <v>1.2953569016088931</v>
      </c>
      <c r="AA18">
        <f t="shared" si="19"/>
        <v>-229.53545712340511</v>
      </c>
      <c r="AB18">
        <f t="shared" si="20"/>
        <v>-54.934257461497168</v>
      </c>
      <c r="AC18">
        <f t="shared" si="21"/>
        <v>-5.1163343806569941</v>
      </c>
      <c r="AD18">
        <f t="shared" si="22"/>
        <v>-1.1598854717448148E-2</v>
      </c>
      <c r="AE18">
        <v>139</v>
      </c>
      <c r="AF18">
        <v>28</v>
      </c>
      <c r="AG18">
        <f t="shared" si="23"/>
        <v>1.0052290268547441</v>
      </c>
      <c r="AH18">
        <f t="shared" si="24"/>
        <v>0.52290268547441343</v>
      </c>
      <c r="AI18">
        <f t="shared" si="25"/>
        <v>53442.768076833345</v>
      </c>
      <c r="AJ18" t="s">
        <v>408</v>
      </c>
      <c r="AK18" t="s">
        <v>408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408</v>
      </c>
      <c r="AQ18" t="s">
        <v>408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1513.2266995392963</v>
      </c>
      <c r="AW18">
        <f t="shared" si="29"/>
        <v>30.969327096315002</v>
      </c>
      <c r="AX18" t="e">
        <f t="shared" si="30"/>
        <v>#DIV/0!</v>
      </c>
      <c r="AY18">
        <f t="shared" si="31"/>
        <v>2.0465755134867532E-2</v>
      </c>
      <c r="AZ18" t="e">
        <f t="shared" si="32"/>
        <v>#DIV/0!</v>
      </c>
      <c r="BA18" t="e">
        <f t="shared" si="33"/>
        <v>#DIV/0!</v>
      </c>
      <c r="BB18" t="s">
        <v>408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1800.05</v>
      </c>
      <c r="CU18">
        <f t="shared" si="43"/>
        <v>1513.2266995392963</v>
      </c>
      <c r="CV18">
        <f t="shared" si="44"/>
        <v>0.84065814812882766</v>
      </c>
      <c r="CW18">
        <f t="shared" si="45"/>
        <v>0.16087022588863745</v>
      </c>
      <c r="CX18">
        <v>6</v>
      </c>
      <c r="CY18">
        <v>0.5</v>
      </c>
      <c r="CZ18" t="s">
        <v>409</v>
      </c>
      <c r="DA18">
        <v>2</v>
      </c>
      <c r="DB18">
        <v>1678818636.5999999</v>
      </c>
      <c r="DC18">
        <v>399.98899999999998</v>
      </c>
      <c r="DD18">
        <v>439.44499999999999</v>
      </c>
      <c r="DE18">
        <v>18.6036</v>
      </c>
      <c r="DF18">
        <v>12.5083</v>
      </c>
      <c r="DG18">
        <v>400.15300000000002</v>
      </c>
      <c r="DH18">
        <v>18.344200000000001</v>
      </c>
      <c r="DI18">
        <v>500.154</v>
      </c>
      <c r="DJ18">
        <v>100.187</v>
      </c>
      <c r="DK18">
        <v>0.10002800000000001</v>
      </c>
      <c r="DL18">
        <v>24.4514</v>
      </c>
      <c r="DM18">
        <v>25.0014</v>
      </c>
      <c r="DN18">
        <v>999.9</v>
      </c>
      <c r="DO18">
        <v>0</v>
      </c>
      <c r="DP18">
        <v>0</v>
      </c>
      <c r="DQ18">
        <v>10002.5</v>
      </c>
      <c r="DR18">
        <v>0</v>
      </c>
      <c r="DS18">
        <v>733.79600000000005</v>
      </c>
      <c r="DT18">
        <v>-39.455399999999997</v>
      </c>
      <c r="DU18">
        <v>407.572</v>
      </c>
      <c r="DV18">
        <v>445.01100000000002</v>
      </c>
      <c r="DW18">
        <v>6.0952999999999999</v>
      </c>
      <c r="DX18">
        <v>439.44499999999999</v>
      </c>
      <c r="DY18">
        <v>12.5083</v>
      </c>
      <c r="DZ18">
        <v>1.86385</v>
      </c>
      <c r="EA18">
        <v>1.25318</v>
      </c>
      <c r="EB18">
        <v>16.332799999999999</v>
      </c>
      <c r="EC18">
        <v>10.248699999999999</v>
      </c>
      <c r="ED18">
        <v>1800.05</v>
      </c>
      <c r="EE18">
        <v>0.97799899999999995</v>
      </c>
      <c r="EF18">
        <v>2.2001199999999999E-2</v>
      </c>
      <c r="EG18">
        <v>0</v>
      </c>
      <c r="EH18">
        <v>1408.17</v>
      </c>
      <c r="EI18">
        <v>5.0007000000000001</v>
      </c>
      <c r="EJ18">
        <v>24155.1</v>
      </c>
      <c r="EK18">
        <v>15474.4</v>
      </c>
      <c r="EL18">
        <v>46.186999999999998</v>
      </c>
      <c r="EM18">
        <v>47.811999999999998</v>
      </c>
      <c r="EN18">
        <v>47.125</v>
      </c>
      <c r="EO18">
        <v>46.875</v>
      </c>
      <c r="EP18">
        <v>48.25</v>
      </c>
      <c r="EQ18">
        <v>1755.56</v>
      </c>
      <c r="ER18">
        <v>39.49</v>
      </c>
      <c r="ES18">
        <v>0</v>
      </c>
      <c r="ET18">
        <v>1678818637</v>
      </c>
      <c r="EU18">
        <v>0</v>
      </c>
      <c r="EV18">
        <v>1408.061538461538</v>
      </c>
      <c r="EW18">
        <v>-0.28102563688479959</v>
      </c>
      <c r="EX18">
        <v>-9.7743590406304435</v>
      </c>
      <c r="EY18">
        <v>24155.765384615381</v>
      </c>
      <c r="EZ18">
        <v>15</v>
      </c>
      <c r="FA18">
        <v>1678816408</v>
      </c>
      <c r="FB18" t="s">
        <v>410</v>
      </c>
      <c r="FC18">
        <v>1678816403</v>
      </c>
      <c r="FD18">
        <v>1678816408</v>
      </c>
      <c r="FE18">
        <v>6</v>
      </c>
      <c r="FF18">
        <v>8.8999999999999996E-2</v>
      </c>
      <c r="FG18">
        <v>0.1</v>
      </c>
      <c r="FH18">
        <v>-0.183</v>
      </c>
      <c r="FI18">
        <v>0.29299999999999998</v>
      </c>
      <c r="FJ18">
        <v>428</v>
      </c>
      <c r="FK18">
        <v>25</v>
      </c>
      <c r="FL18">
        <v>7.0000000000000007E-2</v>
      </c>
      <c r="FM18">
        <v>0.09</v>
      </c>
      <c r="FN18">
        <v>-39.458275</v>
      </c>
      <c r="FO18">
        <v>5.6814258911950188E-2</v>
      </c>
      <c r="FP18">
        <v>3.2257423564196162E-2</v>
      </c>
      <c r="FQ18">
        <v>-1</v>
      </c>
      <c r="FR18">
        <v>6.0831569999999999</v>
      </c>
      <c r="FS18">
        <v>0.1187252532832805</v>
      </c>
      <c r="FT18">
        <v>1.201484273721465E-2</v>
      </c>
      <c r="FU18">
        <v>-1</v>
      </c>
      <c r="FV18">
        <v>0</v>
      </c>
      <c r="FW18">
        <v>0</v>
      </c>
      <c r="FX18" t="s">
        <v>411</v>
      </c>
      <c r="FY18">
        <v>2.9323299999999999</v>
      </c>
      <c r="FZ18">
        <v>2.7049799999999999</v>
      </c>
      <c r="GA18">
        <v>9.0159500000000004E-2</v>
      </c>
      <c r="GB18">
        <v>9.6491400000000005E-2</v>
      </c>
      <c r="GC18">
        <v>9.7556500000000004E-2</v>
      </c>
      <c r="GD18">
        <v>7.2331800000000002E-2</v>
      </c>
      <c r="GE18">
        <v>33038.800000000003</v>
      </c>
      <c r="GF18">
        <v>28924.400000000001</v>
      </c>
      <c r="GG18">
        <v>31010.799999999999</v>
      </c>
      <c r="GH18">
        <v>27904.7</v>
      </c>
      <c r="GI18">
        <v>37971.800000000003</v>
      </c>
      <c r="GJ18">
        <v>36794.800000000003</v>
      </c>
      <c r="GK18">
        <v>44099.199999999997</v>
      </c>
      <c r="GL18">
        <v>42284.3</v>
      </c>
      <c r="GM18">
        <v>1.5486500000000001</v>
      </c>
      <c r="GN18">
        <v>1.7801</v>
      </c>
      <c r="GO18">
        <v>8.5003700000000001E-2</v>
      </c>
      <c r="GP18">
        <v>0</v>
      </c>
      <c r="GQ18">
        <v>23.6051</v>
      </c>
      <c r="GR18">
        <v>999.9</v>
      </c>
      <c r="GS18">
        <v>37.200000000000003</v>
      </c>
      <c r="GT18">
        <v>30.1</v>
      </c>
      <c r="GU18">
        <v>15.909800000000001</v>
      </c>
      <c r="GV18">
        <v>60.535200000000003</v>
      </c>
      <c r="GW18">
        <v>43.477600000000002</v>
      </c>
      <c r="GX18">
        <v>1</v>
      </c>
      <c r="GY18">
        <v>0.13491400000000001</v>
      </c>
      <c r="GZ18">
        <v>4.04819</v>
      </c>
      <c r="HA18">
        <v>20.241800000000001</v>
      </c>
      <c r="HB18">
        <v>5.2403500000000003</v>
      </c>
      <c r="HC18">
        <v>12.039899999999999</v>
      </c>
      <c r="HD18">
        <v>5.0166500000000003</v>
      </c>
      <c r="HE18">
        <v>3.2879999999999998</v>
      </c>
      <c r="HF18">
        <v>5862.3</v>
      </c>
      <c r="HG18">
        <v>9999</v>
      </c>
      <c r="HH18">
        <v>9999</v>
      </c>
      <c r="HI18">
        <v>153.30000000000001</v>
      </c>
      <c r="HJ18">
        <v>1.8689</v>
      </c>
      <c r="HK18">
        <v>1.8646199999999999</v>
      </c>
      <c r="HL18">
        <v>1.8692599999999999</v>
      </c>
      <c r="HM18">
        <v>1.8672299999999999</v>
      </c>
      <c r="HN18">
        <v>1.8633900000000001</v>
      </c>
      <c r="HO18">
        <v>1.86436</v>
      </c>
      <c r="HP18">
        <v>1.87022</v>
      </c>
      <c r="HQ18">
        <v>1.8693900000000001</v>
      </c>
      <c r="HR18">
        <v>0</v>
      </c>
      <c r="HS18">
        <v>0</v>
      </c>
      <c r="HT18">
        <v>0</v>
      </c>
      <c r="HU18">
        <v>0</v>
      </c>
      <c r="HV18" t="s">
        <v>412</v>
      </c>
      <c r="HW18" t="s">
        <v>413</v>
      </c>
      <c r="HX18" t="s">
        <v>414</v>
      </c>
      <c r="HY18" t="s">
        <v>414</v>
      </c>
      <c r="HZ18" t="s">
        <v>414</v>
      </c>
      <c r="IA18" t="s">
        <v>414</v>
      </c>
      <c r="IB18">
        <v>0</v>
      </c>
      <c r="IC18">
        <v>100</v>
      </c>
      <c r="ID18">
        <v>100</v>
      </c>
      <c r="IE18">
        <v>-0.16400000000000001</v>
      </c>
      <c r="IF18">
        <v>0.25940000000000002</v>
      </c>
      <c r="IG18">
        <v>0.1052586082644018</v>
      </c>
      <c r="IH18">
        <v>-6.1462078757559423E-4</v>
      </c>
      <c r="II18">
        <v>-1.8861989874597051E-7</v>
      </c>
      <c r="IJ18">
        <v>1.1980462299894961E-10</v>
      </c>
      <c r="IK18">
        <v>7.0098464366741511E-2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37.200000000000003</v>
      </c>
      <c r="IT18">
        <v>37.1</v>
      </c>
      <c r="IU18">
        <v>1.11816</v>
      </c>
      <c r="IV18">
        <v>2.5842299999999998</v>
      </c>
      <c r="IW18">
        <v>1.5490699999999999</v>
      </c>
      <c r="IX18">
        <v>2.33643</v>
      </c>
      <c r="IY18">
        <v>1.50146</v>
      </c>
      <c r="IZ18">
        <v>2.3754900000000001</v>
      </c>
      <c r="JA18">
        <v>34.372500000000002</v>
      </c>
      <c r="JB18">
        <v>23.947399999999998</v>
      </c>
      <c r="JC18">
        <v>18</v>
      </c>
      <c r="JD18">
        <v>329.57100000000003</v>
      </c>
      <c r="JE18">
        <v>421.84300000000002</v>
      </c>
      <c r="JF18">
        <v>18.578299999999999</v>
      </c>
      <c r="JG18">
        <v>29.067499999999999</v>
      </c>
      <c r="JH18">
        <v>29.9999</v>
      </c>
      <c r="JI18">
        <v>29.217700000000001</v>
      </c>
      <c r="JJ18">
        <v>29.215399999999999</v>
      </c>
      <c r="JK18">
        <v>22.345500000000001</v>
      </c>
      <c r="JL18">
        <v>24.101800000000001</v>
      </c>
      <c r="JM18">
        <v>55.431800000000003</v>
      </c>
      <c r="JN18">
        <v>18.5763</v>
      </c>
      <c r="JO18">
        <v>439.48500000000001</v>
      </c>
      <c r="JP18">
        <v>12.530900000000001</v>
      </c>
      <c r="JQ18">
        <v>99.179000000000002</v>
      </c>
      <c r="JR18">
        <v>98.926599999999993</v>
      </c>
    </row>
    <row r="19" spans="1:278" x14ac:dyDescent="0.25">
      <c r="A19">
        <v>10</v>
      </c>
      <c r="B19">
        <v>1678818816.5999999</v>
      </c>
      <c r="C19">
        <v>1620.099999904633</v>
      </c>
      <c r="D19" t="s">
        <v>419</v>
      </c>
      <c r="E19" t="s">
        <v>420</v>
      </c>
      <c r="F19" t="s">
        <v>407</v>
      </c>
      <c r="G19">
        <v>1678818816.5999999</v>
      </c>
      <c r="H19">
        <f t="shared" si="0"/>
        <v>5.2634002307443643E-3</v>
      </c>
      <c r="I19">
        <f t="shared" si="1"/>
        <v>5.2634002307443639</v>
      </c>
      <c r="J19">
        <f t="shared" si="2"/>
        <v>30.930690241443276</v>
      </c>
      <c r="K19">
        <f t="shared" si="3"/>
        <v>399.9879655029992</v>
      </c>
      <c r="L19">
        <f t="shared" si="4"/>
        <v>269.92738308672358</v>
      </c>
      <c r="M19">
        <f t="shared" si="5"/>
        <v>27.072086324160963</v>
      </c>
      <c r="N19">
        <f t="shared" si="6"/>
        <v>40.116377252631963</v>
      </c>
      <c r="O19">
        <f t="shared" si="7"/>
        <v>0.43895844635213627</v>
      </c>
      <c r="P19">
        <f t="shared" si="8"/>
        <v>2.2688440810629338</v>
      </c>
      <c r="Q19">
        <f t="shared" si="9"/>
        <v>0.39666106945115509</v>
      </c>
      <c r="R19">
        <f t="shared" si="10"/>
        <v>0.25137290587378747</v>
      </c>
      <c r="S19">
        <f t="shared" si="11"/>
        <v>289.52657011069363</v>
      </c>
      <c r="T19">
        <f t="shared" si="12"/>
        <v>24.89992434511155</v>
      </c>
      <c r="U19">
        <f t="shared" si="13"/>
        <v>24.89992434511155</v>
      </c>
      <c r="V19">
        <f t="shared" si="14"/>
        <v>3.1607556838276878</v>
      </c>
      <c r="W19">
        <f t="shared" si="15"/>
        <v>60.482612904754021</v>
      </c>
      <c r="X19">
        <f t="shared" si="16"/>
        <v>1.8632612000268001</v>
      </c>
      <c r="Y19">
        <f t="shared" si="17"/>
        <v>3.080655928276447</v>
      </c>
      <c r="Z19">
        <f t="shared" si="18"/>
        <v>1.2974944838008877</v>
      </c>
      <c r="AA19">
        <f t="shared" si="19"/>
        <v>-232.11595017582647</v>
      </c>
      <c r="AB19">
        <f t="shared" si="20"/>
        <v>-52.538525384662684</v>
      </c>
      <c r="AC19">
        <f t="shared" si="21"/>
        <v>-4.8826571056577031</v>
      </c>
      <c r="AD19">
        <f t="shared" si="22"/>
        <v>-1.0562555453226707E-2</v>
      </c>
      <c r="AE19">
        <v>140</v>
      </c>
      <c r="AF19">
        <v>28</v>
      </c>
      <c r="AG19">
        <f t="shared" si="23"/>
        <v>1.0052503726289952</v>
      </c>
      <c r="AH19">
        <f t="shared" si="24"/>
        <v>0.52503726289951924</v>
      </c>
      <c r="AI19">
        <f t="shared" si="25"/>
        <v>53609.548164582171</v>
      </c>
      <c r="AJ19" t="s">
        <v>408</v>
      </c>
      <c r="AK19" t="s">
        <v>408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408</v>
      </c>
      <c r="AQ19" t="s">
        <v>408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1512.9746995392195</v>
      </c>
      <c r="AW19">
        <f t="shared" si="29"/>
        <v>30.930690241443276</v>
      </c>
      <c r="AX19" t="e">
        <f t="shared" si="30"/>
        <v>#DIV/0!</v>
      </c>
      <c r="AY19">
        <f t="shared" si="31"/>
        <v>2.0443626883425943E-2</v>
      </c>
      <c r="AZ19" t="e">
        <f t="shared" si="32"/>
        <v>#DIV/0!</v>
      </c>
      <c r="BA19" t="e">
        <f t="shared" si="33"/>
        <v>#DIV/0!</v>
      </c>
      <c r="BB19" t="s">
        <v>408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1799.75</v>
      </c>
      <c r="CU19">
        <f t="shared" si="43"/>
        <v>1512.9746995392195</v>
      </c>
      <c r="CV19">
        <f t="shared" si="44"/>
        <v>0.84065825783537684</v>
      </c>
      <c r="CW19">
        <f t="shared" si="45"/>
        <v>0.16087043762227735</v>
      </c>
      <c r="CX19">
        <v>6</v>
      </c>
      <c r="CY19">
        <v>0.5</v>
      </c>
      <c r="CZ19" t="s">
        <v>409</v>
      </c>
      <c r="DA19">
        <v>2</v>
      </c>
      <c r="DB19">
        <v>1678818816.5999999</v>
      </c>
      <c r="DC19">
        <v>399.988</v>
      </c>
      <c r="DD19">
        <v>439.42099999999999</v>
      </c>
      <c r="DE19">
        <v>18.577999999999999</v>
      </c>
      <c r="DF19">
        <v>12.4148</v>
      </c>
      <c r="DG19">
        <v>400.15199999999999</v>
      </c>
      <c r="DH19">
        <v>18.319299999999998</v>
      </c>
      <c r="DI19">
        <v>500.20699999999999</v>
      </c>
      <c r="DJ19">
        <v>100.194</v>
      </c>
      <c r="DK19">
        <v>9.9960599999999997E-2</v>
      </c>
      <c r="DL19">
        <v>24.470400000000001</v>
      </c>
      <c r="DM19">
        <v>24.993200000000002</v>
      </c>
      <c r="DN19">
        <v>999.9</v>
      </c>
      <c r="DO19">
        <v>0</v>
      </c>
      <c r="DP19">
        <v>0</v>
      </c>
      <c r="DQ19">
        <v>10035</v>
      </c>
      <c r="DR19">
        <v>0</v>
      </c>
      <c r="DS19">
        <v>733.88</v>
      </c>
      <c r="DT19">
        <v>-39.432600000000001</v>
      </c>
      <c r="DU19">
        <v>407.56</v>
      </c>
      <c r="DV19">
        <v>444.94499999999999</v>
      </c>
      <c r="DW19">
        <v>6.1632300000000004</v>
      </c>
      <c r="DX19">
        <v>439.42099999999999</v>
      </c>
      <c r="DY19">
        <v>12.4148</v>
      </c>
      <c r="DZ19">
        <v>1.86141</v>
      </c>
      <c r="EA19">
        <v>1.2438899999999999</v>
      </c>
      <c r="EB19">
        <v>16.312200000000001</v>
      </c>
      <c r="EC19">
        <v>10.137499999999999</v>
      </c>
      <c r="ED19">
        <v>1799.75</v>
      </c>
      <c r="EE19">
        <v>0.97799499999999995</v>
      </c>
      <c r="EF19">
        <v>2.2004699999999999E-2</v>
      </c>
      <c r="EG19">
        <v>0</v>
      </c>
      <c r="EH19">
        <v>1406.12</v>
      </c>
      <c r="EI19">
        <v>5.0007000000000001</v>
      </c>
      <c r="EJ19">
        <v>24113.7</v>
      </c>
      <c r="EK19">
        <v>15471.8</v>
      </c>
      <c r="EL19">
        <v>46.311999999999998</v>
      </c>
      <c r="EM19">
        <v>47.75</v>
      </c>
      <c r="EN19">
        <v>47.25</v>
      </c>
      <c r="EO19">
        <v>46.936999999999998</v>
      </c>
      <c r="EP19">
        <v>48.375</v>
      </c>
      <c r="EQ19">
        <v>1755.26</v>
      </c>
      <c r="ER19">
        <v>39.49</v>
      </c>
      <c r="ES19">
        <v>0</v>
      </c>
      <c r="ET19">
        <v>1678818817</v>
      </c>
      <c r="EU19">
        <v>0</v>
      </c>
      <c r="EV19">
        <v>1406.0911538461539</v>
      </c>
      <c r="EW19">
        <v>-9.6068362710480498E-2</v>
      </c>
      <c r="EX19">
        <v>-17.483760685643919</v>
      </c>
      <c r="EY19">
        <v>24119.784615384611</v>
      </c>
      <c r="EZ19">
        <v>15</v>
      </c>
      <c r="FA19">
        <v>1678816408</v>
      </c>
      <c r="FB19" t="s">
        <v>410</v>
      </c>
      <c r="FC19">
        <v>1678816403</v>
      </c>
      <c r="FD19">
        <v>1678816408</v>
      </c>
      <c r="FE19">
        <v>6</v>
      </c>
      <c r="FF19">
        <v>8.8999999999999996E-2</v>
      </c>
      <c r="FG19">
        <v>0.1</v>
      </c>
      <c r="FH19">
        <v>-0.183</v>
      </c>
      <c r="FI19">
        <v>0.29299999999999998</v>
      </c>
      <c r="FJ19">
        <v>428</v>
      </c>
      <c r="FK19">
        <v>25</v>
      </c>
      <c r="FL19">
        <v>7.0000000000000007E-2</v>
      </c>
      <c r="FM19">
        <v>0.09</v>
      </c>
      <c r="FN19">
        <v>-39.4362475</v>
      </c>
      <c r="FO19">
        <v>9.693433395852373E-3</v>
      </c>
      <c r="FP19">
        <v>2.534935884297719E-2</v>
      </c>
      <c r="FQ19">
        <v>-1</v>
      </c>
      <c r="FR19">
        <v>6.1631472499999997</v>
      </c>
      <c r="FS19">
        <v>5.3734896810494301E-2</v>
      </c>
      <c r="FT19">
        <v>9.6972325916985149E-3</v>
      </c>
      <c r="FU19">
        <v>-1</v>
      </c>
      <c r="FV19">
        <v>0</v>
      </c>
      <c r="FW19">
        <v>0</v>
      </c>
      <c r="FX19" t="s">
        <v>411</v>
      </c>
      <c r="FY19">
        <v>2.9325899999999998</v>
      </c>
      <c r="FZ19">
        <v>2.7049099999999999</v>
      </c>
      <c r="GA19">
        <v>9.0186699999999995E-2</v>
      </c>
      <c r="GB19">
        <v>9.65144E-2</v>
      </c>
      <c r="GC19">
        <v>9.7489400000000004E-2</v>
      </c>
      <c r="GD19">
        <v>7.1947999999999998E-2</v>
      </c>
      <c r="GE19">
        <v>33045.800000000003</v>
      </c>
      <c r="GF19">
        <v>28933.200000000001</v>
      </c>
      <c r="GG19">
        <v>31017.9</v>
      </c>
      <c r="GH19">
        <v>27913.5</v>
      </c>
      <c r="GI19">
        <v>37984.1</v>
      </c>
      <c r="GJ19">
        <v>36821.4</v>
      </c>
      <c r="GK19">
        <v>44110.3</v>
      </c>
      <c r="GL19">
        <v>42297.2</v>
      </c>
      <c r="GM19">
        <v>1.54928</v>
      </c>
      <c r="GN19">
        <v>1.7819499999999999</v>
      </c>
      <c r="GO19">
        <v>8.7432599999999999E-2</v>
      </c>
      <c r="GP19">
        <v>0</v>
      </c>
      <c r="GQ19">
        <v>23.556999999999999</v>
      </c>
      <c r="GR19">
        <v>999.9</v>
      </c>
      <c r="GS19">
        <v>37</v>
      </c>
      <c r="GT19">
        <v>30.1</v>
      </c>
      <c r="GU19">
        <v>15.8195</v>
      </c>
      <c r="GV19">
        <v>60.535200000000003</v>
      </c>
      <c r="GW19">
        <v>43.389400000000002</v>
      </c>
      <c r="GX19">
        <v>1</v>
      </c>
      <c r="GY19">
        <v>0.12479700000000001</v>
      </c>
      <c r="GZ19">
        <v>3.7687499999999998</v>
      </c>
      <c r="HA19">
        <v>20.247699999999998</v>
      </c>
      <c r="HB19">
        <v>5.2409499999999998</v>
      </c>
      <c r="HC19">
        <v>12.039899999999999</v>
      </c>
      <c r="HD19">
        <v>5.0167000000000002</v>
      </c>
      <c r="HE19">
        <v>3.2879999999999998</v>
      </c>
      <c r="HF19">
        <v>5865.9</v>
      </c>
      <c r="HG19">
        <v>9999</v>
      </c>
      <c r="HH19">
        <v>9999</v>
      </c>
      <c r="HI19">
        <v>153.4</v>
      </c>
      <c r="HJ19">
        <v>1.8689</v>
      </c>
      <c r="HK19">
        <v>1.8646199999999999</v>
      </c>
      <c r="HL19">
        <v>1.8692200000000001</v>
      </c>
      <c r="HM19">
        <v>1.86724</v>
      </c>
      <c r="HN19">
        <v>1.8633999999999999</v>
      </c>
      <c r="HO19">
        <v>1.86435</v>
      </c>
      <c r="HP19">
        <v>1.8701700000000001</v>
      </c>
      <c r="HQ19">
        <v>1.86937</v>
      </c>
      <c r="HR19">
        <v>0</v>
      </c>
      <c r="HS19">
        <v>0</v>
      </c>
      <c r="HT19">
        <v>0</v>
      </c>
      <c r="HU19">
        <v>0</v>
      </c>
      <c r="HV19" t="s">
        <v>412</v>
      </c>
      <c r="HW19" t="s">
        <v>413</v>
      </c>
      <c r="HX19" t="s">
        <v>414</v>
      </c>
      <c r="HY19" t="s">
        <v>414</v>
      </c>
      <c r="HZ19" t="s">
        <v>414</v>
      </c>
      <c r="IA19" t="s">
        <v>414</v>
      </c>
      <c r="IB19">
        <v>0</v>
      </c>
      <c r="IC19">
        <v>100</v>
      </c>
      <c r="ID19">
        <v>100</v>
      </c>
      <c r="IE19">
        <v>-0.16400000000000001</v>
      </c>
      <c r="IF19">
        <v>0.25869999999999999</v>
      </c>
      <c r="IG19">
        <v>0.1052586082644018</v>
      </c>
      <c r="IH19">
        <v>-6.1462078757559423E-4</v>
      </c>
      <c r="II19">
        <v>-1.8861989874597051E-7</v>
      </c>
      <c r="IJ19">
        <v>1.1980462299894961E-10</v>
      </c>
      <c r="IK19">
        <v>7.0098464366741511E-2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40.200000000000003</v>
      </c>
      <c r="IT19">
        <v>40.1</v>
      </c>
      <c r="IU19">
        <v>1.11816</v>
      </c>
      <c r="IV19">
        <v>2.5915499999999998</v>
      </c>
      <c r="IW19">
        <v>1.5490699999999999</v>
      </c>
      <c r="IX19">
        <v>2.33521</v>
      </c>
      <c r="IY19">
        <v>1.50146</v>
      </c>
      <c r="IZ19">
        <v>2.3132299999999999</v>
      </c>
      <c r="JA19">
        <v>34.304200000000002</v>
      </c>
      <c r="JB19">
        <v>23.947399999999998</v>
      </c>
      <c r="JC19">
        <v>18</v>
      </c>
      <c r="JD19">
        <v>329.39499999999998</v>
      </c>
      <c r="JE19">
        <v>422.358</v>
      </c>
      <c r="JF19">
        <v>18.736799999999999</v>
      </c>
      <c r="JG19">
        <v>28.953900000000001</v>
      </c>
      <c r="JH19">
        <v>29.999700000000001</v>
      </c>
      <c r="JI19">
        <v>29.122599999999998</v>
      </c>
      <c r="JJ19">
        <v>29.1252</v>
      </c>
      <c r="JK19">
        <v>22.340800000000002</v>
      </c>
      <c r="JL19">
        <v>24.0806</v>
      </c>
      <c r="JM19">
        <v>55.060899999999997</v>
      </c>
      <c r="JN19">
        <v>18.750399999999999</v>
      </c>
      <c r="JO19">
        <v>439.49099999999999</v>
      </c>
      <c r="JP19">
        <v>12.412699999999999</v>
      </c>
      <c r="JQ19">
        <v>99.2029</v>
      </c>
      <c r="JR19">
        <v>98.9572</v>
      </c>
    </row>
    <row r="20" spans="1:278" x14ac:dyDescent="0.25">
      <c r="A20">
        <v>11</v>
      </c>
      <c r="B20">
        <v>1678818996.5999999</v>
      </c>
      <c r="C20">
        <v>1800.099999904633</v>
      </c>
      <c r="D20" t="s">
        <v>421</v>
      </c>
      <c r="E20" t="s">
        <v>422</v>
      </c>
      <c r="F20" t="s">
        <v>407</v>
      </c>
      <c r="G20">
        <v>1678818996.5999999</v>
      </c>
      <c r="H20">
        <f t="shared" si="0"/>
        <v>5.2766260341126602E-3</v>
      </c>
      <c r="I20">
        <f t="shared" si="1"/>
        <v>5.2766260341126605</v>
      </c>
      <c r="J20">
        <f t="shared" si="2"/>
        <v>31.020407646527378</v>
      </c>
      <c r="K20">
        <f t="shared" si="3"/>
        <v>399.94696525655689</v>
      </c>
      <c r="L20">
        <f t="shared" si="4"/>
        <v>269.06100317783762</v>
      </c>
      <c r="M20">
        <f t="shared" si="5"/>
        <v>26.986277187280415</v>
      </c>
      <c r="N20">
        <f t="shared" si="6"/>
        <v>40.113875801954471</v>
      </c>
      <c r="O20">
        <f t="shared" si="7"/>
        <v>0.43733051840017606</v>
      </c>
      <c r="P20">
        <f t="shared" si="8"/>
        <v>2.2656563360209732</v>
      </c>
      <c r="Q20">
        <f t="shared" si="9"/>
        <v>0.39527722579724084</v>
      </c>
      <c r="R20">
        <f t="shared" si="10"/>
        <v>0.25048874269987753</v>
      </c>
      <c r="S20">
        <f t="shared" si="11"/>
        <v>289.57125811083193</v>
      </c>
      <c r="T20">
        <f t="shared" si="12"/>
        <v>24.932129729830116</v>
      </c>
      <c r="U20">
        <f t="shared" si="13"/>
        <v>24.932129729830116</v>
      </c>
      <c r="V20">
        <f t="shared" si="14"/>
        <v>3.1668341823221842</v>
      </c>
      <c r="W20">
        <f t="shared" si="15"/>
        <v>60.296493349150317</v>
      </c>
      <c r="X20">
        <f t="shared" si="16"/>
        <v>1.8615005623156899</v>
      </c>
      <c r="Y20">
        <f t="shared" si="17"/>
        <v>3.0872451429912577</v>
      </c>
      <c r="Z20">
        <f t="shared" si="18"/>
        <v>1.3053336200064942</v>
      </c>
      <c r="AA20">
        <f t="shared" si="19"/>
        <v>-232.69920810436832</v>
      </c>
      <c r="AB20">
        <f t="shared" si="20"/>
        <v>-52.03785481084531</v>
      </c>
      <c r="AC20">
        <f t="shared" si="21"/>
        <v>-4.844588987853383</v>
      </c>
      <c r="AD20">
        <f t="shared" si="22"/>
        <v>-1.0393792235099397E-2</v>
      </c>
      <c r="AE20">
        <v>140</v>
      </c>
      <c r="AF20">
        <v>28</v>
      </c>
      <c r="AG20">
        <f t="shared" si="23"/>
        <v>1.0052615063839803</v>
      </c>
      <c r="AH20">
        <f t="shared" si="24"/>
        <v>0.52615063839802634</v>
      </c>
      <c r="AI20">
        <f t="shared" si="25"/>
        <v>53496.698710567078</v>
      </c>
      <c r="AJ20" t="s">
        <v>408</v>
      </c>
      <c r="AK20" t="s">
        <v>408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408</v>
      </c>
      <c r="AQ20" t="s">
        <v>408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1513.2098995392912</v>
      </c>
      <c r="AW20">
        <f t="shared" si="29"/>
        <v>31.020407646527378</v>
      </c>
      <c r="AX20" t="e">
        <f t="shared" si="30"/>
        <v>#DIV/0!</v>
      </c>
      <c r="AY20">
        <f t="shared" si="31"/>
        <v>2.0499738771185536E-2</v>
      </c>
      <c r="AZ20" t="e">
        <f t="shared" si="32"/>
        <v>#DIV/0!</v>
      </c>
      <c r="BA20" t="e">
        <f t="shared" si="33"/>
        <v>#DIV/0!</v>
      </c>
      <c r="BB20" t="s">
        <v>408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1800.03</v>
      </c>
      <c r="CU20">
        <f t="shared" si="43"/>
        <v>1513.2098995392912</v>
      </c>
      <c r="CV20">
        <f t="shared" si="44"/>
        <v>0.84065815544145994</v>
      </c>
      <c r="CW20">
        <f t="shared" si="45"/>
        <v>0.16087024000201772</v>
      </c>
      <c r="CX20">
        <v>6</v>
      </c>
      <c r="CY20">
        <v>0.5</v>
      </c>
      <c r="CZ20" t="s">
        <v>409</v>
      </c>
      <c r="DA20">
        <v>2</v>
      </c>
      <c r="DB20">
        <v>1678818996.5999999</v>
      </c>
      <c r="DC20">
        <v>399.947</v>
      </c>
      <c r="DD20">
        <v>439.49700000000001</v>
      </c>
      <c r="DE20">
        <v>18.559699999999999</v>
      </c>
      <c r="DF20">
        <v>12.3803</v>
      </c>
      <c r="DG20">
        <v>400.11</v>
      </c>
      <c r="DH20">
        <v>18.301500000000001</v>
      </c>
      <c r="DI20">
        <v>500.15300000000002</v>
      </c>
      <c r="DJ20">
        <v>100.19799999999999</v>
      </c>
      <c r="DK20">
        <v>9.9987699999999999E-2</v>
      </c>
      <c r="DL20">
        <v>24.5061</v>
      </c>
      <c r="DM20">
        <v>25.014900000000001</v>
      </c>
      <c r="DN20">
        <v>999.9</v>
      </c>
      <c r="DO20">
        <v>0</v>
      </c>
      <c r="DP20">
        <v>0</v>
      </c>
      <c r="DQ20">
        <v>10013.799999999999</v>
      </c>
      <c r="DR20">
        <v>0</v>
      </c>
      <c r="DS20">
        <v>734.68200000000002</v>
      </c>
      <c r="DT20">
        <v>-39.550400000000003</v>
      </c>
      <c r="DU20">
        <v>407.51</v>
      </c>
      <c r="DV20">
        <v>445.00700000000001</v>
      </c>
      <c r="DW20">
        <v>6.17943</v>
      </c>
      <c r="DX20">
        <v>439.49700000000001</v>
      </c>
      <c r="DY20">
        <v>12.3803</v>
      </c>
      <c r="DZ20">
        <v>1.85964</v>
      </c>
      <c r="EA20">
        <v>1.24048</v>
      </c>
      <c r="EB20">
        <v>16.2973</v>
      </c>
      <c r="EC20">
        <v>10.096399999999999</v>
      </c>
      <c r="ED20">
        <v>1800.03</v>
      </c>
      <c r="EE20">
        <v>0.97799899999999995</v>
      </c>
      <c r="EF20">
        <v>2.2001199999999999E-2</v>
      </c>
      <c r="EG20">
        <v>0</v>
      </c>
      <c r="EH20">
        <v>1403.21</v>
      </c>
      <c r="EI20">
        <v>5.0007000000000001</v>
      </c>
      <c r="EJ20">
        <v>24071.200000000001</v>
      </c>
      <c r="EK20">
        <v>15474.2</v>
      </c>
      <c r="EL20">
        <v>46.25</v>
      </c>
      <c r="EM20">
        <v>47.75</v>
      </c>
      <c r="EN20">
        <v>47.061999999999998</v>
      </c>
      <c r="EO20">
        <v>46.875</v>
      </c>
      <c r="EP20">
        <v>48.311999999999998</v>
      </c>
      <c r="EQ20">
        <v>1755.54</v>
      </c>
      <c r="ER20">
        <v>39.49</v>
      </c>
      <c r="ES20">
        <v>0</v>
      </c>
      <c r="ET20">
        <v>1678818997</v>
      </c>
      <c r="EU20">
        <v>0</v>
      </c>
      <c r="EV20">
        <v>1403.2692307692309</v>
      </c>
      <c r="EW20">
        <v>0.76034188866067032</v>
      </c>
      <c r="EX20">
        <v>-14.249572609178021</v>
      </c>
      <c r="EY20">
        <v>24073.438461538459</v>
      </c>
      <c r="EZ20">
        <v>15</v>
      </c>
      <c r="FA20">
        <v>1678816408</v>
      </c>
      <c r="FB20" t="s">
        <v>410</v>
      </c>
      <c r="FC20">
        <v>1678816403</v>
      </c>
      <c r="FD20">
        <v>1678816408</v>
      </c>
      <c r="FE20">
        <v>6</v>
      </c>
      <c r="FF20">
        <v>8.8999999999999996E-2</v>
      </c>
      <c r="FG20">
        <v>0.1</v>
      </c>
      <c r="FH20">
        <v>-0.183</v>
      </c>
      <c r="FI20">
        <v>0.29299999999999998</v>
      </c>
      <c r="FJ20">
        <v>428</v>
      </c>
      <c r="FK20">
        <v>25</v>
      </c>
      <c r="FL20">
        <v>7.0000000000000007E-2</v>
      </c>
      <c r="FM20">
        <v>0.09</v>
      </c>
      <c r="FN20">
        <v>-39.506455000000003</v>
      </c>
      <c r="FO20">
        <v>0.28890506566612278</v>
      </c>
      <c r="FP20">
        <v>3.6491019100594713E-2</v>
      </c>
      <c r="FQ20">
        <v>-1</v>
      </c>
      <c r="FR20">
        <v>6.1766447499999986</v>
      </c>
      <c r="FS20">
        <v>3.4006041275778033E-2</v>
      </c>
      <c r="FT20">
        <v>3.498024433519575E-3</v>
      </c>
      <c r="FU20">
        <v>-1</v>
      </c>
      <c r="FV20">
        <v>0</v>
      </c>
      <c r="FW20">
        <v>0</v>
      </c>
      <c r="FX20" t="s">
        <v>411</v>
      </c>
      <c r="FY20">
        <v>2.9326099999999999</v>
      </c>
      <c r="FZ20">
        <v>2.7049400000000001</v>
      </c>
      <c r="GA20">
        <v>9.0215199999999995E-2</v>
      </c>
      <c r="GB20">
        <v>9.6563300000000005E-2</v>
      </c>
      <c r="GC20">
        <v>9.7457699999999994E-2</v>
      </c>
      <c r="GD20">
        <v>7.1825399999999998E-2</v>
      </c>
      <c r="GE20">
        <v>33057.300000000003</v>
      </c>
      <c r="GF20">
        <v>28944</v>
      </c>
      <c r="GG20">
        <v>31029</v>
      </c>
      <c r="GH20">
        <v>27925</v>
      </c>
      <c r="GI20">
        <v>37999.800000000003</v>
      </c>
      <c r="GJ20">
        <v>36841.1</v>
      </c>
      <c r="GK20">
        <v>44127.3</v>
      </c>
      <c r="GL20">
        <v>42314.1</v>
      </c>
      <c r="GM20">
        <v>1.55002</v>
      </c>
      <c r="GN20">
        <v>1.7843500000000001</v>
      </c>
      <c r="GO20">
        <v>8.5614599999999999E-2</v>
      </c>
      <c r="GP20">
        <v>0</v>
      </c>
      <c r="GQ20">
        <v>23.608599999999999</v>
      </c>
      <c r="GR20">
        <v>999.9</v>
      </c>
      <c r="GS20">
        <v>36.700000000000003</v>
      </c>
      <c r="GT20">
        <v>30.1</v>
      </c>
      <c r="GU20">
        <v>15.696300000000001</v>
      </c>
      <c r="GV20">
        <v>60.2652</v>
      </c>
      <c r="GW20">
        <v>43.4495</v>
      </c>
      <c r="GX20">
        <v>1</v>
      </c>
      <c r="GY20">
        <v>0.112205</v>
      </c>
      <c r="GZ20">
        <v>3.8974000000000002</v>
      </c>
      <c r="HA20">
        <v>20.245000000000001</v>
      </c>
      <c r="HB20">
        <v>5.2406499999999996</v>
      </c>
      <c r="HC20">
        <v>12.039899999999999</v>
      </c>
      <c r="HD20">
        <v>5.0166500000000003</v>
      </c>
      <c r="HE20">
        <v>3.2879999999999998</v>
      </c>
      <c r="HF20">
        <v>5869.5</v>
      </c>
      <c r="HG20">
        <v>9999</v>
      </c>
      <c r="HH20">
        <v>9999</v>
      </c>
      <c r="HI20">
        <v>153.4</v>
      </c>
      <c r="HJ20">
        <v>1.8689</v>
      </c>
      <c r="HK20">
        <v>1.8646199999999999</v>
      </c>
      <c r="HL20">
        <v>1.86921</v>
      </c>
      <c r="HM20">
        <v>1.8672200000000001</v>
      </c>
      <c r="HN20">
        <v>1.8633999999999999</v>
      </c>
      <c r="HO20">
        <v>1.8643400000000001</v>
      </c>
      <c r="HP20">
        <v>1.8701700000000001</v>
      </c>
      <c r="HQ20">
        <v>1.86937</v>
      </c>
      <c r="HR20">
        <v>0</v>
      </c>
      <c r="HS20">
        <v>0</v>
      </c>
      <c r="HT20">
        <v>0</v>
      </c>
      <c r="HU20">
        <v>0</v>
      </c>
      <c r="HV20" t="s">
        <v>412</v>
      </c>
      <c r="HW20" t="s">
        <v>413</v>
      </c>
      <c r="HX20" t="s">
        <v>414</v>
      </c>
      <c r="HY20" t="s">
        <v>414</v>
      </c>
      <c r="HZ20" t="s">
        <v>414</v>
      </c>
      <c r="IA20" t="s">
        <v>414</v>
      </c>
      <c r="IB20">
        <v>0</v>
      </c>
      <c r="IC20">
        <v>100</v>
      </c>
      <c r="ID20">
        <v>100</v>
      </c>
      <c r="IE20">
        <v>-0.16300000000000001</v>
      </c>
      <c r="IF20">
        <v>0.25819999999999999</v>
      </c>
      <c r="IG20">
        <v>0.1052586082644018</v>
      </c>
      <c r="IH20">
        <v>-6.1462078757559423E-4</v>
      </c>
      <c r="II20">
        <v>-1.8861989874597051E-7</v>
      </c>
      <c r="IJ20">
        <v>1.1980462299894961E-10</v>
      </c>
      <c r="IK20">
        <v>7.0098464366741511E-2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43.2</v>
      </c>
      <c r="IT20">
        <v>43.1</v>
      </c>
      <c r="IU20">
        <v>1.11816</v>
      </c>
      <c r="IV20">
        <v>2.5781200000000002</v>
      </c>
      <c r="IW20">
        <v>1.5490699999999999</v>
      </c>
      <c r="IX20">
        <v>2.33521</v>
      </c>
      <c r="IY20">
        <v>1.50146</v>
      </c>
      <c r="IZ20">
        <v>2.3718300000000001</v>
      </c>
      <c r="JA20">
        <v>34.213299999999997</v>
      </c>
      <c r="JB20">
        <v>23.956199999999999</v>
      </c>
      <c r="JC20">
        <v>18</v>
      </c>
      <c r="JD20">
        <v>329.04399999999998</v>
      </c>
      <c r="JE20">
        <v>422.875</v>
      </c>
      <c r="JF20">
        <v>18.680599999999998</v>
      </c>
      <c r="JG20">
        <v>28.7974</v>
      </c>
      <c r="JH20">
        <v>29.999700000000001</v>
      </c>
      <c r="JI20">
        <v>28.981400000000001</v>
      </c>
      <c r="JJ20">
        <v>28.988800000000001</v>
      </c>
      <c r="JK20">
        <v>22.352</v>
      </c>
      <c r="JL20">
        <v>23.500800000000002</v>
      </c>
      <c r="JM20">
        <v>54.690600000000003</v>
      </c>
      <c r="JN20">
        <v>18.6722</v>
      </c>
      <c r="JO20">
        <v>439.59199999999998</v>
      </c>
      <c r="JP20">
        <v>12.412699999999999</v>
      </c>
      <c r="JQ20">
        <v>99.240099999999998</v>
      </c>
      <c r="JR20">
        <v>98.997200000000007</v>
      </c>
    </row>
    <row r="21" spans="1:278" x14ac:dyDescent="0.25">
      <c r="A21">
        <v>12</v>
      </c>
      <c r="B21">
        <v>1678819176.5999999</v>
      </c>
      <c r="C21">
        <v>1980.099999904633</v>
      </c>
      <c r="D21" t="s">
        <v>423</v>
      </c>
      <c r="E21" t="s">
        <v>424</v>
      </c>
      <c r="F21" t="s">
        <v>407</v>
      </c>
      <c r="G21">
        <v>1678819176.5999999</v>
      </c>
      <c r="H21">
        <f t="shared" si="0"/>
        <v>5.3047846636847485E-3</v>
      </c>
      <c r="I21">
        <f t="shared" si="1"/>
        <v>5.3047846636847487</v>
      </c>
      <c r="J21">
        <f t="shared" si="2"/>
        <v>30.986346338791105</v>
      </c>
      <c r="K21">
        <f t="shared" si="3"/>
        <v>400.01996540861012</v>
      </c>
      <c r="L21">
        <f t="shared" si="4"/>
        <v>269.8416461522927</v>
      </c>
      <c r="M21">
        <f t="shared" si="5"/>
        <v>27.063481113142664</v>
      </c>
      <c r="N21">
        <f t="shared" si="6"/>
        <v>40.119577289437316</v>
      </c>
      <c r="O21">
        <f t="shared" si="7"/>
        <v>0.43955080780468825</v>
      </c>
      <c r="P21">
        <f t="shared" si="8"/>
        <v>2.2682620199846752</v>
      </c>
      <c r="Q21">
        <f t="shared" si="9"/>
        <v>0.39713533053625544</v>
      </c>
      <c r="R21">
        <f t="shared" si="10"/>
        <v>0.25167848477273114</v>
      </c>
      <c r="S21">
        <f t="shared" si="11"/>
        <v>289.56966211082704</v>
      </c>
      <c r="T21">
        <f t="shared" si="12"/>
        <v>24.944069664901829</v>
      </c>
      <c r="U21">
        <f t="shared" si="13"/>
        <v>24.944069664901829</v>
      </c>
      <c r="V21">
        <f t="shared" si="14"/>
        <v>3.1690903401171551</v>
      </c>
      <c r="W21">
        <f t="shared" si="15"/>
        <v>60.267082637429667</v>
      </c>
      <c r="X21">
        <f t="shared" si="16"/>
        <v>1.8630100304586001</v>
      </c>
      <c r="Y21">
        <f t="shared" si="17"/>
        <v>3.0912563690308001</v>
      </c>
      <c r="Z21">
        <f t="shared" si="18"/>
        <v>1.3060803096585549</v>
      </c>
      <c r="AA21">
        <f t="shared" si="19"/>
        <v>-233.94100366849742</v>
      </c>
      <c r="AB21">
        <f t="shared" si="20"/>
        <v>-50.90417786925741</v>
      </c>
      <c r="AC21">
        <f t="shared" si="21"/>
        <v>-4.7344048202218998</v>
      </c>
      <c r="AD21">
        <f t="shared" si="22"/>
        <v>-9.9242471497120732E-3</v>
      </c>
      <c r="AE21">
        <v>140</v>
      </c>
      <c r="AF21">
        <v>28</v>
      </c>
      <c r="AG21">
        <f t="shared" si="23"/>
        <v>1.0052533074937395</v>
      </c>
      <c r="AH21">
        <f t="shared" si="24"/>
        <v>0.52533074937395341</v>
      </c>
      <c r="AI21">
        <f t="shared" si="25"/>
        <v>53579.754551525075</v>
      </c>
      <c r="AJ21" t="s">
        <v>408</v>
      </c>
      <c r="AK21" t="s">
        <v>408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408</v>
      </c>
      <c r="AQ21" t="s">
        <v>408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1513.2014995392883</v>
      </c>
      <c r="AW21">
        <f t="shared" si="29"/>
        <v>30.986346338791105</v>
      </c>
      <c r="AX21" t="e">
        <f t="shared" si="30"/>
        <v>#DIV/0!</v>
      </c>
      <c r="AY21">
        <f t="shared" si="31"/>
        <v>2.0477343135217124E-2</v>
      </c>
      <c r="AZ21" t="e">
        <f t="shared" si="32"/>
        <v>#DIV/0!</v>
      </c>
      <c r="BA21" t="e">
        <f t="shared" si="33"/>
        <v>#DIV/0!</v>
      </c>
      <c r="BB21" t="s">
        <v>408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1800.02</v>
      </c>
      <c r="CU21">
        <f t="shared" si="43"/>
        <v>1513.2014995392883</v>
      </c>
      <c r="CV21">
        <f t="shared" si="44"/>
        <v>0.84065815909783692</v>
      </c>
      <c r="CW21">
        <f t="shared" si="45"/>
        <v>0.16087024705882547</v>
      </c>
      <c r="CX21">
        <v>6</v>
      </c>
      <c r="CY21">
        <v>0.5</v>
      </c>
      <c r="CZ21" t="s">
        <v>409</v>
      </c>
      <c r="DA21">
        <v>2</v>
      </c>
      <c r="DB21">
        <v>1678819176.5999999</v>
      </c>
      <c r="DC21">
        <v>400.02</v>
      </c>
      <c r="DD21">
        <v>439.54599999999999</v>
      </c>
      <c r="DE21">
        <v>18.575500000000002</v>
      </c>
      <c r="DF21">
        <v>12.3628</v>
      </c>
      <c r="DG21">
        <v>400.18299999999999</v>
      </c>
      <c r="DH21">
        <v>18.3169</v>
      </c>
      <c r="DI21">
        <v>500.12299999999999</v>
      </c>
      <c r="DJ21">
        <v>100.194</v>
      </c>
      <c r="DK21">
        <v>9.9937200000000004E-2</v>
      </c>
      <c r="DL21">
        <v>24.527799999999999</v>
      </c>
      <c r="DM21">
        <v>25.0031</v>
      </c>
      <c r="DN21">
        <v>999.9</v>
      </c>
      <c r="DO21">
        <v>0</v>
      </c>
      <c r="DP21">
        <v>0</v>
      </c>
      <c r="DQ21">
        <v>10031.200000000001</v>
      </c>
      <c r="DR21">
        <v>0</v>
      </c>
      <c r="DS21">
        <v>730.6</v>
      </c>
      <c r="DT21">
        <v>-39.526299999999999</v>
      </c>
      <c r="DU21">
        <v>407.59100000000001</v>
      </c>
      <c r="DV21">
        <v>445.048</v>
      </c>
      <c r="DW21">
        <v>6.2127600000000003</v>
      </c>
      <c r="DX21">
        <v>439.54599999999999</v>
      </c>
      <c r="DY21">
        <v>12.3628</v>
      </c>
      <c r="DZ21">
        <v>1.8611599999999999</v>
      </c>
      <c r="EA21">
        <v>1.23868</v>
      </c>
      <c r="EB21">
        <v>16.310199999999998</v>
      </c>
      <c r="EC21">
        <v>10.0747</v>
      </c>
      <c r="ED21">
        <v>1800.02</v>
      </c>
      <c r="EE21">
        <v>0.97799899999999995</v>
      </c>
      <c r="EF21">
        <v>2.2001199999999999E-2</v>
      </c>
      <c r="EG21">
        <v>0</v>
      </c>
      <c r="EH21">
        <v>1402.06</v>
      </c>
      <c r="EI21">
        <v>5.0007000000000001</v>
      </c>
      <c r="EJ21">
        <v>24052.400000000001</v>
      </c>
      <c r="EK21">
        <v>15474.2</v>
      </c>
      <c r="EL21">
        <v>46.125</v>
      </c>
      <c r="EM21">
        <v>47.686999999999998</v>
      </c>
      <c r="EN21">
        <v>47</v>
      </c>
      <c r="EO21">
        <v>46.811999999999998</v>
      </c>
      <c r="EP21">
        <v>48.25</v>
      </c>
      <c r="EQ21">
        <v>1755.53</v>
      </c>
      <c r="ER21">
        <v>39.49</v>
      </c>
      <c r="ES21">
        <v>0</v>
      </c>
      <c r="ET21">
        <v>1678819177</v>
      </c>
      <c r="EU21">
        <v>0</v>
      </c>
      <c r="EV21">
        <v>1402.408076923077</v>
      </c>
      <c r="EW21">
        <v>-1.2208546879696289</v>
      </c>
      <c r="EX21">
        <v>-7.5658119707071139</v>
      </c>
      <c r="EY21">
        <v>24054.303846153849</v>
      </c>
      <c r="EZ21">
        <v>15</v>
      </c>
      <c r="FA21">
        <v>1678816408</v>
      </c>
      <c r="FB21" t="s">
        <v>410</v>
      </c>
      <c r="FC21">
        <v>1678816403</v>
      </c>
      <c r="FD21">
        <v>1678816408</v>
      </c>
      <c r="FE21">
        <v>6</v>
      </c>
      <c r="FF21">
        <v>8.8999999999999996E-2</v>
      </c>
      <c r="FG21">
        <v>0.1</v>
      </c>
      <c r="FH21">
        <v>-0.183</v>
      </c>
      <c r="FI21">
        <v>0.29299999999999998</v>
      </c>
      <c r="FJ21">
        <v>428</v>
      </c>
      <c r="FK21">
        <v>25</v>
      </c>
      <c r="FL21">
        <v>7.0000000000000007E-2</v>
      </c>
      <c r="FM21">
        <v>0.09</v>
      </c>
      <c r="FN21">
        <v>-39.544087804878053</v>
      </c>
      <c r="FO21">
        <v>-0.19242648083624991</v>
      </c>
      <c r="FP21">
        <v>2.211838651463325E-2</v>
      </c>
      <c r="FQ21">
        <v>-1</v>
      </c>
      <c r="FR21">
        <v>6.2279658536585361</v>
      </c>
      <c r="FS21">
        <v>-8.7641811846595405E-3</v>
      </c>
      <c r="FT21">
        <v>2.1387937968428529E-3</v>
      </c>
      <c r="FU21">
        <v>-1</v>
      </c>
      <c r="FV21">
        <v>0</v>
      </c>
      <c r="FW21">
        <v>0</v>
      </c>
      <c r="FX21" t="s">
        <v>411</v>
      </c>
      <c r="FY21">
        <v>2.9327200000000002</v>
      </c>
      <c r="FZ21">
        <v>2.7048899999999998</v>
      </c>
      <c r="GA21">
        <v>9.0261800000000003E-2</v>
      </c>
      <c r="GB21">
        <v>9.6605899999999995E-2</v>
      </c>
      <c r="GC21">
        <v>9.7550600000000001E-2</v>
      </c>
      <c r="GD21">
        <v>7.17748E-2</v>
      </c>
      <c r="GE21">
        <v>33066.199999999997</v>
      </c>
      <c r="GF21">
        <v>28954.3</v>
      </c>
      <c r="GG21">
        <v>31038.400000000001</v>
      </c>
      <c r="GH21">
        <v>27935.7</v>
      </c>
      <c r="GI21">
        <v>38008.1</v>
      </c>
      <c r="GJ21">
        <v>36857</v>
      </c>
      <c r="GK21">
        <v>44141.7</v>
      </c>
      <c r="GL21">
        <v>42329.9</v>
      </c>
      <c r="GM21">
        <v>1.55138</v>
      </c>
      <c r="GN21">
        <v>1.78647</v>
      </c>
      <c r="GO21">
        <v>9.1135499999999994E-2</v>
      </c>
      <c r="GP21">
        <v>0</v>
      </c>
      <c r="GQ21">
        <v>23.506</v>
      </c>
      <c r="GR21">
        <v>999.9</v>
      </c>
      <c r="GS21">
        <v>36.700000000000003</v>
      </c>
      <c r="GT21">
        <v>30.1</v>
      </c>
      <c r="GU21">
        <v>15.6951</v>
      </c>
      <c r="GV21">
        <v>60.205199999999998</v>
      </c>
      <c r="GW21">
        <v>44.431100000000001</v>
      </c>
      <c r="GX21">
        <v>1</v>
      </c>
      <c r="GY21">
        <v>0.100401</v>
      </c>
      <c r="GZ21">
        <v>4.0053299999999998</v>
      </c>
      <c r="HA21">
        <v>20.241700000000002</v>
      </c>
      <c r="HB21">
        <v>5.2411000000000003</v>
      </c>
      <c r="HC21">
        <v>12.039899999999999</v>
      </c>
      <c r="HD21">
        <v>5.0170000000000003</v>
      </c>
      <c r="HE21">
        <v>3.2879999999999998</v>
      </c>
      <c r="HF21">
        <v>5873.2</v>
      </c>
      <c r="HG21">
        <v>9999</v>
      </c>
      <c r="HH21">
        <v>9999</v>
      </c>
      <c r="HI21">
        <v>153.5</v>
      </c>
      <c r="HJ21">
        <v>1.8689100000000001</v>
      </c>
      <c r="HK21">
        <v>1.8646199999999999</v>
      </c>
      <c r="HL21">
        <v>1.86927</v>
      </c>
      <c r="HM21">
        <v>1.8672500000000001</v>
      </c>
      <c r="HN21">
        <v>1.8633999999999999</v>
      </c>
      <c r="HO21">
        <v>1.86432</v>
      </c>
      <c r="HP21">
        <v>1.8701700000000001</v>
      </c>
      <c r="HQ21">
        <v>1.8693500000000001</v>
      </c>
      <c r="HR21">
        <v>0</v>
      </c>
      <c r="HS21">
        <v>0</v>
      </c>
      <c r="HT21">
        <v>0</v>
      </c>
      <c r="HU21">
        <v>0</v>
      </c>
      <c r="HV21" t="s">
        <v>412</v>
      </c>
      <c r="HW21" t="s">
        <v>413</v>
      </c>
      <c r="HX21" t="s">
        <v>414</v>
      </c>
      <c r="HY21" t="s">
        <v>414</v>
      </c>
      <c r="HZ21" t="s">
        <v>414</v>
      </c>
      <c r="IA21" t="s">
        <v>414</v>
      </c>
      <c r="IB21">
        <v>0</v>
      </c>
      <c r="IC21">
        <v>100</v>
      </c>
      <c r="ID21">
        <v>100</v>
      </c>
      <c r="IE21">
        <v>-0.16300000000000001</v>
      </c>
      <c r="IF21">
        <v>0.2586</v>
      </c>
      <c r="IG21">
        <v>0.1052586082644018</v>
      </c>
      <c r="IH21">
        <v>-6.1462078757559423E-4</v>
      </c>
      <c r="II21">
        <v>-1.8861989874597051E-7</v>
      </c>
      <c r="IJ21">
        <v>1.1980462299894961E-10</v>
      </c>
      <c r="IK21">
        <v>7.0098464366741511E-2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46.2</v>
      </c>
      <c r="IT21">
        <v>46.1</v>
      </c>
      <c r="IU21">
        <v>1.11816</v>
      </c>
      <c r="IV21">
        <v>2.5817899999999998</v>
      </c>
      <c r="IW21">
        <v>1.5490699999999999</v>
      </c>
      <c r="IX21">
        <v>2.33643</v>
      </c>
      <c r="IY21">
        <v>1.50146</v>
      </c>
      <c r="IZ21">
        <v>2.4011200000000001</v>
      </c>
      <c r="JA21">
        <v>34.145200000000003</v>
      </c>
      <c r="JB21">
        <v>23.947399999999998</v>
      </c>
      <c r="JC21">
        <v>18</v>
      </c>
      <c r="JD21">
        <v>328.88799999999998</v>
      </c>
      <c r="JE21">
        <v>423.05700000000002</v>
      </c>
      <c r="JF21">
        <v>18.858699999999999</v>
      </c>
      <c r="JG21">
        <v>28.628</v>
      </c>
      <c r="JH21">
        <v>30.000399999999999</v>
      </c>
      <c r="JI21">
        <v>28.821400000000001</v>
      </c>
      <c r="JJ21">
        <v>28.8325</v>
      </c>
      <c r="JK21">
        <v>22.3476</v>
      </c>
      <c r="JL21">
        <v>23.500800000000002</v>
      </c>
      <c r="JM21">
        <v>54.690600000000003</v>
      </c>
      <c r="JN21">
        <v>18.835999999999999</v>
      </c>
      <c r="JO21">
        <v>439.464</v>
      </c>
      <c r="JP21">
        <v>12.412599999999999</v>
      </c>
      <c r="JQ21">
        <v>99.271500000000003</v>
      </c>
      <c r="JR21">
        <v>99.034599999999998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2023-03-14T18:40:13Z</dcterms:created>
  <dcterms:modified xsi:type="dcterms:W3CDTF">2023-03-16T23:50:54Z</dcterms:modified>
</cp:coreProperties>
</file>