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CV21" i="1"/>
  <c r="CT21" i="1"/>
  <c r="BI21" i="1"/>
  <c r="BH21" i="1"/>
  <c r="AZ21" i="1"/>
  <c r="AT21" i="1"/>
  <c r="AN21" i="1"/>
  <c r="BA21" i="1" s="1"/>
  <c r="BD21" i="1" s="1"/>
  <c r="AI21" i="1"/>
  <c r="AG21" i="1" s="1"/>
  <c r="K21" i="1" s="1"/>
  <c r="Y21" i="1"/>
  <c r="X21" i="1"/>
  <c r="W21" i="1" s="1"/>
  <c r="P21" i="1"/>
  <c r="CW20" i="1"/>
  <c r="CV20" i="1"/>
  <c r="CT20" i="1"/>
  <c r="BI20" i="1"/>
  <c r="BH20" i="1"/>
  <c r="AZ20" i="1"/>
  <c r="AT20" i="1"/>
  <c r="AN20" i="1"/>
  <c r="BA20" i="1" s="1"/>
  <c r="BD20" i="1" s="1"/>
  <c r="AI20" i="1"/>
  <c r="AG20" i="1" s="1"/>
  <c r="Y20" i="1"/>
  <c r="X20" i="1"/>
  <c r="P20" i="1"/>
  <c r="CW19" i="1"/>
  <c r="CV19" i="1"/>
  <c r="CT19" i="1"/>
  <c r="CU19" i="1" s="1"/>
  <c r="AV19" i="1" s="1"/>
  <c r="BI19" i="1"/>
  <c r="BH19" i="1"/>
  <c r="AZ19" i="1"/>
  <c r="AT19" i="1"/>
  <c r="AN19" i="1"/>
  <c r="BA19" i="1" s="1"/>
  <c r="BD19" i="1" s="1"/>
  <c r="AI19" i="1"/>
  <c r="AG19" i="1" s="1"/>
  <c r="Y19" i="1"/>
  <c r="X19" i="1"/>
  <c r="W19" i="1" s="1"/>
  <c r="P19" i="1"/>
  <c r="CW18" i="1"/>
  <c r="CV18" i="1"/>
  <c r="CT18" i="1"/>
  <c r="BI18" i="1"/>
  <c r="BH18" i="1"/>
  <c r="BA18" i="1"/>
  <c r="BD18" i="1" s="1"/>
  <c r="AZ18" i="1"/>
  <c r="AT18" i="1"/>
  <c r="AN18" i="1"/>
  <c r="AI18" i="1"/>
  <c r="AG18" i="1" s="1"/>
  <c r="Y18" i="1"/>
  <c r="X18" i="1"/>
  <c r="P18" i="1"/>
  <c r="CW17" i="1"/>
  <c r="CV17" i="1"/>
  <c r="CT17" i="1"/>
  <c r="CU17" i="1" s="1"/>
  <c r="AV17" i="1" s="1"/>
  <c r="AX17" i="1" s="1"/>
  <c r="BI17" i="1"/>
  <c r="BH17" i="1"/>
  <c r="AZ17" i="1"/>
  <c r="AT17" i="1"/>
  <c r="AN17" i="1"/>
  <c r="BA17" i="1" s="1"/>
  <c r="BD17" i="1" s="1"/>
  <c r="AI17" i="1"/>
  <c r="AG17" i="1" s="1"/>
  <c r="K17" i="1" s="1"/>
  <c r="Y17" i="1"/>
  <c r="X17" i="1"/>
  <c r="P17" i="1"/>
  <c r="W17" i="1" l="1"/>
  <c r="S19" i="1"/>
  <c r="T19" i="1" s="1"/>
  <c r="U19" i="1" s="1"/>
  <c r="CU18" i="1"/>
  <c r="AV18" i="1" s="1"/>
  <c r="W20" i="1"/>
  <c r="CU20" i="1"/>
  <c r="AV20" i="1" s="1"/>
  <c r="J20" i="1"/>
  <c r="AW20" i="1" s="1"/>
  <c r="I20" i="1"/>
  <c r="H20" i="1" s="1"/>
  <c r="AA20" i="1" s="1"/>
  <c r="AH20" i="1"/>
  <c r="K20" i="1"/>
  <c r="N20" i="1"/>
  <c r="S20" i="1"/>
  <c r="W18" i="1"/>
  <c r="AX18" i="1"/>
  <c r="CU21" i="1"/>
  <c r="AV21" i="1" s="1"/>
  <c r="AX21" i="1" s="1"/>
  <c r="BG17" i="1"/>
  <c r="BF17" i="1"/>
  <c r="BJ17" i="1" s="1"/>
  <c r="BK17" i="1" s="1"/>
  <c r="BE17" i="1"/>
  <c r="AX20" i="1"/>
  <c r="I19" i="1"/>
  <c r="H19" i="1" s="1"/>
  <c r="AH19" i="1"/>
  <c r="K19" i="1"/>
  <c r="N19" i="1"/>
  <c r="J19" i="1"/>
  <c r="AW19" i="1" s="1"/>
  <c r="AY19" i="1" s="1"/>
  <c r="AY20" i="1"/>
  <c r="BG21" i="1"/>
  <c r="BF21" i="1"/>
  <c r="BJ21" i="1" s="1"/>
  <c r="BK21" i="1" s="1"/>
  <c r="BE21" i="1"/>
  <c r="N18" i="1"/>
  <c r="K18" i="1"/>
  <c r="J18" i="1"/>
  <c r="AW18" i="1" s="1"/>
  <c r="AY18" i="1" s="1"/>
  <c r="AH18" i="1"/>
  <c r="I18" i="1"/>
  <c r="H18" i="1" s="1"/>
  <c r="AX19" i="1"/>
  <c r="BG18" i="1"/>
  <c r="BF18" i="1"/>
  <c r="BJ18" i="1" s="1"/>
  <c r="BK18" i="1" s="1"/>
  <c r="BE18" i="1"/>
  <c r="BE19" i="1"/>
  <c r="BG19" i="1"/>
  <c r="BF19" i="1"/>
  <c r="BJ19" i="1" s="1"/>
  <c r="BK19" i="1" s="1"/>
  <c r="BE20" i="1"/>
  <c r="BG20" i="1"/>
  <c r="BF20" i="1"/>
  <c r="BJ20" i="1" s="1"/>
  <c r="BK20" i="1" s="1"/>
  <c r="N17" i="1"/>
  <c r="N21" i="1"/>
  <c r="AH17" i="1"/>
  <c r="AH21" i="1"/>
  <c r="I17" i="1"/>
  <c r="H17" i="1" s="1"/>
  <c r="S18" i="1"/>
  <c r="I21" i="1"/>
  <c r="H21" i="1" s="1"/>
  <c r="J17" i="1"/>
  <c r="AW17" i="1" s="1"/>
  <c r="AY17" i="1" s="1"/>
  <c r="J21" i="1"/>
  <c r="AW21" i="1" s="1"/>
  <c r="S17" i="1"/>
  <c r="S21" i="1"/>
  <c r="AY21" i="1" l="1"/>
  <c r="T20" i="1"/>
  <c r="U20" i="1" s="1"/>
  <c r="Q20" i="1" s="1"/>
  <c r="O20" i="1" s="1"/>
  <c r="R20" i="1" s="1"/>
  <c r="L20" i="1" s="1"/>
  <c r="M20" i="1" s="1"/>
  <c r="AA17" i="1"/>
  <c r="Q19" i="1"/>
  <c r="O19" i="1" s="1"/>
  <c r="R19" i="1" s="1"/>
  <c r="L19" i="1" s="1"/>
  <c r="M19" i="1" s="1"/>
  <c r="AA19" i="1"/>
  <c r="T21" i="1"/>
  <c r="U21" i="1" s="1"/>
  <c r="AA18" i="1"/>
  <c r="AA21" i="1"/>
  <c r="V19" i="1"/>
  <c r="Z19" i="1" s="1"/>
  <c r="AC19" i="1"/>
  <c r="AB19" i="1"/>
  <c r="T17" i="1"/>
  <c r="U17" i="1" s="1"/>
  <c r="Q17" i="1" s="1"/>
  <c r="O17" i="1" s="1"/>
  <c r="R17" i="1" s="1"/>
  <c r="L17" i="1" s="1"/>
  <c r="M17" i="1" s="1"/>
  <c r="T18" i="1"/>
  <c r="U18" i="1" s="1"/>
  <c r="Q18" i="1" s="1"/>
  <c r="O18" i="1" s="1"/>
  <c r="R18" i="1" s="1"/>
  <c r="L18" i="1" s="1"/>
  <c r="M18" i="1" s="1"/>
  <c r="AB20" i="1"/>
  <c r="V20" i="1" l="1"/>
  <c r="Z20" i="1" s="1"/>
  <c r="AC20" i="1"/>
  <c r="AC17" i="1"/>
  <c r="V17" i="1"/>
  <c r="Z17" i="1" s="1"/>
  <c r="AB17" i="1"/>
  <c r="AD19" i="1"/>
  <c r="AC21" i="1"/>
  <c r="AD21" i="1" s="1"/>
  <c r="V21" i="1"/>
  <c r="Z21" i="1" s="1"/>
  <c r="AB21" i="1"/>
  <c r="Q21" i="1"/>
  <c r="O21" i="1" s="1"/>
  <c r="R21" i="1" s="1"/>
  <c r="L21" i="1" s="1"/>
  <c r="M21" i="1" s="1"/>
  <c r="V18" i="1"/>
  <c r="Z18" i="1" s="1"/>
  <c r="AC18" i="1"/>
  <c r="AB18" i="1"/>
  <c r="AD20" i="1"/>
  <c r="AD18" i="1" l="1"/>
  <c r="AD17" i="1"/>
</calcChain>
</file>

<file path=xl/sharedStrings.xml><?xml version="1.0" encoding="utf-8"?>
<sst xmlns="http://schemas.openxmlformats.org/spreadsheetml/2006/main" count="915" uniqueCount="424">
  <si>
    <t>File opened</t>
  </si>
  <si>
    <t>2023-03-15 12:58:37</t>
  </si>
  <si>
    <t>Console s/n</t>
  </si>
  <si>
    <t>68C-812072</t>
  </si>
  <si>
    <t>Console ver</t>
  </si>
  <si>
    <t>Bluestem v.2.1.08</t>
  </si>
  <si>
    <t>Scripts ver</t>
  </si>
  <si>
    <t>2022.05  2.1.08, Aug 2022</t>
  </si>
  <si>
    <t>Head s/n</t>
  </si>
  <si>
    <t>68H-712062</t>
  </si>
  <si>
    <t>Head ver</t>
  </si>
  <si>
    <t>1.4.22</t>
  </si>
  <si>
    <t>Head cal</t>
  </si>
  <si>
    <t>{"oxygen": "2", "co2azero": "0.915385", "co2aspan1": "1.00562", "co2aspan2": "-0.0163543", "co2aspan2a": "0.323813", "co2aspan2b": "0.323917", "co2aspanconc1": "2473", "co2aspanconc2": "301.4", "co2bzero": "0.971001", "co2bspan1": "1.00543", "co2bspan2": "-0.0165901", "co2bspan2a": "0.319699", "co2bspan2b": "0.31974", "co2bspanconc1": "2473", "co2bspanconc2": "301.4", "h2oazero": "1.02661", "h2oaspan1": "1.03638", "h2oaspan2": "0", "h2oaspan2a": "0.0701735", "h2oaspan2b": "0.0727267", "h2oaspanconc1": "11.69", "h2oaspanconc2": "0", "h2obzero": "1.05467", "h2obspan1": "1.02284", "h2obspan2": "0", "h2obspan2a": "0.0683454", "h2obspan2b": "0.0699065", "h2obspanconc1": "11.69", "h2obspanconc2": "0", "tazero": "0.0587292", "tbzero": "0.199738", "flowmeterzero": "0.994064", "flowazero": "0.32697", "flowbzero": "0.26414", "chamberpressurezero": "2.68058", "ssa_ref": "29145.1", "ssb_ref": "35279.6"}</t>
  </si>
  <si>
    <t>CO2 rangematch</t>
  </si>
  <si>
    <t>Wed Mar  8 15:59</t>
  </si>
  <si>
    <t>H2O rangematch</t>
  </si>
  <si>
    <t>Wed Mar  8 16:06</t>
  </si>
  <si>
    <t>Chamber type</t>
  </si>
  <si>
    <t>6800-01A</t>
  </si>
  <si>
    <t>Chamber s/n</t>
  </si>
  <si>
    <t>MPF-281822</t>
  </si>
  <si>
    <t>Chamber rev</t>
  </si>
  <si>
    <t>0</t>
  </si>
  <si>
    <t>Chamber cal</t>
  </si>
  <si>
    <t>Fluorometer</t>
  </si>
  <si>
    <t>Flr. Version</t>
  </si>
  <si>
    <t>12:58:37</t>
  </si>
  <si>
    <t>Stability Definition:	ΔCO2 (Meas2): Per=20	ΔH2O (Meas2):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</si>
  <si>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</si>
  <si>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</si>
  <si>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</si>
  <si>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</si>
  <si>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</si>
  <si>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</si>
  <si>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</si>
  <si>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</si>
  <si>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</si>
  <si>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</si>
  <si>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</si>
  <si>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</si>
  <si>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</si>
  <si>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</si>
  <si>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</si>
  <si>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</si>
  <si>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</si>
  <si>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</si>
  <si>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</si>
  <si>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</si>
  <si>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</si>
  <si>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</si>
  <si>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</si>
  <si>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</si>
  <si>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</si>
  <si>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</si>
  <si>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</si>
  <si>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</si>
  <si>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</si>
  <si>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</si>
  <si>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</si>
  <si>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</si>
  <si>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</si>
  <si>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</si>
  <si>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</si>
  <si>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</si>
  <si>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</si>
  <si>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</si>
  <si>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</si>
  <si>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</si>
  <si>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</si>
  <si>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</si>
  <si>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</si>
  <si>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</si>
  <si>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</si>
  <si>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</si>
  <si>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</si>
  <si>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</si>
  <si>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</si>
  <si>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</si>
  <si>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</si>
  <si>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</si>
  <si>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1.39403 84.8892 367.418 603.963 848.844 1031.92 1233.23 1376.87</t>
  </si>
  <si>
    <t>Fs_true</t>
  </si>
  <si>
    <t>0.399839 101.689 401.398 601.017 800.226 1000.04 1200.36 1400.7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</si>
  <si>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</si>
  <si>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</si>
  <si>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</si>
  <si>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</si>
  <si>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</si>
  <si>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</si>
  <si>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</si>
  <si>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</si>
  <si>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</si>
  <si>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</si>
  <si>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</si>
  <si>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</si>
  <si>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</si>
  <si>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</si>
  <si>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</si>
  <si>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</si>
  <si>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</si>
  <si>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</si>
  <si>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</si>
  <si>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</si>
  <si>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</si>
  <si>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</si>
  <si>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</si>
  <si>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</si>
  <si>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</si>
  <si>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</si>
  <si>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</si>
  <si>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</si>
  <si>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</si>
  <si>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</si>
  <si>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</si>
  <si>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</si>
  <si>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</si>
  <si>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</si>
  <si>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</si>
  <si>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</si>
  <si>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</si>
  <si>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</si>
  <si>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</si>
  <si>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</si>
  <si>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</si>
  <si>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</si>
  <si>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</si>
  <si>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</si>
  <si>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</si>
  <si>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</si>
  <si>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</si>
  <si>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</si>
  <si>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</si>
  <si>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</si>
  <si>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</si>
  <si>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</si>
  <si>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</si>
  <si>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</si>
  <si>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</si>
  <si>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</si>
  <si>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</si>
  <si>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</si>
  <si>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</si>
  <si>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</si>
  <si>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</si>
  <si>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</si>
  <si>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</si>
  <si>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</si>
  <si>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</si>
  <si>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</si>
  <si>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</si>
  <si>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</si>
  <si>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</si>
  <si>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</si>
  <si>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</si>
  <si>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</si>
  <si>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</si>
  <si>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</si>
  <si>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</si>
  <si>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</si>
  <si>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</si>
  <si>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</si>
  <si>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</si>
  <si>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</si>
  <si>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</si>
  <si>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</si>
  <si>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</si>
  <si>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</si>
  <si>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</si>
  <si>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</si>
  <si>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</si>
  <si>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</si>
  <si>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</si>
  <si>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</si>
  <si>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</si>
  <si>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</si>
  <si>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</si>
  <si>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</si>
  <si>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</si>
  <si>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</si>
  <si>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</si>
  <si>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</si>
  <si>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</si>
  <si>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</si>
  <si>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</si>
  <si>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</si>
  <si>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</si>
  <si>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</si>
  <si>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</si>
  <si>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</si>
  <si>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</si>
  <si>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</si>
  <si>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</si>
  <si>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</si>
  <si>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</si>
  <si>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</si>
  <si>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</si>
  <si>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</si>
  <si>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</si>
  <si>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</si>
  <si>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</si>
  <si>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</si>
  <si>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</si>
  <si>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</si>
  <si>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</si>
  <si>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</si>
  <si>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</si>
  <si>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</si>
  <si>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</si>
  <si>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</si>
  <si>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</si>
  <si>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</si>
  <si>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</si>
  <si>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</si>
  <si>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</si>
  <si>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</si>
  <si>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</si>
  <si>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</si>
  <si>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</si>
  <si>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</si>
  <si>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</si>
  <si>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</si>
  <si>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</si>
  <si>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</si>
  <si>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</si>
  <si>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</si>
  <si>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</si>
  <si>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</si>
  <si>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</si>
  <si>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</si>
  <si>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</si>
  <si>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</si>
  <si>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</si>
  <si>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</si>
  <si>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</si>
  <si>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</si>
  <si>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</si>
  <si>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</si>
  <si>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</si>
  <si>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</si>
  <si>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</si>
  <si>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</si>
  <si>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</si>
  <si>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</si>
  <si>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</si>
  <si>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</si>
  <si>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</si>
  <si>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</si>
  <si>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</si>
  <si>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</si>
  <si>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</si>
  <si>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</si>
  <si>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</si>
  <si>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</si>
  <si>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</si>
  <si>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</si>
  <si>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</si>
  <si>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</si>
  <si>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</si>
  <si>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</si>
  <si>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</si>
  <si>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</si>
  <si>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</si>
  <si>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</si>
  <si>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</si>
  <si>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</si>
  <si>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</si>
  <si>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</si>
  <si>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</si>
  <si>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</si>
  <si>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</si>
  <si>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</si>
  <si>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</si>
  <si>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</si>
  <si>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</si>
  <si>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</si>
  <si>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</si>
  <si>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</si>
  <si>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</si>
  <si>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</si>
  <si>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</si>
  <si>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</si>
  <si>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</si>
  <si>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</si>
  <si>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</si>
  <si>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</si>
  <si>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</si>
  <si>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</si>
  <si>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</si>
  <si>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</si>
  <si>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</si>
  <si>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</si>
  <si>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</si>
  <si>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</si>
  <si>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</si>
  <si>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</si>
  <si>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</si>
  <si>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</si>
  <si>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</si>
  <si>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</si>
  <si>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</si>
  <si>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</si>
  <si>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</si>
  <si>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</si>
  <si>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</si>
  <si>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</si>
  <si>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</si>
  <si>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</si>
  <si>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</si>
  <si>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</si>
  <si>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</si>
  <si>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</si>
  <si>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</si>
  <si>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</si>
  <si>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</si>
  <si>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</si>
  <si>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</si>
  <si>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</si>
  <si>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</si>
  <si>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</si>
  <si>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</si>
  <si>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</si>
  <si>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</si>
  <si>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</si>
  <si>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</si>
  <si>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</si>
  <si>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</si>
  <si>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</si>
  <si>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</si>
  <si>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</si>
  <si>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</si>
  <si>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</si>
  <si>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</si>
  <si>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</si>
  <si>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</si>
  <si>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</si>
  <si>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</si>
  <si>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</si>
  <si>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</si>
  <si>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</si>
  <si>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</si>
  <si>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</si>
  <si>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</si>
  <si>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</si>
  <si>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</si>
  <si>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</si>
  <si>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</si>
  <si>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</si>
  <si>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</si>
  <si>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</si>
  <si>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</si>
  <si>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</si>
  <si>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</si>
  <si>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</si>
  <si>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</si>
  <si>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</si>
  <si>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</si>
  <si>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</si>
  <si>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</si>
  <si>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</si>
  <si>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</si>
  <si>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</si>
  <si>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</si>
  <si>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</si>
  <si>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</si>
  <si>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</si>
  <si>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</si>
  <si>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</si>
  <si>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</si>
  <si>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</si>
  <si>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</si>
  <si>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</si>
  <si>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</si>
  <si>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</si>
  <si>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</si>
  <si>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</si>
  <si>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</si>
  <si>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</si>
  <si>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</si>
  <si>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</si>
  <si>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</si>
  <si>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</si>
  <si>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</si>
  <si>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</si>
  <si>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</si>
  <si>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</si>
  <si>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</si>
  <si>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</si>
  <si>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</si>
  <si>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</si>
  <si>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</si>
  <si>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</si>
  <si>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</si>
  <si>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</si>
  <si>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</si>
  <si>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</si>
  <si>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</si>
  <si>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</si>
  <si>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</si>
  <si>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</si>
  <si>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</si>
  <si>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</si>
  <si>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</si>
  <si>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</si>
  <si>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</si>
  <si>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</si>
  <si>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</si>
  <si>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</si>
  <si>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</si>
  <si>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12:59:17</t>
  </si>
  <si>
    <t>0/0</t>
  </si>
  <si>
    <t>00000000</t>
  </si>
  <si>
    <t>iiiiiiii</t>
  </si>
  <si>
    <t>off</t>
  </si>
  <si>
    <t>20230315 13:36:02</t>
  </si>
  <si>
    <t>13:36:02</t>
  </si>
  <si>
    <t>20230315 13:39:02</t>
  </si>
  <si>
    <t>13:39:02</t>
  </si>
  <si>
    <t>20230315 13:42:02</t>
  </si>
  <si>
    <t>13:42:02</t>
  </si>
  <si>
    <t>20230315 13:45:02</t>
  </si>
  <si>
    <t>13:45:02</t>
  </si>
  <si>
    <t>20230315 13:48:03</t>
  </si>
  <si>
    <t>13:48:03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</si>
</sst>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29</v>
      </c>
      <c r="B2" t="s">
        <v>30</v>
      </c>
      <c r="C2" t="s">
        <v>32</v>
      </c>
    </row>
    <row r="3" spans="1:278" x14ac:dyDescent="0.25">
      <c r="B3" t="s">
        <v>31</v>
      </c>
      <c r="C3">
        <v>2</v>
      </c>
    </row>
    <row r="4" spans="1:278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8" x14ac:dyDescent="0.2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8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8" x14ac:dyDescent="0.25">
      <c r="B7">
        <v>0</v>
      </c>
      <c r="C7">
        <v>1</v>
      </c>
      <c r="D7">
        <v>0</v>
      </c>
      <c r="E7">
        <v>0</v>
      </c>
    </row>
    <row r="8" spans="1:278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8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78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</row>
    <row r="15" spans="1:278" x14ac:dyDescent="0.2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</row>
    <row r="16" spans="1:278" x14ac:dyDescent="0.25">
      <c r="B16" t="s">
        <v>377</v>
      </c>
      <c r="C16" t="s">
        <v>377</v>
      </c>
      <c r="F16" t="s">
        <v>377</v>
      </c>
      <c r="G16" t="s">
        <v>377</v>
      </c>
      <c r="H16" t="s">
        <v>378</v>
      </c>
      <c r="I16" t="s">
        <v>379</v>
      </c>
      <c r="J16" t="s">
        <v>380</v>
      </c>
      <c r="K16" t="s">
        <v>381</v>
      </c>
      <c r="L16" t="s">
        <v>381</v>
      </c>
      <c r="M16" t="s">
        <v>214</v>
      </c>
      <c r="N16" t="s">
        <v>214</v>
      </c>
      <c r="O16" t="s">
        <v>378</v>
      </c>
      <c r="P16" t="s">
        <v>378</v>
      </c>
      <c r="Q16" t="s">
        <v>378</v>
      </c>
      <c r="R16" t="s">
        <v>378</v>
      </c>
      <c r="S16" t="s">
        <v>382</v>
      </c>
      <c r="T16" t="s">
        <v>383</v>
      </c>
      <c r="U16" t="s">
        <v>383</v>
      </c>
      <c r="V16" t="s">
        <v>384</v>
      </c>
      <c r="W16" t="s">
        <v>385</v>
      </c>
      <c r="X16" t="s">
        <v>384</v>
      </c>
      <c r="Y16" t="s">
        <v>384</v>
      </c>
      <c r="Z16" t="s">
        <v>384</v>
      </c>
      <c r="AA16" t="s">
        <v>382</v>
      </c>
      <c r="AB16" t="s">
        <v>382</v>
      </c>
      <c r="AC16" t="s">
        <v>382</v>
      </c>
      <c r="AD16" t="s">
        <v>382</v>
      </c>
      <c r="AE16" t="s">
        <v>386</v>
      </c>
      <c r="AF16" t="s">
        <v>385</v>
      </c>
      <c r="AH16" t="s">
        <v>385</v>
      </c>
      <c r="AI16" t="s">
        <v>386</v>
      </c>
      <c r="AO16" t="s">
        <v>380</v>
      </c>
      <c r="AV16" t="s">
        <v>380</v>
      </c>
      <c r="AW16" t="s">
        <v>380</v>
      </c>
      <c r="AX16" t="s">
        <v>380</v>
      </c>
      <c r="AY16" t="s">
        <v>387</v>
      </c>
      <c r="BM16" t="s">
        <v>388</v>
      </c>
      <c r="BO16" t="s">
        <v>388</v>
      </c>
      <c r="BP16" t="s">
        <v>380</v>
      </c>
      <c r="BS16" t="s">
        <v>388</v>
      </c>
      <c r="BT16" t="s">
        <v>385</v>
      </c>
      <c r="BW16" t="s">
        <v>389</v>
      </c>
      <c r="BX16" t="s">
        <v>389</v>
      </c>
      <c r="BZ16" t="s">
        <v>390</v>
      </c>
      <c r="CA16" t="s">
        <v>388</v>
      </c>
      <c r="CC16" t="s">
        <v>388</v>
      </c>
      <c r="CD16" t="s">
        <v>380</v>
      </c>
      <c r="CH16" t="s">
        <v>388</v>
      </c>
      <c r="CJ16" t="s">
        <v>391</v>
      </c>
      <c r="CM16" t="s">
        <v>388</v>
      </c>
      <c r="CN16" t="s">
        <v>388</v>
      </c>
      <c r="CP16" t="s">
        <v>388</v>
      </c>
      <c r="CR16" t="s">
        <v>388</v>
      </c>
      <c r="CT16" t="s">
        <v>380</v>
      </c>
      <c r="CU16" t="s">
        <v>380</v>
      </c>
      <c r="CW16" t="s">
        <v>392</v>
      </c>
      <c r="CX16" t="s">
        <v>393</v>
      </c>
      <c r="DA16" t="s">
        <v>378</v>
      </c>
      <c r="DB16" t="s">
        <v>377</v>
      </c>
      <c r="DC16" t="s">
        <v>381</v>
      </c>
      <c r="DD16" t="s">
        <v>381</v>
      </c>
      <c r="DE16" t="s">
        <v>394</v>
      </c>
      <c r="DF16" t="s">
        <v>394</v>
      </c>
      <c r="DG16" t="s">
        <v>381</v>
      </c>
      <c r="DH16" t="s">
        <v>394</v>
      </c>
      <c r="DI16" t="s">
        <v>386</v>
      </c>
      <c r="DJ16" t="s">
        <v>384</v>
      </c>
      <c r="DK16" t="s">
        <v>384</v>
      </c>
      <c r="DL16" t="s">
        <v>383</v>
      </c>
      <c r="DM16" t="s">
        <v>383</v>
      </c>
      <c r="DN16" t="s">
        <v>383</v>
      </c>
      <c r="DO16" t="s">
        <v>383</v>
      </c>
      <c r="DP16" t="s">
        <v>383</v>
      </c>
      <c r="DQ16" t="s">
        <v>395</v>
      </c>
      <c r="DR16" t="s">
        <v>380</v>
      </c>
      <c r="DS16" t="s">
        <v>380</v>
      </c>
      <c r="DT16" t="s">
        <v>381</v>
      </c>
      <c r="DU16" t="s">
        <v>381</v>
      </c>
      <c r="DV16" t="s">
        <v>381</v>
      </c>
      <c r="DW16" t="s">
        <v>394</v>
      </c>
      <c r="DX16" t="s">
        <v>381</v>
      </c>
      <c r="DY16" t="s">
        <v>394</v>
      </c>
      <c r="DZ16" t="s">
        <v>384</v>
      </c>
      <c r="EA16" t="s">
        <v>384</v>
      </c>
      <c r="EB16" t="s">
        <v>383</v>
      </c>
      <c r="EC16" t="s">
        <v>383</v>
      </c>
      <c r="ED16" t="s">
        <v>380</v>
      </c>
      <c r="EI16" t="s">
        <v>380</v>
      </c>
      <c r="EL16" t="s">
        <v>383</v>
      </c>
      <c r="EM16" t="s">
        <v>383</v>
      </c>
      <c r="EN16" t="s">
        <v>383</v>
      </c>
      <c r="EO16" t="s">
        <v>383</v>
      </c>
      <c r="EP16" t="s">
        <v>383</v>
      </c>
      <c r="EQ16" t="s">
        <v>380</v>
      </c>
      <c r="ER16" t="s">
        <v>380</v>
      </c>
      <c r="ES16" t="s">
        <v>380</v>
      </c>
      <c r="ET16" t="s">
        <v>377</v>
      </c>
      <c r="EW16" t="s">
        <v>396</v>
      </c>
      <c r="EX16" t="s">
        <v>396</v>
      </c>
      <c r="EZ16" t="s">
        <v>377</v>
      </c>
      <c r="FA16" t="s">
        <v>397</v>
      </c>
      <c r="FC16" t="s">
        <v>377</v>
      </c>
      <c r="FD16" t="s">
        <v>377</v>
      </c>
      <c r="FF16" t="s">
        <v>398</v>
      </c>
      <c r="FG16" t="s">
        <v>399</v>
      </c>
      <c r="FH16" t="s">
        <v>398</v>
      </c>
      <c r="FI16" t="s">
        <v>399</v>
      </c>
      <c r="FJ16" t="s">
        <v>398</v>
      </c>
      <c r="FK16" t="s">
        <v>399</v>
      </c>
      <c r="FL16" t="s">
        <v>385</v>
      </c>
      <c r="FM16" t="s">
        <v>385</v>
      </c>
      <c r="FO16" t="s">
        <v>400</v>
      </c>
      <c r="FS16" t="s">
        <v>400</v>
      </c>
      <c r="FY16" t="s">
        <v>401</v>
      </c>
      <c r="FZ16" t="s">
        <v>401</v>
      </c>
      <c r="GM16" t="s">
        <v>401</v>
      </c>
      <c r="GN16" t="s">
        <v>401</v>
      </c>
      <c r="GO16" t="s">
        <v>402</v>
      </c>
      <c r="GP16" t="s">
        <v>402</v>
      </c>
      <c r="GQ16" t="s">
        <v>383</v>
      </c>
      <c r="GR16" t="s">
        <v>383</v>
      </c>
      <c r="GS16" t="s">
        <v>385</v>
      </c>
      <c r="GT16" t="s">
        <v>383</v>
      </c>
      <c r="GU16" t="s">
        <v>394</v>
      </c>
      <c r="GV16" t="s">
        <v>385</v>
      </c>
      <c r="GW16" t="s">
        <v>385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403</v>
      </c>
      <c r="HG16" t="s">
        <v>403</v>
      </c>
      <c r="HH16" t="s">
        <v>403</v>
      </c>
      <c r="HI16" t="s">
        <v>404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IB16" t="s">
        <v>401</v>
      </c>
      <c r="IC16" t="s">
        <v>385</v>
      </c>
      <c r="ID16" t="s">
        <v>385</v>
      </c>
      <c r="IE16" t="s">
        <v>398</v>
      </c>
      <c r="IF16" t="s">
        <v>399</v>
      </c>
      <c r="IG16" t="s">
        <v>399</v>
      </c>
      <c r="IK16" t="s">
        <v>399</v>
      </c>
      <c r="IO16" t="s">
        <v>381</v>
      </c>
      <c r="IP16" t="s">
        <v>381</v>
      </c>
      <c r="IQ16" t="s">
        <v>394</v>
      </c>
      <c r="IR16" t="s">
        <v>394</v>
      </c>
      <c r="IS16" t="s">
        <v>405</v>
      </c>
      <c r="IT16" t="s">
        <v>405</v>
      </c>
      <c r="IU16" t="s">
        <v>401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383</v>
      </c>
      <c r="JB16" t="s">
        <v>401</v>
      </c>
      <c r="JD16" t="s">
        <v>386</v>
      </c>
      <c r="JE16" t="s">
        <v>386</v>
      </c>
      <c r="JF16" t="s">
        <v>383</v>
      </c>
      <c r="JG16" t="s">
        <v>383</v>
      </c>
      <c r="JH16" t="s">
        <v>383</v>
      </c>
      <c r="JI16" t="s">
        <v>383</v>
      </c>
      <c r="JJ16" t="s">
        <v>383</v>
      </c>
      <c r="JK16" t="s">
        <v>385</v>
      </c>
      <c r="JL16" t="s">
        <v>385</v>
      </c>
      <c r="JM16" t="s">
        <v>385</v>
      </c>
      <c r="JN16" t="s">
        <v>383</v>
      </c>
      <c r="JO16" t="s">
        <v>381</v>
      </c>
      <c r="JP16" t="s">
        <v>394</v>
      </c>
      <c r="JQ16" t="s">
        <v>385</v>
      </c>
      <c r="JR16" t="s">
        <v>385</v>
      </c>
    </row>
    <row r="17" spans="1:278" x14ac:dyDescent="0.25">
      <c r="A17">
        <v>10</v>
      </c>
      <c r="B17">
        <v>1678905362.5999999</v>
      </c>
      <c r="C17">
        <v>1620.099999904633</v>
      </c>
      <c r="D17" t="s">
        <v>414</v>
      </c>
      <c r="E17" t="s">
        <v>415</v>
      </c>
      <c r="F17" t="s">
        <v>406</v>
      </c>
      <c r="G17">
        <v>1678905362.5999999</v>
      </c>
      <c r="H17">
        <f t="shared" ref="H17:H21" si="0">(I17)/1000</f>
        <v>6.7274296168956145E-3</v>
      </c>
      <c r="I17">
        <f t="shared" ref="I17:I21" si="1">1000*DI17*AG17*(DE17-DF17)/(100*CX17*(1000-AG17*DE17))</f>
        <v>6.7274296168956145</v>
      </c>
      <c r="J17">
        <f t="shared" ref="J17:J21" si="2">DI17*AG17*(DD17-DC17*(1000-AG17*DF17)/(1000-AG17*DE17))/(100*CX17)</f>
        <v>33.205399186411782</v>
      </c>
      <c r="K17">
        <f t="shared" ref="K17:K21" si="3">DC17 - IF(AG17&gt;1, J17*CX17*100/(AI17*DQ17), 0)</f>
        <v>399.97399999999999</v>
      </c>
      <c r="L17">
        <f t="shared" ref="L17:L21" si="4">((R17-H17/2)*K17-J17)/(R17+H17/2)</f>
        <v>288.1949037934499</v>
      </c>
      <c r="M17">
        <f t="shared" ref="M17:M21" si="5">L17*(DJ17+DK17)/1000</f>
        <v>28.761772721377564</v>
      </c>
      <c r="N17">
        <f t="shared" ref="N17:N21" si="6">(DC17 - IF(AG17&gt;1, J17*CX17*100/(AI17*DQ17), 0))*(DJ17+DK17)/1000</f>
        <v>39.917296007097995</v>
      </c>
      <c r="O17">
        <f t="shared" ref="O17:O21" si="7">2/((1/Q17-1/P17)+SIGN(Q17)*SQRT((1/Q17-1/P17)*(1/Q17-1/P17) + 4*CY17/((CY17+1)*(CY17+1))*(2*1/Q17*1/P17-1/P17*1/P17)))</f>
        <v>0.55398193828951281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2.9218637505917622</v>
      </c>
      <c r="Q17">
        <f t="shared" ref="Q17:Q21" si="9">H17*(1000-(1000*0.61365*EXP(17.502*U17/(240.97+U17))/(DJ17+DK17)+DE17)/2)/(1000*0.61365*EXP(17.502*U17/(240.97+U17))/(DJ17+DK17)-DE17)</f>
        <v>0.5015616874273221</v>
      </c>
      <c r="R17">
        <f t="shared" ref="R17:R21" si="10">1/((CY17+1)/(O17/1.6)+1/(P17/1.37)) + CY17/((CY17+1)/(O17/1.6) + CY17/(P17/1.37))</f>
        <v>0.31777142886519133</v>
      </c>
      <c r="S17">
        <f t="shared" ref="S17:S21" si="11">(CT17*CW17)</f>
        <v>289.53237592379469</v>
      </c>
      <c r="T17">
        <f t="shared" ref="T17:T21" si="12">(DL17+(S17+2*0.95*0.0000000567*(((DL17+$B$7)+273)^4-(DL17+273)^4)-44100*H17)/(1.84*29.3*P17+8*0.95*0.0000000567*(DL17+273)^3))</f>
        <v>25.401903024628925</v>
      </c>
      <c r="U17">
        <f t="shared" ref="U17:U21" si="13">($C$7*DM17+$D$7*DN17+$E$7*T17)</f>
        <v>24.9985</v>
      </c>
      <c r="V17">
        <f t="shared" ref="V17:V21" si="14">0.61365*EXP(17.502*U17/(240.97+U17))</f>
        <v>3.1793932468574213</v>
      </c>
      <c r="W17">
        <f t="shared" ref="W17:W21" si="15">(X17/Y17*100)</f>
        <v>57.419768524412454</v>
      </c>
      <c r="X17">
        <f t="shared" ref="X17:X21" si="16">DE17*(DJ17+DK17)/1000</f>
        <v>1.8746779918588001</v>
      </c>
      <c r="Y17">
        <f t="shared" ref="Y17:Y21" si="17">0.61365*EXP(17.502*DL17/(240.97+DL17))</f>
        <v>3.2648651153335222</v>
      </c>
      <c r="Z17">
        <f t="shared" ref="Z17:Z21" si="18">(V17-DE17*(DJ17+DK17)/1000)</f>
        <v>1.3047152549986212</v>
      </c>
      <c r="AA17">
        <f t="shared" ref="AA17:AA21" si="19">(-H17*44100)</f>
        <v>-296.67964610509659</v>
      </c>
      <c r="AB17">
        <f t="shared" ref="AB17:AB21" si="20">2*29.3*P17*0.92*(DL17-U17)</f>
        <v>70.208232205211999</v>
      </c>
      <c r="AC17">
        <f t="shared" ref="AC17:AC21" si="21">2*0.95*0.0000000567*(((DL17+$B$7)+273)^4-(U17+273)^4)</f>
        <v>5.0939622634381534</v>
      </c>
      <c r="AD17">
        <f t="shared" ref="AD17:AD21" si="22">S17+AC17+AA17+AB17</f>
        <v>68.154924287348223</v>
      </c>
      <c r="AE17">
        <v>115</v>
      </c>
      <c r="AF17">
        <v>23</v>
      </c>
      <c r="AG17">
        <f t="shared" ref="AG17:AG21" si="23">IF(AE17*$H$13&gt;=AI17,1,(AI17/(AI17-AE17*$H$13)))</f>
        <v>1</v>
      </c>
      <c r="AH17">
        <f t="shared" ref="AH17:AH21" si="24">(AG17-1)*100</f>
        <v>0</v>
      </c>
      <c r="AI17">
        <f t="shared" ref="AI17:AI21" si="25">MAX(0,($B$13+$C$13*DQ17)/(1+$D$13*DQ17)*DJ17/(DL17+273)*$E$13)</f>
        <v>52923.249467606845</v>
      </c>
      <c r="AJ17" t="s">
        <v>407</v>
      </c>
      <c r="AK17" t="s">
        <v>407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407</v>
      </c>
      <c r="AQ17" t="s">
        <v>407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1513.0079999605152</v>
      </c>
      <c r="AW17">
        <f t="shared" ref="AW17:AW21" si="29">J17</f>
        <v>33.205399186411782</v>
      </c>
      <c r="AX17" t="e">
        <f t="shared" ref="AX17:AX21" si="30">AT17*AU17*AV17</f>
        <v>#DIV/0!</v>
      </c>
      <c r="AY17">
        <f t="shared" ref="AY17:AY21" si="31">(AW17-AO17)/AV17</f>
        <v>2.1946611774212917E-2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407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1799.79</v>
      </c>
      <c r="CU17">
        <f t="shared" ref="CU17:CU21" si="43">CT17*CV17</f>
        <v>1513.0079999605152</v>
      </c>
      <c r="CV17">
        <f t="shared" ref="CV17:CV21" si="44">($B$11*$D$9+$C$11*$D$9+$F$11*((EQ17+EI17)/MAX(EQ17+EI17+ER17, 0.1)*$I$9+ER17/MAX(EQ17+EI17+ER17, 0.1)*$J$9))/($B$11+$C$11+$F$11)</f>
        <v>0.84065807675368531</v>
      </c>
      <c r="CW17">
        <f t="shared" ref="CW17:CW21" si="45">($B$11*$K$9+$C$11*$K$9+$F$11*((EQ17+EI17)/MAX(EQ17+EI17+ER17, 0.1)*$P$9+ER17/MAX(EQ17+EI17+ER17, 0.1)*$Q$9))/($B$11+$C$11+$F$11)</f>
        <v>0.16087008813461276</v>
      </c>
      <c r="CX17">
        <v>6</v>
      </c>
      <c r="CY17">
        <v>0.5</v>
      </c>
      <c r="CZ17" t="s">
        <v>408</v>
      </c>
      <c r="DA17">
        <v>2</v>
      </c>
      <c r="DB17">
        <v>1678905362.5999999</v>
      </c>
      <c r="DC17">
        <v>399.97399999999999</v>
      </c>
      <c r="DD17">
        <v>443.036</v>
      </c>
      <c r="DE17">
        <v>18.784400000000002</v>
      </c>
      <c r="DF17">
        <v>10.865600000000001</v>
      </c>
      <c r="DG17">
        <v>402.387</v>
      </c>
      <c r="DH17">
        <v>18.455500000000001</v>
      </c>
      <c r="DI17">
        <v>500.15600000000001</v>
      </c>
      <c r="DJ17">
        <v>99.699600000000004</v>
      </c>
      <c r="DK17">
        <v>0.10012699999999999</v>
      </c>
      <c r="DL17">
        <v>25.444199999999999</v>
      </c>
      <c r="DM17">
        <v>24.9985</v>
      </c>
      <c r="DN17">
        <v>999.9</v>
      </c>
      <c r="DO17">
        <v>0</v>
      </c>
      <c r="DP17">
        <v>0</v>
      </c>
      <c r="DQ17">
        <v>9986.25</v>
      </c>
      <c r="DR17">
        <v>0</v>
      </c>
      <c r="DS17">
        <v>1.91117E-3</v>
      </c>
      <c r="DT17">
        <v>-43.061599999999999</v>
      </c>
      <c r="DU17">
        <v>407.63099999999997</v>
      </c>
      <c r="DV17">
        <v>447.90199999999999</v>
      </c>
      <c r="DW17">
        <v>7.9187900000000004</v>
      </c>
      <c r="DX17">
        <v>443.036</v>
      </c>
      <c r="DY17">
        <v>10.865600000000001</v>
      </c>
      <c r="DZ17">
        <v>1.8728</v>
      </c>
      <c r="EA17">
        <v>1.0832999999999999</v>
      </c>
      <c r="EB17">
        <v>16.408000000000001</v>
      </c>
      <c r="EC17">
        <v>8.0875900000000005</v>
      </c>
      <c r="ED17">
        <v>1799.79</v>
      </c>
      <c r="EE17">
        <v>0.97800299999999996</v>
      </c>
      <c r="EF17">
        <v>2.1996600000000002E-2</v>
      </c>
      <c r="EG17">
        <v>0</v>
      </c>
      <c r="EH17">
        <v>1028.97</v>
      </c>
      <c r="EI17">
        <v>5.0000600000000004</v>
      </c>
      <c r="EJ17">
        <v>17028.2</v>
      </c>
      <c r="EK17">
        <v>16011.9</v>
      </c>
      <c r="EL17">
        <v>46.125</v>
      </c>
      <c r="EM17">
        <v>47.311999999999998</v>
      </c>
      <c r="EN17">
        <v>46.75</v>
      </c>
      <c r="EO17">
        <v>46.75</v>
      </c>
      <c r="EP17">
        <v>47.561999999999998</v>
      </c>
      <c r="EQ17">
        <v>1755.31</v>
      </c>
      <c r="ER17">
        <v>39.479999999999997</v>
      </c>
      <c r="ES17">
        <v>0</v>
      </c>
      <c r="ET17">
        <v>1678905363</v>
      </c>
      <c r="EU17">
        <v>0</v>
      </c>
      <c r="EV17">
        <v>1028.999615384615</v>
      </c>
      <c r="EW17">
        <v>-0.3798290679775369</v>
      </c>
      <c r="EX17">
        <v>-11.825640972312931</v>
      </c>
      <c r="EY17">
        <v>17032.642307692309</v>
      </c>
      <c r="EZ17">
        <v>15</v>
      </c>
      <c r="FA17">
        <v>1678903157</v>
      </c>
      <c r="FB17" t="s">
        <v>409</v>
      </c>
      <c r="FC17">
        <v>1678903139</v>
      </c>
      <c r="FD17">
        <v>1678903157</v>
      </c>
      <c r="FE17">
        <v>7</v>
      </c>
      <c r="FF17">
        <v>0.17899999999999999</v>
      </c>
      <c r="FG17">
        <v>0</v>
      </c>
      <c r="FH17">
        <v>-2.512</v>
      </c>
      <c r="FI17">
        <v>-9.8000000000000004E-2</v>
      </c>
      <c r="FJ17">
        <v>433</v>
      </c>
      <c r="FK17">
        <v>11</v>
      </c>
      <c r="FL17">
        <v>0.03</v>
      </c>
      <c r="FM17">
        <v>0.01</v>
      </c>
      <c r="FN17">
        <v>-43.023197560975611</v>
      </c>
      <c r="FO17">
        <v>-8.477560975601682E-2</v>
      </c>
      <c r="FP17">
        <v>4.113206859886695E-2</v>
      </c>
      <c r="FQ17">
        <v>-1</v>
      </c>
      <c r="FR17">
        <v>7.9155302439024382</v>
      </c>
      <c r="FS17">
        <v>2.3434703832771169E-2</v>
      </c>
      <c r="FT17">
        <v>3.042171470772913E-3</v>
      </c>
      <c r="FU17">
        <v>-1</v>
      </c>
      <c r="FV17">
        <v>0</v>
      </c>
      <c r="FW17">
        <v>0</v>
      </c>
      <c r="FX17" t="s">
        <v>410</v>
      </c>
      <c r="FY17">
        <v>2.93268</v>
      </c>
      <c r="FZ17">
        <v>2.8290199999999999</v>
      </c>
      <c r="GA17">
        <v>0.10123500000000001</v>
      </c>
      <c r="GB17">
        <v>0.107292</v>
      </c>
      <c r="GC17">
        <v>0.100409</v>
      </c>
      <c r="GD17">
        <v>6.5932500000000005E-2</v>
      </c>
      <c r="GE17">
        <v>23914.9</v>
      </c>
      <c r="GF17">
        <v>25363</v>
      </c>
      <c r="GG17">
        <v>24470.2</v>
      </c>
      <c r="GH17">
        <v>27713.5</v>
      </c>
      <c r="GI17">
        <v>29331.599999999999</v>
      </c>
      <c r="GJ17">
        <v>37697.199999999997</v>
      </c>
      <c r="GK17">
        <v>33547.1</v>
      </c>
      <c r="GL17">
        <v>42604</v>
      </c>
      <c r="GM17">
        <v>1.7776000000000001</v>
      </c>
      <c r="GN17">
        <v>1.76752</v>
      </c>
      <c r="GO17">
        <v>7.0031700000000002E-2</v>
      </c>
      <c r="GP17">
        <v>0</v>
      </c>
      <c r="GQ17">
        <v>23.848400000000002</v>
      </c>
      <c r="GR17">
        <v>999.9</v>
      </c>
      <c r="GS17">
        <v>33.299999999999997</v>
      </c>
      <c r="GT17">
        <v>30.2</v>
      </c>
      <c r="GU17">
        <v>14.3939</v>
      </c>
      <c r="GV17">
        <v>62.061500000000002</v>
      </c>
      <c r="GW17">
        <v>26.5505</v>
      </c>
      <c r="GX17">
        <v>1</v>
      </c>
      <c r="GY17">
        <v>8.7271299999999996E-2</v>
      </c>
      <c r="GZ17">
        <v>2.6159699999999999</v>
      </c>
      <c r="HA17">
        <v>20.204499999999999</v>
      </c>
      <c r="HB17">
        <v>5.2277699999999996</v>
      </c>
      <c r="HC17">
        <v>11.992000000000001</v>
      </c>
      <c r="HD17">
        <v>4.9939999999999998</v>
      </c>
      <c r="HE17">
        <v>3.2909999999999999</v>
      </c>
      <c r="HF17">
        <v>6284.9</v>
      </c>
      <c r="HG17">
        <v>9999</v>
      </c>
      <c r="HH17">
        <v>9999</v>
      </c>
      <c r="HI17">
        <v>126.1</v>
      </c>
      <c r="HJ17">
        <v>1.8782000000000001</v>
      </c>
      <c r="HK17">
        <v>1.87408</v>
      </c>
      <c r="HL17">
        <v>1.8705700000000001</v>
      </c>
      <c r="HM17">
        <v>1.87253</v>
      </c>
      <c r="HN17">
        <v>1.87792</v>
      </c>
      <c r="HO17">
        <v>1.8742399999999999</v>
      </c>
      <c r="HP17">
        <v>1.87198</v>
      </c>
      <c r="HQ17">
        <v>1.8708800000000001</v>
      </c>
      <c r="HR17">
        <v>0</v>
      </c>
      <c r="HS17">
        <v>0</v>
      </c>
      <c r="HT17">
        <v>0</v>
      </c>
      <c r="HU17">
        <v>0</v>
      </c>
      <c r="HV17" t="s">
        <v>411</v>
      </c>
      <c r="HW17" t="s">
        <v>412</v>
      </c>
      <c r="HX17" t="s">
        <v>413</v>
      </c>
      <c r="HY17" t="s">
        <v>413</v>
      </c>
      <c r="HZ17" t="s">
        <v>413</v>
      </c>
      <c r="IA17" t="s">
        <v>413</v>
      </c>
      <c r="IB17">
        <v>0</v>
      </c>
      <c r="IC17">
        <v>100</v>
      </c>
      <c r="ID17">
        <v>100</v>
      </c>
      <c r="IE17">
        <v>-2.4129999999999998</v>
      </c>
      <c r="IF17">
        <v>0.32890000000000003</v>
      </c>
      <c r="IG17">
        <v>-1.047030135685165</v>
      </c>
      <c r="IH17">
        <v>-3.8409413047910609E-3</v>
      </c>
      <c r="II17">
        <v>1.222025474305011E-6</v>
      </c>
      <c r="IJ17">
        <v>-2.7416089085140852E-10</v>
      </c>
      <c r="IK17">
        <v>-6.6716085898999411E-2</v>
      </c>
      <c r="IL17">
        <v>-5.0391888290500092E-2</v>
      </c>
      <c r="IM17">
        <v>5.0461131905616963E-3</v>
      </c>
      <c r="IN17">
        <v>-6.2541231099726957E-5</v>
      </c>
      <c r="IO17">
        <v>3</v>
      </c>
      <c r="IP17">
        <v>2222</v>
      </c>
      <c r="IQ17">
        <v>1</v>
      </c>
      <c r="IR17">
        <v>19</v>
      </c>
      <c r="IS17">
        <v>37.1</v>
      </c>
      <c r="IT17">
        <v>36.799999999999997</v>
      </c>
      <c r="IU17">
        <v>1.07544</v>
      </c>
      <c r="IV17">
        <v>2.5134300000000001</v>
      </c>
      <c r="IW17">
        <v>1.4465300000000001</v>
      </c>
      <c r="IX17">
        <v>2.2900399999999999</v>
      </c>
      <c r="IY17">
        <v>1.64673</v>
      </c>
      <c r="IZ17">
        <v>2.34497</v>
      </c>
      <c r="JA17">
        <v>33.625399999999999</v>
      </c>
      <c r="JB17">
        <v>23.938700000000001</v>
      </c>
      <c r="JC17">
        <v>18</v>
      </c>
      <c r="JD17">
        <v>352.01499999999999</v>
      </c>
      <c r="JE17">
        <v>417.41800000000001</v>
      </c>
      <c r="JF17">
        <v>20.911799999999999</v>
      </c>
      <c r="JG17">
        <v>28.291399999999999</v>
      </c>
      <c r="JH17">
        <v>30</v>
      </c>
      <c r="JI17">
        <v>28.4589</v>
      </c>
      <c r="JJ17">
        <v>28.471699999999998</v>
      </c>
      <c r="JK17">
        <v>21.546500000000002</v>
      </c>
      <c r="JL17">
        <v>30.083600000000001</v>
      </c>
      <c r="JM17">
        <v>50.897500000000001</v>
      </c>
      <c r="JN17">
        <v>20.914899999999999</v>
      </c>
      <c r="JO17">
        <v>443.03300000000002</v>
      </c>
      <c r="JP17">
        <v>10.908300000000001</v>
      </c>
      <c r="JQ17">
        <v>99.531800000000004</v>
      </c>
      <c r="JR17">
        <v>99.657499999999999</v>
      </c>
    </row>
    <row r="18" spans="1:278" x14ac:dyDescent="0.25">
      <c r="A18">
        <v>11</v>
      </c>
      <c r="B18">
        <v>1678905542.5999999</v>
      </c>
      <c r="C18">
        <v>1800.099999904633</v>
      </c>
      <c r="D18" t="s">
        <v>416</v>
      </c>
      <c r="E18" t="s">
        <v>417</v>
      </c>
      <c r="F18" t="s">
        <v>406</v>
      </c>
      <c r="G18">
        <v>1678905542.5999999</v>
      </c>
      <c r="H18">
        <f t="shared" si="0"/>
        <v>6.7673924870798995E-3</v>
      </c>
      <c r="I18">
        <f t="shared" si="1"/>
        <v>6.7673924870798992</v>
      </c>
      <c r="J18">
        <f t="shared" si="2"/>
        <v>33.243062789953022</v>
      </c>
      <c r="K18">
        <f t="shared" si="3"/>
        <v>399.99799999999999</v>
      </c>
      <c r="L18">
        <f t="shared" si="4"/>
        <v>289.00590854939526</v>
      </c>
      <c r="M18">
        <f t="shared" si="5"/>
        <v>28.843458288399074</v>
      </c>
      <c r="N18">
        <f t="shared" si="6"/>
        <v>39.920725795373002</v>
      </c>
      <c r="O18">
        <f t="shared" si="7"/>
        <v>0.55913393496308006</v>
      </c>
      <c r="P18">
        <f t="shared" si="8"/>
        <v>2.9251999628600807</v>
      </c>
      <c r="Q18">
        <f t="shared" si="9"/>
        <v>0.50583897656233778</v>
      </c>
      <c r="R18">
        <f t="shared" si="10"/>
        <v>0.32051331101304448</v>
      </c>
      <c r="S18">
        <f t="shared" si="11"/>
        <v>289.56908392380444</v>
      </c>
      <c r="T18">
        <f t="shared" si="12"/>
        <v>25.394446666636423</v>
      </c>
      <c r="U18">
        <f t="shared" si="13"/>
        <v>24.997599999999998</v>
      </c>
      <c r="V18">
        <f t="shared" si="14"/>
        <v>3.1792226516508593</v>
      </c>
      <c r="W18">
        <f t="shared" si="15"/>
        <v>57.507403799741496</v>
      </c>
      <c r="X18">
        <f t="shared" si="16"/>
        <v>1.8778404098905999</v>
      </c>
      <c r="Y18">
        <f t="shared" si="17"/>
        <v>3.2653889513597569</v>
      </c>
      <c r="Z18">
        <f t="shared" si="18"/>
        <v>1.3013822417602594</v>
      </c>
      <c r="AA18">
        <f t="shared" si="19"/>
        <v>-298.44200868022358</v>
      </c>
      <c r="AB18">
        <f t="shared" si="20"/>
        <v>70.856128812692447</v>
      </c>
      <c r="AC18">
        <f t="shared" si="21"/>
        <v>5.1351536617795652</v>
      </c>
      <c r="AD18">
        <f t="shared" si="22"/>
        <v>67.118357718052863</v>
      </c>
      <c r="AE18">
        <v>115</v>
      </c>
      <c r="AF18">
        <v>23</v>
      </c>
      <c r="AG18">
        <f t="shared" si="23"/>
        <v>1</v>
      </c>
      <c r="AH18">
        <f t="shared" si="24"/>
        <v>0</v>
      </c>
      <c r="AI18">
        <f t="shared" si="25"/>
        <v>53019.571926951838</v>
      </c>
      <c r="AJ18" t="s">
        <v>407</v>
      </c>
      <c r="AK18" t="s">
        <v>407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407</v>
      </c>
      <c r="AQ18" t="s">
        <v>407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1513.2011999605204</v>
      </c>
      <c r="AW18">
        <f t="shared" si="29"/>
        <v>33.243062789953022</v>
      </c>
      <c r="AX18" t="e">
        <f t="shared" si="30"/>
        <v>#DIV/0!</v>
      </c>
      <c r="AY18">
        <f t="shared" si="31"/>
        <v>2.1968699727980878E-2</v>
      </c>
      <c r="AZ18" t="e">
        <f t="shared" si="32"/>
        <v>#DIV/0!</v>
      </c>
      <c r="BA18" t="e">
        <f t="shared" si="33"/>
        <v>#DIV/0!</v>
      </c>
      <c r="BB18" t="s">
        <v>407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1800.02</v>
      </c>
      <c r="CU18">
        <f t="shared" si="43"/>
        <v>1513.2011999605204</v>
      </c>
      <c r="CV18">
        <f t="shared" si="44"/>
        <v>0.84065799266703722</v>
      </c>
      <c r="CW18">
        <f t="shared" si="45"/>
        <v>0.16086992584738194</v>
      </c>
      <c r="CX18">
        <v>6</v>
      </c>
      <c r="CY18">
        <v>0.5</v>
      </c>
      <c r="CZ18" t="s">
        <v>408</v>
      </c>
      <c r="DA18">
        <v>2</v>
      </c>
      <c r="DB18">
        <v>1678905542.5999999</v>
      </c>
      <c r="DC18">
        <v>399.99799999999999</v>
      </c>
      <c r="DD18">
        <v>443.12299999999999</v>
      </c>
      <c r="DE18">
        <v>18.8156</v>
      </c>
      <c r="DF18">
        <v>10.850300000000001</v>
      </c>
      <c r="DG18">
        <v>402.411</v>
      </c>
      <c r="DH18">
        <v>18.4846</v>
      </c>
      <c r="DI18">
        <v>500.17399999999998</v>
      </c>
      <c r="DJ18">
        <v>99.702399999999997</v>
      </c>
      <c r="DK18">
        <v>9.9913500000000002E-2</v>
      </c>
      <c r="DL18">
        <v>25.446899999999999</v>
      </c>
      <c r="DM18">
        <v>24.997599999999998</v>
      </c>
      <c r="DN18">
        <v>999.9</v>
      </c>
      <c r="DO18">
        <v>0</v>
      </c>
      <c r="DP18">
        <v>0</v>
      </c>
      <c r="DQ18">
        <v>10005</v>
      </c>
      <c r="DR18">
        <v>0</v>
      </c>
      <c r="DS18">
        <v>1.91117E-3</v>
      </c>
      <c r="DT18">
        <v>-43.124499999999998</v>
      </c>
      <c r="DU18">
        <v>407.66899999999998</v>
      </c>
      <c r="DV18">
        <v>447.983</v>
      </c>
      <c r="DW18">
        <v>7.9653099999999997</v>
      </c>
      <c r="DX18">
        <v>443.12299999999999</v>
      </c>
      <c r="DY18">
        <v>10.850300000000001</v>
      </c>
      <c r="DZ18">
        <v>1.8759600000000001</v>
      </c>
      <c r="EA18">
        <v>1.0818000000000001</v>
      </c>
      <c r="EB18">
        <v>16.4345</v>
      </c>
      <c r="EC18">
        <v>8.0672300000000003</v>
      </c>
      <c r="ED18">
        <v>1800.02</v>
      </c>
      <c r="EE18">
        <v>0.97800699999999996</v>
      </c>
      <c r="EF18">
        <v>2.1992899999999999E-2</v>
      </c>
      <c r="EG18">
        <v>0</v>
      </c>
      <c r="EH18">
        <v>1026.1600000000001</v>
      </c>
      <c r="EI18">
        <v>5.0000600000000004</v>
      </c>
      <c r="EJ18">
        <v>16991.2</v>
      </c>
      <c r="EK18">
        <v>16014</v>
      </c>
      <c r="EL18">
        <v>46.125</v>
      </c>
      <c r="EM18">
        <v>47.375</v>
      </c>
      <c r="EN18">
        <v>46.811999999999998</v>
      </c>
      <c r="EO18">
        <v>46.75</v>
      </c>
      <c r="EP18">
        <v>47.625</v>
      </c>
      <c r="EQ18">
        <v>1755.54</v>
      </c>
      <c r="ER18">
        <v>39.479999999999997</v>
      </c>
      <c r="ES18">
        <v>0</v>
      </c>
      <c r="ET18">
        <v>1678905543</v>
      </c>
      <c r="EU18">
        <v>0</v>
      </c>
      <c r="EV18">
        <v>1026.468076923077</v>
      </c>
      <c r="EW18">
        <v>-1.6311111036321471</v>
      </c>
      <c r="EX18">
        <v>-16.834187975357469</v>
      </c>
      <c r="EY18">
        <v>16993.16153846154</v>
      </c>
      <c r="EZ18">
        <v>15</v>
      </c>
      <c r="FA18">
        <v>1678903157</v>
      </c>
      <c r="FB18" t="s">
        <v>409</v>
      </c>
      <c r="FC18">
        <v>1678903139</v>
      </c>
      <c r="FD18">
        <v>1678903157</v>
      </c>
      <c r="FE18">
        <v>7</v>
      </c>
      <c r="FF18">
        <v>0.17899999999999999</v>
      </c>
      <c r="FG18">
        <v>0</v>
      </c>
      <c r="FH18">
        <v>-2.512</v>
      </c>
      <c r="FI18">
        <v>-9.8000000000000004E-2</v>
      </c>
      <c r="FJ18">
        <v>433</v>
      </c>
      <c r="FK18">
        <v>11</v>
      </c>
      <c r="FL18">
        <v>0.03</v>
      </c>
      <c r="FM18">
        <v>0.01</v>
      </c>
      <c r="FN18">
        <v>-43.114584999999998</v>
      </c>
      <c r="FO18">
        <v>-5.040225140710549E-2</v>
      </c>
      <c r="FP18">
        <v>3.1438237466499458E-2</v>
      </c>
      <c r="FQ18">
        <v>-1</v>
      </c>
      <c r="FR18">
        <v>7.9630342499999998</v>
      </c>
      <c r="FS18">
        <v>9.0397373358070375E-3</v>
      </c>
      <c r="FT18">
        <v>2.089701997295342E-3</v>
      </c>
      <c r="FU18">
        <v>-1</v>
      </c>
      <c r="FV18">
        <v>0</v>
      </c>
      <c r="FW18">
        <v>0</v>
      </c>
      <c r="FX18" t="s">
        <v>410</v>
      </c>
      <c r="FY18">
        <v>2.93275</v>
      </c>
      <c r="FZ18">
        <v>2.82897</v>
      </c>
      <c r="GA18">
        <v>0.10125099999999999</v>
      </c>
      <c r="GB18">
        <v>0.10732</v>
      </c>
      <c r="GC18">
        <v>0.100534</v>
      </c>
      <c r="GD18">
        <v>6.5869999999999998E-2</v>
      </c>
      <c r="GE18">
        <v>23915.3</v>
      </c>
      <c r="GF18">
        <v>25364.1</v>
      </c>
      <c r="GG18">
        <v>24470.9</v>
      </c>
      <c r="GH18">
        <v>27715.4</v>
      </c>
      <c r="GI18">
        <v>29328.2</v>
      </c>
      <c r="GJ18">
        <v>37702.400000000001</v>
      </c>
      <c r="GK18">
        <v>33548.199999999997</v>
      </c>
      <c r="GL18">
        <v>42607.1</v>
      </c>
      <c r="GM18">
        <v>1.7778</v>
      </c>
      <c r="GN18">
        <v>1.76763</v>
      </c>
      <c r="GO18">
        <v>6.8724199999999999E-2</v>
      </c>
      <c r="GP18">
        <v>0</v>
      </c>
      <c r="GQ18">
        <v>23.869</v>
      </c>
      <c r="GR18">
        <v>999.9</v>
      </c>
      <c r="GS18">
        <v>33.1</v>
      </c>
      <c r="GT18">
        <v>30.1</v>
      </c>
      <c r="GU18">
        <v>14.2257</v>
      </c>
      <c r="GV18">
        <v>62.331600000000002</v>
      </c>
      <c r="GW18">
        <v>26.870999999999999</v>
      </c>
      <c r="GX18">
        <v>1</v>
      </c>
      <c r="GY18">
        <v>8.4806900000000005E-2</v>
      </c>
      <c r="GZ18">
        <v>2.6074799999999998</v>
      </c>
      <c r="HA18">
        <v>20.204899999999999</v>
      </c>
      <c r="HB18">
        <v>5.2267200000000003</v>
      </c>
      <c r="HC18">
        <v>11.992000000000001</v>
      </c>
      <c r="HD18">
        <v>4.9939499999999999</v>
      </c>
      <c r="HE18">
        <v>3.2909999999999999</v>
      </c>
      <c r="HF18">
        <v>6288.5</v>
      </c>
      <c r="HG18">
        <v>9999</v>
      </c>
      <c r="HH18">
        <v>9999</v>
      </c>
      <c r="HI18">
        <v>126.2</v>
      </c>
      <c r="HJ18">
        <v>1.8782000000000001</v>
      </c>
      <c r="HK18">
        <v>1.87408</v>
      </c>
      <c r="HL18">
        <v>1.8705700000000001</v>
      </c>
      <c r="HM18">
        <v>1.8725099999999999</v>
      </c>
      <c r="HN18">
        <v>1.8778999999999999</v>
      </c>
      <c r="HO18">
        <v>1.8742399999999999</v>
      </c>
      <c r="HP18">
        <v>1.87202</v>
      </c>
      <c r="HQ18">
        <v>1.8708800000000001</v>
      </c>
      <c r="HR18">
        <v>0</v>
      </c>
      <c r="HS18">
        <v>0</v>
      </c>
      <c r="HT18">
        <v>0</v>
      </c>
      <c r="HU18">
        <v>0</v>
      </c>
      <c r="HV18" t="s">
        <v>411</v>
      </c>
      <c r="HW18" t="s">
        <v>412</v>
      </c>
      <c r="HX18" t="s">
        <v>413</v>
      </c>
      <c r="HY18" t="s">
        <v>413</v>
      </c>
      <c r="HZ18" t="s">
        <v>413</v>
      </c>
      <c r="IA18" t="s">
        <v>413</v>
      </c>
      <c r="IB18">
        <v>0</v>
      </c>
      <c r="IC18">
        <v>100</v>
      </c>
      <c r="ID18">
        <v>100</v>
      </c>
      <c r="IE18">
        <v>-2.4129999999999998</v>
      </c>
      <c r="IF18">
        <v>0.33100000000000002</v>
      </c>
      <c r="IG18">
        <v>-1.047030135685165</v>
      </c>
      <c r="IH18">
        <v>-3.8409413047910609E-3</v>
      </c>
      <c r="II18">
        <v>1.222025474305011E-6</v>
      </c>
      <c r="IJ18">
        <v>-2.7416089085140852E-10</v>
      </c>
      <c r="IK18">
        <v>-6.6716085898999411E-2</v>
      </c>
      <c r="IL18">
        <v>-5.0391888290500092E-2</v>
      </c>
      <c r="IM18">
        <v>5.0461131905616963E-3</v>
      </c>
      <c r="IN18">
        <v>-6.2541231099726957E-5</v>
      </c>
      <c r="IO18">
        <v>3</v>
      </c>
      <c r="IP18">
        <v>2222</v>
      </c>
      <c r="IQ18">
        <v>1</v>
      </c>
      <c r="IR18">
        <v>19</v>
      </c>
      <c r="IS18">
        <v>40.1</v>
      </c>
      <c r="IT18">
        <v>39.799999999999997</v>
      </c>
      <c r="IU18">
        <v>1.07544</v>
      </c>
      <c r="IV18">
        <v>2.5097700000000001</v>
      </c>
      <c r="IW18">
        <v>1.4477500000000001</v>
      </c>
      <c r="IX18">
        <v>2.2924799999999999</v>
      </c>
      <c r="IY18">
        <v>1.64673</v>
      </c>
      <c r="IZ18">
        <v>2.4243199999999998</v>
      </c>
      <c r="JA18">
        <v>33.625399999999999</v>
      </c>
      <c r="JB18">
        <v>23.938700000000001</v>
      </c>
      <c r="JC18">
        <v>18</v>
      </c>
      <c r="JD18">
        <v>351.92099999999999</v>
      </c>
      <c r="JE18">
        <v>417.21899999999999</v>
      </c>
      <c r="JF18">
        <v>20.9071</v>
      </c>
      <c r="JG18">
        <v>28.26</v>
      </c>
      <c r="JH18">
        <v>30</v>
      </c>
      <c r="JI18">
        <v>28.425000000000001</v>
      </c>
      <c r="JJ18">
        <v>28.435700000000001</v>
      </c>
      <c r="JK18">
        <v>21.549800000000001</v>
      </c>
      <c r="JL18">
        <v>29.252600000000001</v>
      </c>
      <c r="JM18">
        <v>50.520600000000002</v>
      </c>
      <c r="JN18">
        <v>20.9114</v>
      </c>
      <c r="JO18">
        <v>443.01600000000002</v>
      </c>
      <c r="JP18">
        <v>10.899699999999999</v>
      </c>
      <c r="JQ18">
        <v>99.534899999999993</v>
      </c>
      <c r="JR18">
        <v>99.664599999999993</v>
      </c>
    </row>
    <row r="19" spans="1:278" x14ac:dyDescent="0.25">
      <c r="A19">
        <v>12</v>
      </c>
      <c r="B19">
        <v>1678905722.5999999</v>
      </c>
      <c r="C19">
        <v>1980.099999904633</v>
      </c>
      <c r="D19" t="s">
        <v>418</v>
      </c>
      <c r="E19" t="s">
        <v>419</v>
      </c>
      <c r="F19" t="s">
        <v>406</v>
      </c>
      <c r="G19">
        <v>1678905722.5999999</v>
      </c>
      <c r="H19">
        <f t="shared" si="0"/>
        <v>6.8506470687509403E-3</v>
      </c>
      <c r="I19">
        <f t="shared" si="1"/>
        <v>6.8506470687509404</v>
      </c>
      <c r="J19">
        <f t="shared" si="2"/>
        <v>33.254392232381356</v>
      </c>
      <c r="K19">
        <f t="shared" si="3"/>
        <v>400.06200000000001</v>
      </c>
      <c r="L19">
        <f t="shared" si="4"/>
        <v>289.79262367587921</v>
      </c>
      <c r="M19">
        <f t="shared" si="5"/>
        <v>28.924694126757132</v>
      </c>
      <c r="N19">
        <f t="shared" si="6"/>
        <v>39.930867925338006</v>
      </c>
      <c r="O19">
        <f t="shared" si="7"/>
        <v>0.56388108892643873</v>
      </c>
      <c r="P19">
        <f t="shared" si="8"/>
        <v>2.9245906992006523</v>
      </c>
      <c r="Q19">
        <f t="shared" si="9"/>
        <v>0.50971404734194847</v>
      </c>
      <c r="R19">
        <f t="shared" si="10"/>
        <v>0.32300325527791157</v>
      </c>
      <c r="S19">
        <f t="shared" si="11"/>
        <v>289.56589192380358</v>
      </c>
      <c r="T19">
        <f t="shared" si="12"/>
        <v>25.387709486298306</v>
      </c>
      <c r="U19">
        <f t="shared" si="13"/>
        <v>25.0015</v>
      </c>
      <c r="V19">
        <f t="shared" si="14"/>
        <v>3.1799619553212453</v>
      </c>
      <c r="W19">
        <f t="shared" si="15"/>
        <v>57.290556818343127</v>
      </c>
      <c r="X19">
        <f t="shared" si="16"/>
        <v>1.8724275485604001</v>
      </c>
      <c r="Y19">
        <f t="shared" si="17"/>
        <v>3.2683004888528004</v>
      </c>
      <c r="Z19">
        <f t="shared" si="18"/>
        <v>1.3075344067608452</v>
      </c>
      <c r="AA19">
        <f t="shared" si="19"/>
        <v>-302.11353573191644</v>
      </c>
      <c r="AB19">
        <f t="shared" si="20"/>
        <v>72.591513750150668</v>
      </c>
      <c r="AC19">
        <f t="shared" si="21"/>
        <v>5.2625185201539235</v>
      </c>
      <c r="AD19">
        <f t="shared" si="22"/>
        <v>65.306388462191748</v>
      </c>
      <c r="AE19">
        <v>115</v>
      </c>
      <c r="AF19">
        <v>23</v>
      </c>
      <c r="AG19">
        <f t="shared" si="23"/>
        <v>1</v>
      </c>
      <c r="AH19">
        <f t="shared" si="24"/>
        <v>0</v>
      </c>
      <c r="AI19">
        <f t="shared" si="25"/>
        <v>52999.435905966086</v>
      </c>
      <c r="AJ19" t="s">
        <v>407</v>
      </c>
      <c r="AK19" t="s">
        <v>407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407</v>
      </c>
      <c r="AQ19" t="s">
        <v>407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1513.1843999605201</v>
      </c>
      <c r="AW19">
        <f t="shared" si="29"/>
        <v>33.254392232381356</v>
      </c>
      <c r="AX19" t="e">
        <f t="shared" si="30"/>
        <v>#DIV/0!</v>
      </c>
      <c r="AY19">
        <f t="shared" si="31"/>
        <v>2.1976430786128237E-2</v>
      </c>
      <c r="AZ19" t="e">
        <f t="shared" si="32"/>
        <v>#DIV/0!</v>
      </c>
      <c r="BA19" t="e">
        <f t="shared" si="33"/>
        <v>#DIV/0!</v>
      </c>
      <c r="BB19" t="s">
        <v>407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1800</v>
      </c>
      <c r="CU19">
        <f t="shared" si="43"/>
        <v>1513.1843999605201</v>
      </c>
      <c r="CV19">
        <f t="shared" si="44"/>
        <v>0.84065799997806667</v>
      </c>
      <c r="CW19">
        <f t="shared" si="45"/>
        <v>0.16086993995766866</v>
      </c>
      <c r="CX19">
        <v>6</v>
      </c>
      <c r="CY19">
        <v>0.5</v>
      </c>
      <c r="CZ19" t="s">
        <v>408</v>
      </c>
      <c r="DA19">
        <v>2</v>
      </c>
      <c r="DB19">
        <v>1678905722.5999999</v>
      </c>
      <c r="DC19">
        <v>400.06200000000001</v>
      </c>
      <c r="DD19">
        <v>443.24400000000003</v>
      </c>
      <c r="DE19">
        <v>18.759599999999999</v>
      </c>
      <c r="DF19">
        <v>10.6953</v>
      </c>
      <c r="DG19">
        <v>402.47500000000002</v>
      </c>
      <c r="DH19">
        <v>18.432300000000001</v>
      </c>
      <c r="DI19">
        <v>500.14</v>
      </c>
      <c r="DJ19">
        <v>99.711600000000004</v>
      </c>
      <c r="DK19">
        <v>0.10009899999999999</v>
      </c>
      <c r="DL19">
        <v>25.4619</v>
      </c>
      <c r="DM19">
        <v>25.0015</v>
      </c>
      <c r="DN19">
        <v>999.9</v>
      </c>
      <c r="DO19">
        <v>0</v>
      </c>
      <c r="DP19">
        <v>0</v>
      </c>
      <c r="DQ19">
        <v>10000.6</v>
      </c>
      <c r="DR19">
        <v>0</v>
      </c>
      <c r="DS19">
        <v>1.91117E-3</v>
      </c>
      <c r="DT19">
        <v>-43.181600000000003</v>
      </c>
      <c r="DU19">
        <v>407.71100000000001</v>
      </c>
      <c r="DV19">
        <v>448.036</v>
      </c>
      <c r="DW19">
        <v>8.0642600000000009</v>
      </c>
      <c r="DX19">
        <v>443.24400000000003</v>
      </c>
      <c r="DY19">
        <v>10.6953</v>
      </c>
      <c r="DZ19">
        <v>1.8705499999999999</v>
      </c>
      <c r="EA19">
        <v>1.0664499999999999</v>
      </c>
      <c r="EB19">
        <v>16.389099999999999</v>
      </c>
      <c r="EC19">
        <v>7.8572300000000004</v>
      </c>
      <c r="ED19">
        <v>1800</v>
      </c>
      <c r="EE19">
        <v>0.97800699999999996</v>
      </c>
      <c r="EF19">
        <v>2.1992899999999999E-2</v>
      </c>
      <c r="EG19">
        <v>0</v>
      </c>
      <c r="EH19">
        <v>1024.44</v>
      </c>
      <c r="EI19">
        <v>5.0000600000000004</v>
      </c>
      <c r="EJ19">
        <v>16961.8</v>
      </c>
      <c r="EK19">
        <v>16013.8</v>
      </c>
      <c r="EL19">
        <v>46.186999999999998</v>
      </c>
      <c r="EM19">
        <v>47.436999999999998</v>
      </c>
      <c r="EN19">
        <v>46.811999999999998</v>
      </c>
      <c r="EO19">
        <v>46.811999999999998</v>
      </c>
      <c r="EP19">
        <v>47.686999999999998</v>
      </c>
      <c r="EQ19">
        <v>1755.52</v>
      </c>
      <c r="ER19">
        <v>39.479999999999997</v>
      </c>
      <c r="ES19">
        <v>0</v>
      </c>
      <c r="ET19">
        <v>1678905723</v>
      </c>
      <c r="EU19">
        <v>0</v>
      </c>
      <c r="EV19">
        <v>1024.563846153846</v>
      </c>
      <c r="EW19">
        <v>0.37538461963913528</v>
      </c>
      <c r="EX19">
        <v>-3.6854700819229</v>
      </c>
      <c r="EY19">
        <v>16962.961538461539</v>
      </c>
      <c r="EZ19">
        <v>15</v>
      </c>
      <c r="FA19">
        <v>1678903157</v>
      </c>
      <c r="FB19" t="s">
        <v>409</v>
      </c>
      <c r="FC19">
        <v>1678903139</v>
      </c>
      <c r="FD19">
        <v>1678903157</v>
      </c>
      <c r="FE19">
        <v>7</v>
      </c>
      <c r="FF19">
        <v>0.17899999999999999</v>
      </c>
      <c r="FG19">
        <v>0</v>
      </c>
      <c r="FH19">
        <v>-2.512</v>
      </c>
      <c r="FI19">
        <v>-9.8000000000000004E-2</v>
      </c>
      <c r="FJ19">
        <v>433</v>
      </c>
      <c r="FK19">
        <v>11</v>
      </c>
      <c r="FL19">
        <v>0.03</v>
      </c>
      <c r="FM19">
        <v>0.01</v>
      </c>
      <c r="FN19">
        <v>-43.177887499999997</v>
      </c>
      <c r="FO19">
        <v>-0.32044615384609121</v>
      </c>
      <c r="FP19">
        <v>5.8431875665170892E-2</v>
      </c>
      <c r="FQ19">
        <v>-1</v>
      </c>
      <c r="FR19">
        <v>8.0765605000000011</v>
      </c>
      <c r="FS19">
        <v>-5.5949718574119497E-2</v>
      </c>
      <c r="FT19">
        <v>1.817429956697077E-2</v>
      </c>
      <c r="FU19">
        <v>-1</v>
      </c>
      <c r="FV19">
        <v>0</v>
      </c>
      <c r="FW19">
        <v>0</v>
      </c>
      <c r="FX19" t="s">
        <v>410</v>
      </c>
      <c r="FY19">
        <v>2.9327200000000002</v>
      </c>
      <c r="FZ19">
        <v>2.8291200000000001</v>
      </c>
      <c r="GA19">
        <v>0.101284</v>
      </c>
      <c r="GB19">
        <v>0.107363</v>
      </c>
      <c r="GC19">
        <v>0.10034899999999999</v>
      </c>
      <c r="GD19">
        <v>6.5171900000000005E-2</v>
      </c>
      <c r="GE19">
        <v>23916.6</v>
      </c>
      <c r="GF19">
        <v>25365.7</v>
      </c>
      <c r="GG19">
        <v>24472.9</v>
      </c>
      <c r="GH19">
        <v>27718.3</v>
      </c>
      <c r="GI19">
        <v>29336.1</v>
      </c>
      <c r="GJ19">
        <v>37734.400000000001</v>
      </c>
      <c r="GK19">
        <v>33550.400000000001</v>
      </c>
      <c r="GL19">
        <v>42611.3</v>
      </c>
      <c r="GM19">
        <v>1.7782199999999999</v>
      </c>
      <c r="GN19">
        <v>1.76817</v>
      </c>
      <c r="GO19">
        <v>6.8318100000000007E-2</v>
      </c>
      <c r="GP19">
        <v>0</v>
      </c>
      <c r="GQ19">
        <v>23.8796</v>
      </c>
      <c r="GR19">
        <v>999.9</v>
      </c>
      <c r="GS19">
        <v>32.9</v>
      </c>
      <c r="GT19">
        <v>30.2</v>
      </c>
      <c r="GU19">
        <v>14.2195</v>
      </c>
      <c r="GV19">
        <v>62.361600000000003</v>
      </c>
      <c r="GW19">
        <v>26.5304</v>
      </c>
      <c r="GX19">
        <v>1</v>
      </c>
      <c r="GY19">
        <v>8.1158499999999995E-2</v>
      </c>
      <c r="GZ19">
        <v>2.6113599999999999</v>
      </c>
      <c r="HA19">
        <v>20.204499999999999</v>
      </c>
      <c r="HB19">
        <v>5.2279200000000001</v>
      </c>
      <c r="HC19">
        <v>11.992000000000001</v>
      </c>
      <c r="HD19">
        <v>4.99505</v>
      </c>
      <c r="HE19">
        <v>3.2909999999999999</v>
      </c>
      <c r="HF19">
        <v>6292.1</v>
      </c>
      <c r="HG19">
        <v>9999</v>
      </c>
      <c r="HH19">
        <v>9999</v>
      </c>
      <c r="HI19">
        <v>126.2</v>
      </c>
      <c r="HJ19">
        <v>1.8782000000000001</v>
      </c>
      <c r="HK19">
        <v>1.87408</v>
      </c>
      <c r="HL19">
        <v>1.8705700000000001</v>
      </c>
      <c r="HM19">
        <v>1.87253</v>
      </c>
      <c r="HN19">
        <v>1.8778999999999999</v>
      </c>
      <c r="HO19">
        <v>1.8742399999999999</v>
      </c>
      <c r="HP19">
        <v>1.8719699999999999</v>
      </c>
      <c r="HQ19">
        <v>1.8708800000000001</v>
      </c>
      <c r="HR19">
        <v>0</v>
      </c>
      <c r="HS19">
        <v>0</v>
      </c>
      <c r="HT19">
        <v>0</v>
      </c>
      <c r="HU19">
        <v>0</v>
      </c>
      <c r="HV19" t="s">
        <v>411</v>
      </c>
      <c r="HW19" t="s">
        <v>412</v>
      </c>
      <c r="HX19" t="s">
        <v>413</v>
      </c>
      <c r="HY19" t="s">
        <v>413</v>
      </c>
      <c r="HZ19" t="s">
        <v>413</v>
      </c>
      <c r="IA19" t="s">
        <v>413</v>
      </c>
      <c r="IB19">
        <v>0</v>
      </c>
      <c r="IC19">
        <v>100</v>
      </c>
      <c r="ID19">
        <v>100</v>
      </c>
      <c r="IE19">
        <v>-2.4129999999999998</v>
      </c>
      <c r="IF19">
        <v>0.32729999999999998</v>
      </c>
      <c r="IG19">
        <v>-1.047030135685165</v>
      </c>
      <c r="IH19">
        <v>-3.8409413047910609E-3</v>
      </c>
      <c r="II19">
        <v>1.222025474305011E-6</v>
      </c>
      <c r="IJ19">
        <v>-2.7416089085140852E-10</v>
      </c>
      <c r="IK19">
        <v>-6.6716085898999411E-2</v>
      </c>
      <c r="IL19">
        <v>-5.0391888290500092E-2</v>
      </c>
      <c r="IM19">
        <v>5.0461131905616963E-3</v>
      </c>
      <c r="IN19">
        <v>-6.2541231099726957E-5</v>
      </c>
      <c r="IO19">
        <v>3</v>
      </c>
      <c r="IP19">
        <v>2222</v>
      </c>
      <c r="IQ19">
        <v>1</v>
      </c>
      <c r="IR19">
        <v>19</v>
      </c>
      <c r="IS19">
        <v>43.1</v>
      </c>
      <c r="IT19">
        <v>42.8</v>
      </c>
      <c r="IU19">
        <v>1.07544</v>
      </c>
      <c r="IV19">
        <v>2.5097700000000001</v>
      </c>
      <c r="IW19">
        <v>1.4477500000000001</v>
      </c>
      <c r="IX19">
        <v>2.2900399999999999</v>
      </c>
      <c r="IY19">
        <v>1.64673</v>
      </c>
      <c r="IZ19">
        <v>2.34375</v>
      </c>
      <c r="JA19">
        <v>33.625399999999999</v>
      </c>
      <c r="JB19">
        <v>23.938700000000001</v>
      </c>
      <c r="JC19">
        <v>18</v>
      </c>
      <c r="JD19">
        <v>351.86399999999998</v>
      </c>
      <c r="JE19">
        <v>417.21300000000002</v>
      </c>
      <c r="JF19">
        <v>20.912700000000001</v>
      </c>
      <c r="JG19">
        <v>28.2119</v>
      </c>
      <c r="JH19">
        <v>30</v>
      </c>
      <c r="JI19">
        <v>28.379000000000001</v>
      </c>
      <c r="JJ19">
        <v>28.3888</v>
      </c>
      <c r="JK19">
        <v>21.544899999999998</v>
      </c>
      <c r="JL19">
        <v>29.559899999999999</v>
      </c>
      <c r="JM19">
        <v>50.149700000000003</v>
      </c>
      <c r="JN19">
        <v>20.9175</v>
      </c>
      <c r="JO19">
        <v>442.923</v>
      </c>
      <c r="JP19">
        <v>10.7576</v>
      </c>
      <c r="JQ19">
        <v>99.542100000000005</v>
      </c>
      <c r="JR19">
        <v>99.674700000000001</v>
      </c>
    </row>
    <row r="20" spans="1:278" x14ac:dyDescent="0.25">
      <c r="A20">
        <v>13</v>
      </c>
      <c r="B20">
        <v>1678905902.5999999</v>
      </c>
      <c r="C20">
        <v>2160.099999904633</v>
      </c>
      <c r="D20" t="s">
        <v>420</v>
      </c>
      <c r="E20" t="s">
        <v>421</v>
      </c>
      <c r="F20" t="s">
        <v>406</v>
      </c>
      <c r="G20">
        <v>1678905902.5999999</v>
      </c>
      <c r="H20">
        <f t="shared" si="0"/>
        <v>6.8591323771765786E-3</v>
      </c>
      <c r="I20">
        <f t="shared" si="1"/>
        <v>6.8591323771765786</v>
      </c>
      <c r="J20">
        <f t="shared" si="2"/>
        <v>33.120185181961851</v>
      </c>
      <c r="K20">
        <f t="shared" si="3"/>
        <v>400.03399999999999</v>
      </c>
      <c r="L20">
        <f t="shared" si="4"/>
        <v>290.85645157301246</v>
      </c>
      <c r="M20">
        <f t="shared" si="5"/>
        <v>29.030181158837884</v>
      </c>
      <c r="N20">
        <f t="shared" si="6"/>
        <v>39.927116716472</v>
      </c>
      <c r="O20">
        <f t="shared" si="7"/>
        <v>0.56781962471976621</v>
      </c>
      <c r="P20">
        <f t="shared" si="8"/>
        <v>2.923786054037079</v>
      </c>
      <c r="Q20">
        <f t="shared" si="9"/>
        <v>0.5129190810653832</v>
      </c>
      <c r="R20">
        <f t="shared" si="10"/>
        <v>0.32506353390439846</v>
      </c>
      <c r="S20">
        <f t="shared" si="11"/>
        <v>289.55791192380144</v>
      </c>
      <c r="T20">
        <f t="shared" si="12"/>
        <v>25.385730157971462</v>
      </c>
      <c r="U20">
        <f t="shared" si="13"/>
        <v>24.9955</v>
      </c>
      <c r="V20">
        <f t="shared" si="14"/>
        <v>3.1788246272759131</v>
      </c>
      <c r="W20">
        <f t="shared" si="15"/>
        <v>57.457344124103017</v>
      </c>
      <c r="X20">
        <f t="shared" si="16"/>
        <v>1.8779121300200001</v>
      </c>
      <c r="Y20">
        <f t="shared" si="17"/>
        <v>3.268358742728986</v>
      </c>
      <c r="Z20">
        <f t="shared" si="18"/>
        <v>1.300912497255913</v>
      </c>
      <c r="AA20">
        <f t="shared" si="19"/>
        <v>-302.48773783348713</v>
      </c>
      <c r="AB20">
        <f t="shared" si="20"/>
        <v>73.564592652906683</v>
      </c>
      <c r="AC20">
        <f t="shared" si="21"/>
        <v>5.3343766786546958</v>
      </c>
      <c r="AD20">
        <f t="shared" si="22"/>
        <v>65.969143421875671</v>
      </c>
      <c r="AE20">
        <v>115</v>
      </c>
      <c r="AF20">
        <v>23</v>
      </c>
      <c r="AG20">
        <f t="shared" si="23"/>
        <v>1</v>
      </c>
      <c r="AH20">
        <f t="shared" si="24"/>
        <v>0</v>
      </c>
      <c r="AI20">
        <f t="shared" si="25"/>
        <v>52975.995335378131</v>
      </c>
      <c r="AJ20" t="s">
        <v>407</v>
      </c>
      <c r="AK20" t="s">
        <v>407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407</v>
      </c>
      <c r="AQ20" t="s">
        <v>407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1513.1423999605188</v>
      </c>
      <c r="AW20">
        <f t="shared" si="29"/>
        <v>33.120185181961851</v>
      </c>
      <c r="AX20" t="e">
        <f t="shared" si="30"/>
        <v>#DIV/0!</v>
      </c>
      <c r="AY20">
        <f t="shared" si="31"/>
        <v>2.1888346518362072E-2</v>
      </c>
      <c r="AZ20" t="e">
        <f t="shared" si="32"/>
        <v>#DIV/0!</v>
      </c>
      <c r="BA20" t="e">
        <f t="shared" si="33"/>
        <v>#DIV/0!</v>
      </c>
      <c r="BB20" t="s">
        <v>407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1799.95</v>
      </c>
      <c r="CU20">
        <f t="shared" si="43"/>
        <v>1513.1423999605188</v>
      </c>
      <c r="CV20">
        <f t="shared" si="44"/>
        <v>0.84065801825635089</v>
      </c>
      <c r="CW20">
        <f t="shared" si="45"/>
        <v>0.16086997523475732</v>
      </c>
      <c r="CX20">
        <v>6</v>
      </c>
      <c r="CY20">
        <v>0.5</v>
      </c>
      <c r="CZ20" t="s">
        <v>408</v>
      </c>
      <c r="DA20">
        <v>2</v>
      </c>
      <c r="DB20">
        <v>1678905902.5999999</v>
      </c>
      <c r="DC20">
        <v>400.03399999999999</v>
      </c>
      <c r="DD20">
        <v>443.05599999999998</v>
      </c>
      <c r="DE20">
        <v>18.815000000000001</v>
      </c>
      <c r="DF20">
        <v>10.7417</v>
      </c>
      <c r="DG20">
        <v>402.447</v>
      </c>
      <c r="DH20">
        <v>18.484100000000002</v>
      </c>
      <c r="DI20">
        <v>500.173</v>
      </c>
      <c r="DJ20">
        <v>99.709199999999996</v>
      </c>
      <c r="DK20">
        <v>0.100108</v>
      </c>
      <c r="DL20">
        <v>25.462199999999999</v>
      </c>
      <c r="DM20">
        <v>24.9955</v>
      </c>
      <c r="DN20">
        <v>999.9</v>
      </c>
      <c r="DO20">
        <v>0</v>
      </c>
      <c r="DP20">
        <v>0</v>
      </c>
      <c r="DQ20">
        <v>9996.25</v>
      </c>
      <c r="DR20">
        <v>0</v>
      </c>
      <c r="DS20">
        <v>1.91117E-3</v>
      </c>
      <c r="DT20">
        <v>-43.021500000000003</v>
      </c>
      <c r="DU20">
        <v>407.70499999999998</v>
      </c>
      <c r="DV20">
        <v>447.86700000000002</v>
      </c>
      <c r="DW20">
        <v>8.07334</v>
      </c>
      <c r="DX20">
        <v>443.05599999999998</v>
      </c>
      <c r="DY20">
        <v>10.7417</v>
      </c>
      <c r="DZ20">
        <v>1.8760300000000001</v>
      </c>
      <c r="EA20">
        <v>1.0710500000000001</v>
      </c>
      <c r="EB20">
        <v>16.435099999999998</v>
      </c>
      <c r="EC20">
        <v>7.9204499999999998</v>
      </c>
      <c r="ED20">
        <v>1799.95</v>
      </c>
      <c r="EE20">
        <v>0.97800699999999996</v>
      </c>
      <c r="EF20">
        <v>2.1992899999999999E-2</v>
      </c>
      <c r="EG20">
        <v>0</v>
      </c>
      <c r="EH20">
        <v>1022.77</v>
      </c>
      <c r="EI20">
        <v>5.0000600000000004</v>
      </c>
      <c r="EJ20">
        <v>16930.8</v>
      </c>
      <c r="EK20">
        <v>16013.4</v>
      </c>
      <c r="EL20">
        <v>46.186999999999998</v>
      </c>
      <c r="EM20">
        <v>47.436999999999998</v>
      </c>
      <c r="EN20">
        <v>46.875</v>
      </c>
      <c r="EO20">
        <v>46.811999999999998</v>
      </c>
      <c r="EP20">
        <v>47.686999999999998</v>
      </c>
      <c r="EQ20">
        <v>1755.47</v>
      </c>
      <c r="ER20">
        <v>39.479999999999997</v>
      </c>
      <c r="ES20">
        <v>0</v>
      </c>
      <c r="ET20">
        <v>1678905903</v>
      </c>
      <c r="EU20">
        <v>0</v>
      </c>
      <c r="EV20">
        <v>1022.895769230769</v>
      </c>
      <c r="EW20">
        <v>-0.6492307737681523</v>
      </c>
      <c r="EX20">
        <v>-11.09059827729908</v>
      </c>
      <c r="EY20">
        <v>16932.876923076921</v>
      </c>
      <c r="EZ20">
        <v>15</v>
      </c>
      <c r="FA20">
        <v>1678903157</v>
      </c>
      <c r="FB20" t="s">
        <v>409</v>
      </c>
      <c r="FC20">
        <v>1678903139</v>
      </c>
      <c r="FD20">
        <v>1678903157</v>
      </c>
      <c r="FE20">
        <v>7</v>
      </c>
      <c r="FF20">
        <v>0.17899999999999999</v>
      </c>
      <c r="FG20">
        <v>0</v>
      </c>
      <c r="FH20">
        <v>-2.512</v>
      </c>
      <c r="FI20">
        <v>-9.8000000000000004E-2</v>
      </c>
      <c r="FJ20">
        <v>433</v>
      </c>
      <c r="FK20">
        <v>11</v>
      </c>
      <c r="FL20">
        <v>0.03</v>
      </c>
      <c r="FM20">
        <v>0.01</v>
      </c>
      <c r="FN20">
        <v>-43.040362500000001</v>
      </c>
      <c r="FO20">
        <v>0.16921463414640001</v>
      </c>
      <c r="FP20">
        <v>3.6826971688559793E-2</v>
      </c>
      <c r="FQ20">
        <v>-1</v>
      </c>
      <c r="FR20">
        <v>8.0688250000000004</v>
      </c>
      <c r="FS20">
        <v>5.0474296435320271E-3</v>
      </c>
      <c r="FT20">
        <v>1.200660235037302E-3</v>
      </c>
      <c r="FU20">
        <v>-1</v>
      </c>
      <c r="FV20">
        <v>0</v>
      </c>
      <c r="FW20">
        <v>0</v>
      </c>
      <c r="FX20" t="s">
        <v>410</v>
      </c>
      <c r="FY20">
        <v>2.9328599999999998</v>
      </c>
      <c r="FZ20">
        <v>2.8290899999999999</v>
      </c>
      <c r="GA20">
        <v>0.10129199999999999</v>
      </c>
      <c r="GB20">
        <v>0.10734200000000001</v>
      </c>
      <c r="GC20">
        <v>0.100564</v>
      </c>
      <c r="GD20">
        <v>6.5393199999999999E-2</v>
      </c>
      <c r="GE20">
        <v>23919.7</v>
      </c>
      <c r="GF20">
        <v>25369</v>
      </c>
      <c r="GG20">
        <v>24476.1</v>
      </c>
      <c r="GH20">
        <v>27721</v>
      </c>
      <c r="GI20">
        <v>29331.8</v>
      </c>
      <c r="GJ20">
        <v>37729.199999999997</v>
      </c>
      <c r="GK20">
        <v>33553.800000000003</v>
      </c>
      <c r="GL20">
        <v>42615.6</v>
      </c>
      <c r="GM20">
        <v>1.7786500000000001</v>
      </c>
      <c r="GN20">
        <v>1.7687999999999999</v>
      </c>
      <c r="GO20">
        <v>6.7703399999999997E-2</v>
      </c>
      <c r="GP20">
        <v>0</v>
      </c>
      <c r="GQ20">
        <v>23.883600000000001</v>
      </c>
      <c r="GR20">
        <v>999.9</v>
      </c>
      <c r="GS20">
        <v>32.799999999999997</v>
      </c>
      <c r="GT20">
        <v>30.2</v>
      </c>
      <c r="GU20">
        <v>14.1759</v>
      </c>
      <c r="GV20">
        <v>62.121699999999997</v>
      </c>
      <c r="GW20">
        <v>26.586500000000001</v>
      </c>
      <c r="GX20">
        <v>1</v>
      </c>
      <c r="GY20">
        <v>7.6303399999999993E-2</v>
      </c>
      <c r="GZ20">
        <v>2.57959</v>
      </c>
      <c r="HA20">
        <v>20.205200000000001</v>
      </c>
      <c r="HB20">
        <v>5.22837</v>
      </c>
      <c r="HC20">
        <v>11.992000000000001</v>
      </c>
      <c r="HD20">
        <v>4.9947999999999997</v>
      </c>
      <c r="HE20">
        <v>3.2909999999999999</v>
      </c>
      <c r="HF20">
        <v>6295.7</v>
      </c>
      <c r="HG20">
        <v>9999</v>
      </c>
      <c r="HH20">
        <v>9999</v>
      </c>
      <c r="HI20">
        <v>126.3</v>
      </c>
      <c r="HJ20">
        <v>1.8782000000000001</v>
      </c>
      <c r="HK20">
        <v>1.87408</v>
      </c>
      <c r="HL20">
        <v>1.8705700000000001</v>
      </c>
      <c r="HM20">
        <v>1.87253</v>
      </c>
      <c r="HN20">
        <v>1.8778999999999999</v>
      </c>
      <c r="HO20">
        <v>1.8742399999999999</v>
      </c>
      <c r="HP20">
        <v>1.8720300000000001</v>
      </c>
      <c r="HQ20">
        <v>1.8708800000000001</v>
      </c>
      <c r="HR20">
        <v>0</v>
      </c>
      <c r="HS20">
        <v>0</v>
      </c>
      <c r="HT20">
        <v>0</v>
      </c>
      <c r="HU20">
        <v>0</v>
      </c>
      <c r="HV20" t="s">
        <v>411</v>
      </c>
      <c r="HW20" t="s">
        <v>412</v>
      </c>
      <c r="HX20" t="s">
        <v>413</v>
      </c>
      <c r="HY20" t="s">
        <v>413</v>
      </c>
      <c r="HZ20" t="s">
        <v>413</v>
      </c>
      <c r="IA20" t="s">
        <v>413</v>
      </c>
      <c r="IB20">
        <v>0</v>
      </c>
      <c r="IC20">
        <v>100</v>
      </c>
      <c r="ID20">
        <v>100</v>
      </c>
      <c r="IE20">
        <v>-2.4129999999999998</v>
      </c>
      <c r="IF20">
        <v>0.33090000000000003</v>
      </c>
      <c r="IG20">
        <v>-1.047030135685165</v>
      </c>
      <c r="IH20">
        <v>-3.8409413047910609E-3</v>
      </c>
      <c r="II20">
        <v>1.222025474305011E-6</v>
      </c>
      <c r="IJ20">
        <v>-2.7416089085140852E-10</v>
      </c>
      <c r="IK20">
        <v>-6.6716085898999411E-2</v>
      </c>
      <c r="IL20">
        <v>-5.0391888290500092E-2</v>
      </c>
      <c r="IM20">
        <v>5.0461131905616963E-3</v>
      </c>
      <c r="IN20">
        <v>-6.2541231099726957E-5</v>
      </c>
      <c r="IO20">
        <v>3</v>
      </c>
      <c r="IP20">
        <v>2222</v>
      </c>
      <c r="IQ20">
        <v>1</v>
      </c>
      <c r="IR20">
        <v>19</v>
      </c>
      <c r="IS20">
        <v>46.1</v>
      </c>
      <c r="IT20">
        <v>45.8</v>
      </c>
      <c r="IU20">
        <v>1.07544</v>
      </c>
      <c r="IV20">
        <v>2.5097700000000001</v>
      </c>
      <c r="IW20">
        <v>1.4477500000000001</v>
      </c>
      <c r="IX20">
        <v>2.2912599999999999</v>
      </c>
      <c r="IY20">
        <v>1.64673</v>
      </c>
      <c r="IZ20">
        <v>2.3730500000000001</v>
      </c>
      <c r="JA20">
        <v>33.580399999999997</v>
      </c>
      <c r="JB20">
        <v>23.938700000000001</v>
      </c>
      <c r="JC20">
        <v>18</v>
      </c>
      <c r="JD20">
        <v>351.74200000000002</v>
      </c>
      <c r="JE20">
        <v>417.18299999999999</v>
      </c>
      <c r="JF20">
        <v>20.912199999999999</v>
      </c>
      <c r="JG20">
        <v>28.154199999999999</v>
      </c>
      <c r="JH20">
        <v>30</v>
      </c>
      <c r="JI20">
        <v>28.321100000000001</v>
      </c>
      <c r="JJ20">
        <v>28.3323</v>
      </c>
      <c r="JK20">
        <v>21.545999999999999</v>
      </c>
      <c r="JL20">
        <v>29.559899999999999</v>
      </c>
      <c r="JM20">
        <v>50.149700000000003</v>
      </c>
      <c r="JN20">
        <v>20.919799999999999</v>
      </c>
      <c r="JO20">
        <v>443.06900000000002</v>
      </c>
      <c r="JP20">
        <v>10.7554</v>
      </c>
      <c r="JQ20">
        <v>99.5535</v>
      </c>
      <c r="JR20">
        <v>99.6845</v>
      </c>
    </row>
    <row r="21" spans="1:278" x14ac:dyDescent="0.25">
      <c r="A21">
        <v>14</v>
      </c>
      <c r="B21">
        <v>1678906083</v>
      </c>
      <c r="C21">
        <v>2340.5</v>
      </c>
      <c r="D21" t="s">
        <v>422</v>
      </c>
      <c r="E21" t="s">
        <v>423</v>
      </c>
      <c r="F21" t="s">
        <v>406</v>
      </c>
      <c r="G21">
        <v>1678906083</v>
      </c>
      <c r="H21">
        <f t="shared" si="0"/>
        <v>6.8714808770313305E-3</v>
      </c>
      <c r="I21">
        <f t="shared" si="1"/>
        <v>6.8714808770313303</v>
      </c>
      <c r="J21">
        <f t="shared" si="2"/>
        <v>33.043455549744856</v>
      </c>
      <c r="K21">
        <f t="shared" si="3"/>
        <v>400.00299999999999</v>
      </c>
      <c r="L21">
        <f t="shared" si="4"/>
        <v>291.19178778810704</v>
      </c>
      <c r="M21">
        <f t="shared" si="5"/>
        <v>29.057913832049174</v>
      </c>
      <c r="N21">
        <f t="shared" si="6"/>
        <v>39.916141848818604</v>
      </c>
      <c r="O21">
        <f t="shared" si="7"/>
        <v>0.56862569994109491</v>
      </c>
      <c r="P21">
        <f t="shared" si="8"/>
        <v>2.9254163720913957</v>
      </c>
      <c r="Q21">
        <f t="shared" si="9"/>
        <v>0.51360475374300174</v>
      </c>
      <c r="R21">
        <f t="shared" si="10"/>
        <v>0.32550157941507196</v>
      </c>
      <c r="S21">
        <f t="shared" si="11"/>
        <v>289.57227592380525</v>
      </c>
      <c r="T21">
        <f t="shared" si="12"/>
        <v>25.38013563349017</v>
      </c>
      <c r="U21">
        <f t="shared" si="13"/>
        <v>24.982299999999999</v>
      </c>
      <c r="V21">
        <f t="shared" si="14"/>
        <v>3.1763237567416387</v>
      </c>
      <c r="W21">
        <f t="shared" si="15"/>
        <v>57.377888831069399</v>
      </c>
      <c r="X21">
        <f t="shared" si="16"/>
        <v>1.8750367215373802</v>
      </c>
      <c r="Y21">
        <f t="shared" si="17"/>
        <v>3.26787332147723</v>
      </c>
      <c r="Z21">
        <f t="shared" si="18"/>
        <v>1.3012870352042585</v>
      </c>
      <c r="AA21">
        <f t="shared" si="19"/>
        <v>-303.03230667708169</v>
      </c>
      <c r="AB21">
        <f t="shared" si="20"/>
        <v>75.293163653676601</v>
      </c>
      <c r="AC21">
        <f t="shared" si="21"/>
        <v>5.4562468529243828</v>
      </c>
      <c r="AD21">
        <f t="shared" si="22"/>
        <v>67.289379753324539</v>
      </c>
      <c r="AE21">
        <v>116</v>
      </c>
      <c r="AF21">
        <v>23</v>
      </c>
      <c r="AG21">
        <f t="shared" si="23"/>
        <v>1</v>
      </c>
      <c r="AH21">
        <f t="shared" si="24"/>
        <v>0</v>
      </c>
      <c r="AI21">
        <f t="shared" si="25"/>
        <v>53023.300532466899</v>
      </c>
      <c r="AJ21" t="s">
        <v>407</v>
      </c>
      <c r="AK21" t="s">
        <v>407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407</v>
      </c>
      <c r="AQ21" t="s">
        <v>407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1513.2179999605207</v>
      </c>
      <c r="AW21">
        <f t="shared" si="29"/>
        <v>33.043455549744856</v>
      </c>
      <c r="AX21" t="e">
        <f t="shared" si="30"/>
        <v>#DIV/0!</v>
      </c>
      <c r="AY21">
        <f t="shared" si="31"/>
        <v>2.1836546717397591E-2</v>
      </c>
      <c r="AZ21" t="e">
        <f t="shared" si="32"/>
        <v>#DIV/0!</v>
      </c>
      <c r="BA21" t="e">
        <f t="shared" si="33"/>
        <v>#DIV/0!</v>
      </c>
      <c r="BB21" t="s">
        <v>407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1800.04</v>
      </c>
      <c r="CU21">
        <f t="shared" si="43"/>
        <v>1513.2179999605207</v>
      </c>
      <c r="CV21">
        <f t="shared" si="44"/>
        <v>0.84065798535617031</v>
      </c>
      <c r="CW21">
        <f t="shared" si="45"/>
        <v>0.16086991173740875</v>
      </c>
      <c r="CX21">
        <v>6</v>
      </c>
      <c r="CY21">
        <v>0.5</v>
      </c>
      <c r="CZ21" t="s">
        <v>408</v>
      </c>
      <c r="DA21">
        <v>2</v>
      </c>
      <c r="DB21">
        <v>1678906083</v>
      </c>
      <c r="DC21">
        <v>400.00299999999999</v>
      </c>
      <c r="DD21">
        <v>442.94</v>
      </c>
      <c r="DE21">
        <v>18.789899999999999</v>
      </c>
      <c r="DF21">
        <v>10.701599999999999</v>
      </c>
      <c r="DG21">
        <v>402.41500000000002</v>
      </c>
      <c r="DH21">
        <v>18.460599999999999</v>
      </c>
      <c r="DI21">
        <v>500.15699999999998</v>
      </c>
      <c r="DJ21">
        <v>99.689800000000005</v>
      </c>
      <c r="DK21">
        <v>9.9806199999999998E-2</v>
      </c>
      <c r="DL21">
        <v>25.459700000000002</v>
      </c>
      <c r="DM21">
        <v>24.982299999999999</v>
      </c>
      <c r="DN21">
        <v>999.9</v>
      </c>
      <c r="DO21">
        <v>0</v>
      </c>
      <c r="DP21">
        <v>0</v>
      </c>
      <c r="DQ21">
        <v>10007.5</v>
      </c>
      <c r="DR21">
        <v>0</v>
      </c>
      <c r="DS21">
        <v>1.8156100000000001E-3</v>
      </c>
      <c r="DT21">
        <v>-42.937600000000003</v>
      </c>
      <c r="DU21">
        <v>407.66300000000001</v>
      </c>
      <c r="DV21">
        <v>447.73200000000003</v>
      </c>
      <c r="DW21">
        <v>8.0883000000000003</v>
      </c>
      <c r="DX21">
        <v>442.94</v>
      </c>
      <c r="DY21">
        <v>10.701599999999999</v>
      </c>
      <c r="DZ21">
        <v>1.8731599999999999</v>
      </c>
      <c r="EA21">
        <v>1.06684</v>
      </c>
      <c r="EB21">
        <v>16.411000000000001</v>
      </c>
      <c r="EC21">
        <v>7.8626300000000002</v>
      </c>
      <c r="ED21">
        <v>1800.04</v>
      </c>
      <c r="EE21">
        <v>0.97800699999999996</v>
      </c>
      <c r="EF21">
        <v>2.1992899999999999E-2</v>
      </c>
      <c r="EG21">
        <v>0</v>
      </c>
      <c r="EH21">
        <v>1021.67</v>
      </c>
      <c r="EI21">
        <v>5.0000600000000004</v>
      </c>
      <c r="EJ21">
        <v>16910.8</v>
      </c>
      <c r="EK21">
        <v>16014.2</v>
      </c>
      <c r="EL21">
        <v>46.125</v>
      </c>
      <c r="EM21">
        <v>47.375</v>
      </c>
      <c r="EN21">
        <v>46.811999999999998</v>
      </c>
      <c r="EO21">
        <v>46.686999999999998</v>
      </c>
      <c r="EP21">
        <v>47.625</v>
      </c>
      <c r="EQ21">
        <v>1755.56</v>
      </c>
      <c r="ER21">
        <v>39.479999999999997</v>
      </c>
      <c r="ES21">
        <v>0</v>
      </c>
      <c r="ET21">
        <v>1678906083.5999999</v>
      </c>
      <c r="EU21">
        <v>0</v>
      </c>
      <c r="EV21">
        <v>1021.7496</v>
      </c>
      <c r="EW21">
        <v>0.54538461277144445</v>
      </c>
      <c r="EX21">
        <v>-2.2461538065657081</v>
      </c>
      <c r="EY21">
        <v>16910.263999999999</v>
      </c>
      <c r="EZ21">
        <v>15</v>
      </c>
      <c r="FA21">
        <v>1678903157</v>
      </c>
      <c r="FB21" t="s">
        <v>409</v>
      </c>
      <c r="FC21">
        <v>1678903139</v>
      </c>
      <c r="FD21">
        <v>1678903157</v>
      </c>
      <c r="FE21">
        <v>7</v>
      </c>
      <c r="FF21">
        <v>0.17899999999999999</v>
      </c>
      <c r="FG21">
        <v>0</v>
      </c>
      <c r="FH21">
        <v>-2.512</v>
      </c>
      <c r="FI21">
        <v>-9.8000000000000004E-2</v>
      </c>
      <c r="FJ21">
        <v>433</v>
      </c>
      <c r="FK21">
        <v>11</v>
      </c>
      <c r="FL21">
        <v>0.03</v>
      </c>
      <c r="FM21">
        <v>0.01</v>
      </c>
      <c r="FN21">
        <v>-42.971175609756102</v>
      </c>
      <c r="FO21">
        <v>0.43266341222274413</v>
      </c>
      <c r="FP21">
        <v>6.3135768457939612E-2</v>
      </c>
      <c r="FQ21">
        <v>-1</v>
      </c>
      <c r="FR21">
        <v>8.0842746341463396</v>
      </c>
      <c r="FS21">
        <v>1.366448881584055E-2</v>
      </c>
      <c r="FT21">
        <v>2.1427587615160271E-3</v>
      </c>
      <c r="FU21">
        <v>-1</v>
      </c>
      <c r="FV21">
        <v>0</v>
      </c>
      <c r="FW21">
        <v>0</v>
      </c>
      <c r="FX21" t="s">
        <v>410</v>
      </c>
      <c r="FY21">
        <v>2.9328500000000002</v>
      </c>
      <c r="FZ21">
        <v>2.8288899999999999</v>
      </c>
      <c r="GA21">
        <v>0.10127800000000001</v>
      </c>
      <c r="GB21">
        <v>0.107312</v>
      </c>
      <c r="GC21">
        <v>0.100463</v>
      </c>
      <c r="GD21">
        <v>6.5203200000000003E-2</v>
      </c>
      <c r="GE21">
        <v>23920.799999999999</v>
      </c>
      <c r="GF21">
        <v>25371.3</v>
      </c>
      <c r="GG21">
        <v>24476.6</v>
      </c>
      <c r="GH21">
        <v>27722.400000000001</v>
      </c>
      <c r="GI21">
        <v>29335.4</v>
      </c>
      <c r="GJ21">
        <v>37738.400000000001</v>
      </c>
      <c r="GK21">
        <v>33554.300000000003</v>
      </c>
      <c r="GL21">
        <v>42617.3</v>
      </c>
      <c r="GM21">
        <v>1.77813</v>
      </c>
      <c r="GN21">
        <v>1.76928</v>
      </c>
      <c r="GO21">
        <v>7.0318599999999995E-2</v>
      </c>
      <c r="GP21">
        <v>0</v>
      </c>
      <c r="GQ21">
        <v>23.827400000000001</v>
      </c>
      <c r="GR21">
        <v>999.9</v>
      </c>
      <c r="GS21">
        <v>32.5</v>
      </c>
      <c r="GT21">
        <v>30.2</v>
      </c>
      <c r="GU21">
        <v>14.0501</v>
      </c>
      <c r="GV21">
        <v>62.1417</v>
      </c>
      <c r="GW21">
        <v>27.568100000000001</v>
      </c>
      <c r="GX21">
        <v>1</v>
      </c>
      <c r="GY21">
        <v>7.3257100000000006E-2</v>
      </c>
      <c r="GZ21">
        <v>2.4444900000000001</v>
      </c>
      <c r="HA21">
        <v>20.2073</v>
      </c>
      <c r="HB21">
        <v>5.2288199999999998</v>
      </c>
      <c r="HC21">
        <v>11.992000000000001</v>
      </c>
      <c r="HD21">
        <v>4.9944499999999996</v>
      </c>
      <c r="HE21">
        <v>3.2909999999999999</v>
      </c>
      <c r="HF21">
        <v>6299.3</v>
      </c>
      <c r="HG21">
        <v>9999</v>
      </c>
      <c r="HH21">
        <v>9999</v>
      </c>
      <c r="HI21">
        <v>126.3</v>
      </c>
      <c r="HJ21">
        <v>1.8782000000000001</v>
      </c>
      <c r="HK21">
        <v>1.87408</v>
      </c>
      <c r="HL21">
        <v>1.8705700000000001</v>
      </c>
      <c r="HM21">
        <v>1.8725499999999999</v>
      </c>
      <c r="HN21">
        <v>1.8778999999999999</v>
      </c>
      <c r="HO21">
        <v>1.8742399999999999</v>
      </c>
      <c r="HP21">
        <v>1.8719699999999999</v>
      </c>
      <c r="HQ21">
        <v>1.8708800000000001</v>
      </c>
      <c r="HR21">
        <v>0</v>
      </c>
      <c r="HS21">
        <v>0</v>
      </c>
      <c r="HT21">
        <v>0</v>
      </c>
      <c r="HU21">
        <v>0</v>
      </c>
      <c r="HV21" t="s">
        <v>411</v>
      </c>
      <c r="HW21" t="s">
        <v>412</v>
      </c>
      <c r="HX21" t="s">
        <v>413</v>
      </c>
      <c r="HY21" t="s">
        <v>413</v>
      </c>
      <c r="HZ21" t="s">
        <v>413</v>
      </c>
      <c r="IA21" t="s">
        <v>413</v>
      </c>
      <c r="IB21">
        <v>0</v>
      </c>
      <c r="IC21">
        <v>100</v>
      </c>
      <c r="ID21">
        <v>100</v>
      </c>
      <c r="IE21">
        <v>-2.4119999999999999</v>
      </c>
      <c r="IF21">
        <v>0.32929999999999998</v>
      </c>
      <c r="IG21">
        <v>-1.047030135685165</v>
      </c>
      <c r="IH21">
        <v>-3.8409413047910609E-3</v>
      </c>
      <c r="II21">
        <v>1.222025474305011E-6</v>
      </c>
      <c r="IJ21">
        <v>-2.7416089085140852E-10</v>
      </c>
      <c r="IK21">
        <v>-6.6716085898999411E-2</v>
      </c>
      <c r="IL21">
        <v>-5.0391888290500092E-2</v>
      </c>
      <c r="IM21">
        <v>5.0461131905616963E-3</v>
      </c>
      <c r="IN21">
        <v>-6.2541231099726957E-5</v>
      </c>
      <c r="IO21">
        <v>3</v>
      </c>
      <c r="IP21">
        <v>2222</v>
      </c>
      <c r="IQ21">
        <v>1</v>
      </c>
      <c r="IR21">
        <v>19</v>
      </c>
      <c r="IS21">
        <v>49.1</v>
      </c>
      <c r="IT21">
        <v>48.8</v>
      </c>
      <c r="IU21">
        <v>1.07544</v>
      </c>
      <c r="IV21">
        <v>2.5146500000000001</v>
      </c>
      <c r="IW21">
        <v>1.4477500000000001</v>
      </c>
      <c r="IX21">
        <v>2.2900399999999999</v>
      </c>
      <c r="IY21">
        <v>1.64673</v>
      </c>
      <c r="IZ21">
        <v>2.31812</v>
      </c>
      <c r="JA21">
        <v>33.558</v>
      </c>
      <c r="JB21">
        <v>23.938700000000001</v>
      </c>
      <c r="JC21">
        <v>18</v>
      </c>
      <c r="JD21">
        <v>351.255</v>
      </c>
      <c r="JE21">
        <v>417.15800000000002</v>
      </c>
      <c r="JF21">
        <v>21.101199999999999</v>
      </c>
      <c r="JG21">
        <v>28.110700000000001</v>
      </c>
      <c r="JH21">
        <v>30</v>
      </c>
      <c r="JI21">
        <v>28.277799999999999</v>
      </c>
      <c r="JJ21">
        <v>28.289300000000001</v>
      </c>
      <c r="JK21">
        <v>21.541899999999998</v>
      </c>
      <c r="JL21">
        <v>28.706299999999999</v>
      </c>
      <c r="JM21">
        <v>49.779600000000002</v>
      </c>
      <c r="JN21">
        <v>21.106200000000001</v>
      </c>
      <c r="JO21">
        <v>442.93299999999999</v>
      </c>
      <c r="JP21">
        <v>10.7567</v>
      </c>
      <c r="JQ21">
        <v>99.555099999999996</v>
      </c>
      <c r="JR21">
        <v>99.688800000000001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2023-03-15T18:48:22Z</dcterms:created>
  <dcterms:modified xsi:type="dcterms:W3CDTF">2023-03-16T23:52:25Z</dcterms:modified>
</cp:coreProperties>
</file>