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P21" i="1"/>
  <c r="CW20" i="1"/>
  <c r="CV20" i="1"/>
  <c r="CT20" i="1"/>
  <c r="S20" i="1" s="1"/>
  <c r="BI20" i="1"/>
  <c r="BH20" i="1"/>
  <c r="AZ20" i="1"/>
  <c r="AT20" i="1"/>
  <c r="AN20" i="1"/>
  <c r="BA20" i="1" s="1"/>
  <c r="BD20" i="1" s="1"/>
  <c r="AI20" i="1"/>
  <c r="AG20" i="1"/>
  <c r="J20" i="1" s="1"/>
  <c r="Y20" i="1"/>
  <c r="X20" i="1"/>
  <c r="W20" i="1"/>
  <c r="P20" i="1"/>
  <c r="CW19" i="1"/>
  <c r="CV19" i="1"/>
  <c r="CT19" i="1"/>
  <c r="CU19" i="1" s="1"/>
  <c r="AV19" i="1" s="1"/>
  <c r="AX19" i="1" s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 s="1"/>
  <c r="Y18" i="1"/>
  <c r="X18" i="1"/>
  <c r="W18" i="1" s="1"/>
  <c r="P18" i="1"/>
  <c r="CW17" i="1"/>
  <c r="CV17" i="1"/>
  <c r="CT17" i="1"/>
  <c r="CU17" i="1" s="1"/>
  <c r="AV17" i="1" s="1"/>
  <c r="AX17" i="1" s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 s="1"/>
  <c r="P17" i="1"/>
  <c r="N18" i="1" l="1"/>
  <c r="AH18" i="1"/>
  <c r="J18" i="1"/>
  <c r="AW18" i="1" s="1"/>
  <c r="CU20" i="1"/>
  <c r="AV20" i="1" s="1"/>
  <c r="AX20" i="1" s="1"/>
  <c r="W21" i="1"/>
  <c r="CU18" i="1"/>
  <c r="AV18" i="1" s="1"/>
  <c r="AX18" i="1" s="1"/>
  <c r="CU21" i="1"/>
  <c r="AV21" i="1" s="1"/>
  <c r="AX21" i="1" s="1"/>
  <c r="J17" i="1"/>
  <c r="AW17" i="1" s="1"/>
  <c r="AY17" i="1" s="1"/>
  <c r="I17" i="1"/>
  <c r="H17" i="1" s="1"/>
  <c r="AH17" i="1"/>
  <c r="K20" i="1"/>
  <c r="N20" i="1"/>
  <c r="AW20" i="1"/>
  <c r="BG21" i="1"/>
  <c r="BF21" i="1"/>
  <c r="BJ21" i="1" s="1"/>
  <c r="BK21" i="1" s="1"/>
  <c r="BE21" i="1"/>
  <c r="BG17" i="1"/>
  <c r="BF17" i="1"/>
  <c r="BJ17" i="1" s="1"/>
  <c r="BK17" i="1" s="1"/>
  <c r="BE17" i="1"/>
  <c r="I19" i="1"/>
  <c r="H19" i="1" s="1"/>
  <c r="J19" i="1"/>
  <c r="AW19" i="1" s="1"/>
  <c r="AY19" i="1" s="1"/>
  <c r="AH19" i="1"/>
  <c r="N19" i="1"/>
  <c r="BE20" i="1"/>
  <c r="BG20" i="1"/>
  <c r="BF20" i="1"/>
  <c r="BJ20" i="1" s="1"/>
  <c r="BK20" i="1" s="1"/>
  <c r="BG18" i="1"/>
  <c r="BF18" i="1"/>
  <c r="BJ18" i="1" s="1"/>
  <c r="BK18" i="1" s="1"/>
  <c r="BE18" i="1"/>
  <c r="BG19" i="1"/>
  <c r="BF19" i="1"/>
  <c r="BJ19" i="1" s="1"/>
  <c r="BK19" i="1" s="1"/>
  <c r="BE19" i="1"/>
  <c r="J21" i="1"/>
  <c r="AW21" i="1" s="1"/>
  <c r="I21" i="1"/>
  <c r="H21" i="1" s="1"/>
  <c r="AH21" i="1"/>
  <c r="N21" i="1"/>
  <c r="I18" i="1"/>
  <c r="H18" i="1" s="1"/>
  <c r="S19" i="1"/>
  <c r="K18" i="1"/>
  <c r="S18" i="1"/>
  <c r="AH20" i="1"/>
  <c r="S17" i="1"/>
  <c r="I20" i="1"/>
  <c r="H20" i="1" s="1"/>
  <c r="AY20" i="1" l="1"/>
  <c r="N17" i="1"/>
  <c r="AY21" i="1"/>
  <c r="AY18" i="1"/>
  <c r="K21" i="1"/>
  <c r="K19" i="1"/>
  <c r="AA19" i="1"/>
  <c r="AA18" i="1"/>
  <c r="T18" i="1"/>
  <c r="U18" i="1" s="1"/>
  <c r="Q18" i="1" s="1"/>
  <c r="O18" i="1" s="1"/>
  <c r="R18" i="1" s="1"/>
  <c r="L18" i="1" s="1"/>
  <c r="M18" i="1" s="1"/>
  <c r="AA17" i="1"/>
  <c r="AA21" i="1"/>
  <c r="T17" i="1"/>
  <c r="U17" i="1" s="1"/>
  <c r="Q17" i="1" s="1"/>
  <c r="O17" i="1" s="1"/>
  <c r="R17" i="1" s="1"/>
  <c r="L17" i="1" s="1"/>
  <c r="M17" i="1" s="1"/>
  <c r="AA20" i="1"/>
  <c r="T20" i="1"/>
  <c r="U20" i="1" s="1"/>
  <c r="T19" i="1"/>
  <c r="U19" i="1" s="1"/>
  <c r="K17" i="1"/>
  <c r="T21" i="1"/>
  <c r="U21" i="1" s="1"/>
  <c r="Q21" i="1" s="1"/>
  <c r="O21" i="1" s="1"/>
  <c r="R21" i="1" s="1"/>
  <c r="L21" i="1" s="1"/>
  <c r="M21" i="1" s="1"/>
  <c r="V19" i="1" l="1"/>
  <c r="Z19" i="1" s="1"/>
  <c r="AC19" i="1"/>
  <c r="AB19" i="1"/>
  <c r="AC21" i="1"/>
  <c r="V21" i="1"/>
  <c r="Z21" i="1" s="1"/>
  <c r="AB21" i="1"/>
  <c r="V20" i="1"/>
  <c r="Z20" i="1" s="1"/>
  <c r="AC20" i="1"/>
  <c r="AB20" i="1"/>
  <c r="AC17" i="1"/>
  <c r="AD17" i="1" s="1"/>
  <c r="V17" i="1"/>
  <c r="Z17" i="1" s="1"/>
  <c r="AB17" i="1"/>
  <c r="Q20" i="1"/>
  <c r="O20" i="1" s="1"/>
  <c r="R20" i="1" s="1"/>
  <c r="L20" i="1" s="1"/>
  <c r="M20" i="1" s="1"/>
  <c r="V18" i="1"/>
  <c r="Z18" i="1" s="1"/>
  <c r="AC18" i="1"/>
  <c r="AB18" i="1"/>
  <c r="Q19" i="1"/>
  <c r="O19" i="1" s="1"/>
  <c r="R19" i="1" s="1"/>
  <c r="L19" i="1" s="1"/>
  <c r="M19" i="1" s="1"/>
  <c r="AD20" i="1" l="1"/>
  <c r="AD19" i="1"/>
  <c r="AD21" i="1"/>
  <c r="AD18" i="1"/>
</calcChain>
</file>

<file path=xl/sharedStrings.xml><?xml version="1.0" encoding="utf-8"?>
<sst xmlns="http://schemas.openxmlformats.org/spreadsheetml/2006/main" count="915" uniqueCount="425">
  <si>
    <t>File opened</t>
  </si>
  <si>
    <t>2023-03-16 15:52:03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</si>
  <si>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</si>
  <si>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</si>
  <si>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</si>
  <si>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</si>
  <si>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</si>
  <si>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</si>
  <si>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</si>
  <si>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</si>
  <si>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</si>
  <si>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</si>
  <si>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</si>
  <si>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</si>
  <si>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</si>
  <si>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</si>
  <si>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</si>
  <si>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</si>
  <si>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</si>
  <si>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</si>
  <si>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</si>
  <si>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</si>
  <si>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</si>
  <si>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</si>
  <si>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</si>
  <si>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</si>
  <si>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</si>
  <si>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</si>
  <si>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15:52:03</t>
  </si>
  <si>
    <t>Stability Definition:	ΔCO2 (Meas2): Per=20	ΔH2O (Meas2): Per=20</t>
  </si>
  <si>
    <t>SysConst</t>
  </si>
  <si>
    <t>AvgTime</t>
  </si>
  <si>
    <t>4</t>
  </si>
  <si>
    <t>Oxygen</t>
  </si>
  <si>
    <t>2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</si>
  <si>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</si>
  <si>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</si>
  <si>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</si>
  <si>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</si>
  <si>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</si>
  <si>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</si>
  <si>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</si>
  <si>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</si>
  <si>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</si>
  <si>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</si>
  <si>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</si>
  <si>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</si>
  <si>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</si>
  <si>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</si>
  <si>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</si>
  <si>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</si>
  <si>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</si>
  <si>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</si>
  <si>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</si>
  <si>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</si>
  <si>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</si>
  <si>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</si>
  <si>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</si>
  <si>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</si>
  <si>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</si>
  <si>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</si>
  <si>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</si>
  <si>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</si>
  <si>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</si>
  <si>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</si>
  <si>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</si>
  <si>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</si>
  <si>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</si>
  <si>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</si>
  <si>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</si>
  <si>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</si>
  <si>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</si>
  <si>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</si>
  <si>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</si>
  <si>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</si>
  <si>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</si>
  <si>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</si>
  <si>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</si>
  <si>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</si>
  <si>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</si>
  <si>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</si>
  <si>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</si>
  <si>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2.83513 84.5074 368.802 600.92 835.526 1050.02 1240.69 1427.8</t>
  </si>
  <si>
    <t>Fs_true</t>
  </si>
  <si>
    <t>0.460148 99.3439 402.844 600.815 801.366 1001.41 1201.64 1401.03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</si>
  <si>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</si>
  <si>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</si>
  <si>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</si>
  <si>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</si>
  <si>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</si>
  <si>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</si>
  <si>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</si>
  <si>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</si>
  <si>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</si>
  <si>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</si>
  <si>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</si>
  <si>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</si>
  <si>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</si>
  <si>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</si>
  <si>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</si>
  <si>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</si>
  <si>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</si>
  <si>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</si>
  <si>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</si>
  <si>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</si>
  <si>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</si>
  <si>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</si>
  <si>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</si>
  <si>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</si>
  <si>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</si>
  <si>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</si>
  <si>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</si>
  <si>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</si>
  <si>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</si>
  <si>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</si>
  <si>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</si>
  <si>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</si>
  <si>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</si>
  <si>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</si>
  <si>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</si>
  <si>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</si>
  <si>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</si>
  <si>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</si>
  <si>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</si>
  <si>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</si>
  <si>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</si>
  <si>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</si>
  <si>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</si>
  <si>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</si>
  <si>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</si>
  <si>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</si>
  <si>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</si>
  <si>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</si>
  <si>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</si>
  <si>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</si>
  <si>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</si>
  <si>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</si>
  <si>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</si>
  <si>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</si>
  <si>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</si>
  <si>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</si>
  <si>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</si>
  <si>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</si>
  <si>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</si>
  <si>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</si>
  <si>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</si>
  <si>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</si>
  <si>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</si>
  <si>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</si>
  <si>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</si>
  <si>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</si>
  <si>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</si>
  <si>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</si>
  <si>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</si>
  <si>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</si>
  <si>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</si>
  <si>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</si>
  <si>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</si>
  <si>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</si>
  <si>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</si>
  <si>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</si>
  <si>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</si>
  <si>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</si>
  <si>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</si>
  <si>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</si>
  <si>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</si>
  <si>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</si>
  <si>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</si>
  <si>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</si>
  <si>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</si>
  <si>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</si>
  <si>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</si>
  <si>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</si>
  <si>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</si>
  <si>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</si>
  <si>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</si>
  <si>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</si>
  <si>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</si>
  <si>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</si>
  <si>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</si>
  <si>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</si>
  <si>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</si>
  <si>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</si>
  <si>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</si>
  <si>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</si>
  <si>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</si>
  <si>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</si>
  <si>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</si>
  <si>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</si>
  <si>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</si>
  <si>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</si>
  <si>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</si>
  <si>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</si>
  <si>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</si>
  <si>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</si>
  <si>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</si>
  <si>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</si>
  <si>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</si>
  <si>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</si>
  <si>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</si>
  <si>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</si>
  <si>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</si>
  <si>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</si>
  <si>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</si>
  <si>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</si>
  <si>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</si>
  <si>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</si>
  <si>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</si>
  <si>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</si>
  <si>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</si>
  <si>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</si>
  <si>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</si>
  <si>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</si>
  <si>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</si>
  <si>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</si>
  <si>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</si>
  <si>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</si>
  <si>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</si>
  <si>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</si>
  <si>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</si>
  <si>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</si>
  <si>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</si>
  <si>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</si>
  <si>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</si>
  <si>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</si>
  <si>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</si>
  <si>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</si>
  <si>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</si>
  <si>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</si>
  <si>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</si>
  <si>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</si>
  <si>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</si>
  <si>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</si>
  <si>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</si>
  <si>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</si>
  <si>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</si>
  <si>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</si>
  <si>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</si>
  <si>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</si>
  <si>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</si>
  <si>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</si>
  <si>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</si>
  <si>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</si>
  <si>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</si>
  <si>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</si>
  <si>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</si>
  <si>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</si>
  <si>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</si>
  <si>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</si>
  <si>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</si>
  <si>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</si>
  <si>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</si>
  <si>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</si>
  <si>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</si>
  <si>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</si>
  <si>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</si>
  <si>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</si>
  <si>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</si>
  <si>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</si>
  <si>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</si>
  <si>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</si>
  <si>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</si>
  <si>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</si>
  <si>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</si>
  <si>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</si>
  <si>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</si>
  <si>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</si>
  <si>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</si>
  <si>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</si>
  <si>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</si>
  <si>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</si>
  <si>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</si>
  <si>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</si>
  <si>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</si>
  <si>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</si>
  <si>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</si>
  <si>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</si>
  <si>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</si>
  <si>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</si>
  <si>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</si>
  <si>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</si>
  <si>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</si>
  <si>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</si>
  <si>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</si>
  <si>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</si>
  <si>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</si>
  <si>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</si>
  <si>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</si>
  <si>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</si>
  <si>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</si>
  <si>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</si>
  <si>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</si>
  <si>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</si>
  <si>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</si>
  <si>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</si>
  <si>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</si>
  <si>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</si>
  <si>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</si>
  <si>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</si>
  <si>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</si>
  <si>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</si>
  <si>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</si>
  <si>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</si>
  <si>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</si>
  <si>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</si>
  <si>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</si>
  <si>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</si>
  <si>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</si>
  <si>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</si>
  <si>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</si>
  <si>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</si>
  <si>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</si>
  <si>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</si>
  <si>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</si>
  <si>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</si>
  <si>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</si>
  <si>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</si>
  <si>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</si>
  <si>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</si>
  <si>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</si>
  <si>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</si>
  <si>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</si>
  <si>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</si>
  <si>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</si>
  <si>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</si>
  <si>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</si>
  <si>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</si>
  <si>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</si>
  <si>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</si>
  <si>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</si>
  <si>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</si>
  <si>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</si>
  <si>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</si>
  <si>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</si>
  <si>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</si>
  <si>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</si>
  <si>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</si>
  <si>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</si>
  <si>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</si>
  <si>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</si>
  <si>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</si>
  <si>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</si>
  <si>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</si>
  <si>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</si>
  <si>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</si>
  <si>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</si>
  <si>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</si>
  <si>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</si>
  <si>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</si>
  <si>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</si>
  <si>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</si>
  <si>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</si>
  <si>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</si>
  <si>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</si>
  <si>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</si>
  <si>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</si>
  <si>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</si>
  <si>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</si>
  <si>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</si>
  <si>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</si>
  <si>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</si>
  <si>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</si>
  <si>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</si>
  <si>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</si>
  <si>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</si>
  <si>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</si>
  <si>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</si>
  <si>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</si>
  <si>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</si>
  <si>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</si>
  <si>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</si>
  <si>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</si>
  <si>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</si>
  <si>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</si>
  <si>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</si>
  <si>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</si>
  <si>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</si>
  <si>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</si>
  <si>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</si>
  <si>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</si>
  <si>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</si>
  <si>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</si>
  <si>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</si>
  <si>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</si>
  <si>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</si>
  <si>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</si>
  <si>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</si>
  <si>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</si>
  <si>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</si>
  <si>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</si>
  <si>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</si>
  <si>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</si>
  <si>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</si>
  <si>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</si>
  <si>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</si>
  <si>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</si>
  <si>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</si>
  <si>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</si>
  <si>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</si>
  <si>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</si>
  <si>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</si>
  <si>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</si>
  <si>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</si>
  <si>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</si>
  <si>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</si>
  <si>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</si>
  <si>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</si>
  <si>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</si>
  <si>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</si>
  <si>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</si>
  <si>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0/0</t>
  </si>
  <si>
    <t>00000000</t>
  </si>
  <si>
    <t>iiiiiiii</t>
  </si>
  <si>
    <t>off</t>
  </si>
  <si>
    <t>16:33:54</t>
  </si>
  <si>
    <t>20230316 16:42:13</t>
  </si>
  <si>
    <t>16:42:13</t>
  </si>
  <si>
    <t>20230316 16:45:13</t>
  </si>
  <si>
    <t>16:45:13</t>
  </si>
  <si>
    <t>20230316 16:48:14</t>
  </si>
  <si>
    <t>16:48:14</t>
  </si>
  <si>
    <t>20230316 16:51:14</t>
  </si>
  <si>
    <t>16:51:14</t>
  </si>
  <si>
    <t>20230316 16:54:14</t>
  </si>
  <si>
    <t>16:54:14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</si>
</sst>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 t="s">
        <v>34</v>
      </c>
    </row>
    <row r="4" spans="1:27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2</v>
      </c>
    </row>
    <row r="14" spans="1:278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 x14ac:dyDescent="0.25">
      <c r="B16" t="s">
        <v>378</v>
      </c>
      <c r="C16" t="s">
        <v>378</v>
      </c>
      <c r="F16" t="s">
        <v>378</v>
      </c>
      <c r="G16" t="s">
        <v>378</v>
      </c>
      <c r="H16" t="s">
        <v>379</v>
      </c>
      <c r="I16" t="s">
        <v>380</v>
      </c>
      <c r="J16" t="s">
        <v>381</v>
      </c>
      <c r="K16" t="s">
        <v>382</v>
      </c>
      <c r="L16" t="s">
        <v>382</v>
      </c>
      <c r="M16" t="s">
        <v>215</v>
      </c>
      <c r="N16" t="s">
        <v>215</v>
      </c>
      <c r="O16" t="s">
        <v>379</v>
      </c>
      <c r="P16" t="s">
        <v>379</v>
      </c>
      <c r="Q16" t="s">
        <v>379</v>
      </c>
      <c r="R16" t="s">
        <v>379</v>
      </c>
      <c r="S16" t="s">
        <v>383</v>
      </c>
      <c r="T16" t="s">
        <v>384</v>
      </c>
      <c r="U16" t="s">
        <v>384</v>
      </c>
      <c r="V16" t="s">
        <v>385</v>
      </c>
      <c r="W16" t="s">
        <v>386</v>
      </c>
      <c r="X16" t="s">
        <v>385</v>
      </c>
      <c r="Y16" t="s">
        <v>385</v>
      </c>
      <c r="Z16" t="s">
        <v>385</v>
      </c>
      <c r="AA16" t="s">
        <v>383</v>
      </c>
      <c r="AB16" t="s">
        <v>383</v>
      </c>
      <c r="AC16" t="s">
        <v>383</v>
      </c>
      <c r="AD16" t="s">
        <v>383</v>
      </c>
      <c r="AE16" t="s">
        <v>387</v>
      </c>
      <c r="AF16" t="s">
        <v>386</v>
      </c>
      <c r="AH16" t="s">
        <v>386</v>
      </c>
      <c r="AI16" t="s">
        <v>387</v>
      </c>
      <c r="AO16" t="s">
        <v>381</v>
      </c>
      <c r="AV16" t="s">
        <v>381</v>
      </c>
      <c r="AW16" t="s">
        <v>381</v>
      </c>
      <c r="AX16" t="s">
        <v>381</v>
      </c>
      <c r="AY16" t="s">
        <v>388</v>
      </c>
      <c r="BM16" t="s">
        <v>389</v>
      </c>
      <c r="BO16" t="s">
        <v>389</v>
      </c>
      <c r="BP16" t="s">
        <v>381</v>
      </c>
      <c r="BS16" t="s">
        <v>389</v>
      </c>
      <c r="BT16" t="s">
        <v>386</v>
      </c>
      <c r="BW16" t="s">
        <v>390</v>
      </c>
      <c r="BX16" t="s">
        <v>390</v>
      </c>
      <c r="BZ16" t="s">
        <v>391</v>
      </c>
      <c r="CA16" t="s">
        <v>389</v>
      </c>
      <c r="CC16" t="s">
        <v>389</v>
      </c>
      <c r="CD16" t="s">
        <v>381</v>
      </c>
      <c r="CH16" t="s">
        <v>389</v>
      </c>
      <c r="CJ16" t="s">
        <v>392</v>
      </c>
      <c r="CM16" t="s">
        <v>389</v>
      </c>
      <c r="CN16" t="s">
        <v>389</v>
      </c>
      <c r="CP16" t="s">
        <v>389</v>
      </c>
      <c r="CR16" t="s">
        <v>389</v>
      </c>
      <c r="CT16" t="s">
        <v>381</v>
      </c>
      <c r="CU16" t="s">
        <v>381</v>
      </c>
      <c r="CW16" t="s">
        <v>393</v>
      </c>
      <c r="CX16" t="s">
        <v>394</v>
      </c>
      <c r="DA16" t="s">
        <v>379</v>
      </c>
      <c r="DB16" t="s">
        <v>378</v>
      </c>
      <c r="DC16" t="s">
        <v>382</v>
      </c>
      <c r="DD16" t="s">
        <v>382</v>
      </c>
      <c r="DE16" t="s">
        <v>395</v>
      </c>
      <c r="DF16" t="s">
        <v>395</v>
      </c>
      <c r="DG16" t="s">
        <v>382</v>
      </c>
      <c r="DH16" t="s">
        <v>395</v>
      </c>
      <c r="DI16" t="s">
        <v>387</v>
      </c>
      <c r="DJ16" t="s">
        <v>385</v>
      </c>
      <c r="DK16" t="s">
        <v>385</v>
      </c>
      <c r="DL16" t="s">
        <v>384</v>
      </c>
      <c r="DM16" t="s">
        <v>384</v>
      </c>
      <c r="DN16" t="s">
        <v>384</v>
      </c>
      <c r="DO16" t="s">
        <v>384</v>
      </c>
      <c r="DP16" t="s">
        <v>384</v>
      </c>
      <c r="DQ16" t="s">
        <v>396</v>
      </c>
      <c r="DR16" t="s">
        <v>381</v>
      </c>
      <c r="DS16" t="s">
        <v>381</v>
      </c>
      <c r="DT16" t="s">
        <v>382</v>
      </c>
      <c r="DU16" t="s">
        <v>382</v>
      </c>
      <c r="DV16" t="s">
        <v>382</v>
      </c>
      <c r="DW16" t="s">
        <v>395</v>
      </c>
      <c r="DX16" t="s">
        <v>382</v>
      </c>
      <c r="DY16" t="s">
        <v>395</v>
      </c>
      <c r="DZ16" t="s">
        <v>385</v>
      </c>
      <c r="EA16" t="s">
        <v>385</v>
      </c>
      <c r="EB16" t="s">
        <v>384</v>
      </c>
      <c r="EC16" t="s">
        <v>384</v>
      </c>
      <c r="ED16" t="s">
        <v>381</v>
      </c>
      <c r="EI16" t="s">
        <v>381</v>
      </c>
      <c r="EL16" t="s">
        <v>384</v>
      </c>
      <c r="EM16" t="s">
        <v>384</v>
      </c>
      <c r="EN16" t="s">
        <v>384</v>
      </c>
      <c r="EO16" t="s">
        <v>384</v>
      </c>
      <c r="EP16" t="s">
        <v>384</v>
      </c>
      <c r="EQ16" t="s">
        <v>381</v>
      </c>
      <c r="ER16" t="s">
        <v>381</v>
      </c>
      <c r="ES16" t="s">
        <v>381</v>
      </c>
      <c r="ET16" t="s">
        <v>378</v>
      </c>
      <c r="EW16" t="s">
        <v>397</v>
      </c>
      <c r="EX16" t="s">
        <v>397</v>
      </c>
      <c r="EZ16" t="s">
        <v>378</v>
      </c>
      <c r="FA16" t="s">
        <v>398</v>
      </c>
      <c r="FC16" t="s">
        <v>378</v>
      </c>
      <c r="FD16" t="s">
        <v>378</v>
      </c>
      <c r="FF16" t="s">
        <v>399</v>
      </c>
      <c r="FG16" t="s">
        <v>400</v>
      </c>
      <c r="FH16" t="s">
        <v>399</v>
      </c>
      <c r="FI16" t="s">
        <v>400</v>
      </c>
      <c r="FJ16" t="s">
        <v>399</v>
      </c>
      <c r="FK16" t="s">
        <v>400</v>
      </c>
      <c r="FL16" t="s">
        <v>386</v>
      </c>
      <c r="FM16" t="s">
        <v>386</v>
      </c>
      <c r="FO16" t="s">
        <v>401</v>
      </c>
      <c r="FS16" t="s">
        <v>401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384</v>
      </c>
      <c r="GR16" t="s">
        <v>384</v>
      </c>
      <c r="GS16" t="s">
        <v>386</v>
      </c>
      <c r="GT16" t="s">
        <v>384</v>
      </c>
      <c r="GU16" t="s">
        <v>395</v>
      </c>
      <c r="GV16" t="s">
        <v>386</v>
      </c>
      <c r="GW16" t="s">
        <v>386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386</v>
      </c>
      <c r="ID16" t="s">
        <v>386</v>
      </c>
      <c r="IE16" t="s">
        <v>399</v>
      </c>
      <c r="IF16" t="s">
        <v>400</v>
      </c>
      <c r="IG16" t="s">
        <v>400</v>
      </c>
      <c r="IK16" t="s">
        <v>400</v>
      </c>
      <c r="IO16" t="s">
        <v>382</v>
      </c>
      <c r="IP16" t="s">
        <v>382</v>
      </c>
      <c r="IQ16" t="s">
        <v>395</v>
      </c>
      <c r="IR16" t="s">
        <v>395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384</v>
      </c>
      <c r="JB16" t="s">
        <v>402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395</v>
      </c>
      <c r="JQ16" t="s">
        <v>386</v>
      </c>
      <c r="JR16" t="s">
        <v>386</v>
      </c>
    </row>
    <row r="17" spans="1:278" x14ac:dyDescent="0.25">
      <c r="A17">
        <v>6</v>
      </c>
      <c r="B17">
        <v>1679002933.5999999</v>
      </c>
      <c r="C17">
        <v>900</v>
      </c>
      <c r="D17" t="s">
        <v>415</v>
      </c>
      <c r="E17" t="s">
        <v>416</v>
      </c>
      <c r="F17" t="s">
        <v>407</v>
      </c>
      <c r="G17">
        <v>1679002933.5999999</v>
      </c>
      <c r="H17">
        <f t="shared" ref="H17:H21" si="0">(I17)/1000</f>
        <v>6.1049885559029083E-3</v>
      </c>
      <c r="I17">
        <f t="shared" ref="I17:I21" si="1">1000*DI17*AG17*(DE17-DF17)/(100*CX17*(1000-AG17*DE17))</f>
        <v>6.1049885559029082</v>
      </c>
      <c r="J17">
        <f t="shared" ref="J17:J21" si="2">DI17*AG17*(DD17-DC17*(1000-AG17*DF17)/(1000-AG17*DE17))/(100*CX17)</f>
        <v>35.035114317823869</v>
      </c>
      <c r="K17">
        <f t="shared" ref="K17:K21" si="3">DC17 - IF(AG17&gt;1, J17*CX17*100/(AI17*DQ17), 0)</f>
        <v>399.96595952515622</v>
      </c>
      <c r="L17">
        <f t="shared" ref="L17:L21" si="4">((R17-H17/2)*K17-J17)/(R17+H17/2)</f>
        <v>269.31795144530531</v>
      </c>
      <c r="M17">
        <f t="shared" ref="M17:M21" si="5">L17*(DJ17+DK17)/1000</f>
        <v>26.372415995974468</v>
      </c>
      <c r="N17">
        <f t="shared" ref="N17:N21" si="6">(DC17 - IF(AG17&gt;1, J17*CX17*100/(AI17*DQ17), 0))*(DJ17+DK17)/1000</f>
        <v>39.165858095310334</v>
      </c>
      <c r="O17">
        <f t="shared" ref="O17:O21" si="7">2/((1/Q17-1/P17)+SIGN(Q17)*SQRT((1/Q17-1/P17)*(1/Q17-1/P17) + 4*CY17/((CY17+1)*(CY17+1))*(2*1/Q17*1/P17-1/P17*1/P17)))</f>
        <v>0.50250249626072196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2.2239387440573029</v>
      </c>
      <c r="Q17">
        <f t="shared" ref="Q17:Q21" si="9">H17*(1000-(1000*0.61365*EXP(17.502*U17/(240.97+U17))/(DJ17+DK17)+DE17)/2)/(1000*0.61365*EXP(17.502*U17/(240.97+U17))/(DJ17+DK17)-DE17)</f>
        <v>0.44691395100379733</v>
      </c>
      <c r="R17">
        <f t="shared" ref="R17:R21" si="10">1/((CY17+1)/(O17/1.6)+1/(P17/1.37)) + CY17/((CY17+1)/(O17/1.6) + CY17/(P17/1.37))</f>
        <v>0.28380149204972466</v>
      </c>
      <c r="S17">
        <f t="shared" ref="S17:S21" si="11">(CT17*CW17)</f>
        <v>289.5862011106513</v>
      </c>
      <c r="T17">
        <f t="shared" ref="T17:T21" si="12">(DL17+(S17+2*0.95*0.0000000567*(((DL17+$B$7)+273)^4-(DL17+273)^4)-44100*H17)/(1.84*29.3*P17+8*0.95*0.0000000567*(DL17+273)^3))</f>
        <v>24.807982051446501</v>
      </c>
      <c r="U17">
        <f t="shared" ref="U17:U21" si="13">($C$7*DM17+$D$7*DN17+$E$7*T17)</f>
        <v>24.807982051446501</v>
      </c>
      <c r="V17">
        <f t="shared" ref="V17:V21" si="14">0.61365*EXP(17.502*U17/(240.97+U17))</f>
        <v>3.1434584105272063</v>
      </c>
      <c r="W17">
        <f t="shared" ref="W17:W21" si="15">(X17/Y17*100)</f>
        <v>59.073797654241986</v>
      </c>
      <c r="X17">
        <f t="shared" ref="X17:X21" si="16">DE17*(DJ17+DK17)/1000</f>
        <v>1.8398356757239598</v>
      </c>
      <c r="Y17">
        <f t="shared" ref="Y17:Y21" si="17">0.61365*EXP(17.502*DL17/(240.97+DL17))</f>
        <v>3.1144699490838375</v>
      </c>
      <c r="Z17">
        <f t="shared" ref="Z17:Z21" si="18">(V17-DE17*(DJ17+DK17)/1000)</f>
        <v>1.3036227348032465</v>
      </c>
      <c r="AA17">
        <f t="shared" ref="AA17:AA21" si="19">(-H17*44100)</f>
        <v>-269.22999531531826</v>
      </c>
      <c r="AB17">
        <f t="shared" ref="AB17:AB21" si="20">2*29.3*P17*0.92*(DL17-U17)</f>
        <v>-18.593870484387939</v>
      </c>
      <c r="AC17">
        <f t="shared" ref="AC17:AC21" si="21">2*0.95*0.0000000567*(((DL17+$B$7)+273)^4-(U17+273)^4)</f>
        <v>-1.763713097887049</v>
      </c>
      <c r="AD17">
        <f t="shared" ref="AD17:AD21" si="22">S17+AC17+AA17+AB17</f>
        <v>-1.3777869419335786E-3</v>
      </c>
      <c r="AE17">
        <v>118</v>
      </c>
      <c r="AF17">
        <v>24</v>
      </c>
      <c r="AG17">
        <f t="shared" ref="AG17:AG21" si="23">IF(AE17*$H$13&gt;=AI17,1,(AI17/(AI17-AE17*$H$13)))</f>
        <v>1.0045558983280305</v>
      </c>
      <c r="AH17">
        <f t="shared" ref="AH17:AH21" si="24">(AG17-1)*100</f>
        <v>0.45558983280304943</v>
      </c>
      <c r="AI17">
        <f t="shared" ref="AI17:AI21" si="25">MAX(0,($B$13+$C$13*DQ17)/(1+$D$13*DQ17)*DJ17/(DL17+273)*$E$13)</f>
        <v>52036.980401162815</v>
      </c>
      <c r="AJ17" t="s">
        <v>408</v>
      </c>
      <c r="AK17" t="s">
        <v>408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408</v>
      </c>
      <c r="AQ17" t="s">
        <v>408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1513.2857995391973</v>
      </c>
      <c r="AW17">
        <f t="shared" ref="AW17:AW21" si="29">J17</f>
        <v>35.035114317823869</v>
      </c>
      <c r="AX17" t="e">
        <f t="shared" ref="AX17:AX21" si="30">AT17*AU17*AV17</f>
        <v>#DIV/0!</v>
      </c>
      <c r="AY17">
        <f t="shared" ref="AY17:AY21" si="31">(AW17-AO17)/AV17</f>
        <v>2.3151683791979166E-2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408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1800.12</v>
      </c>
      <c r="CU17">
        <f t="shared" ref="CU17:CU21" si="43">CT17*CV17</f>
        <v>1513.2857995391973</v>
      </c>
      <c r="CV17">
        <f t="shared" ref="CV17:CV21" si="44">($B$11*$D$9+$C$11*$D$9+$F$11*((EQ17+EI17)/MAX(EQ17+EI17+ER17, 0.1)*$I$9+ER17/MAX(EQ17+EI17+ER17, 0.1)*$J$9))/($B$11+$C$11+$F$11)</f>
        <v>0.84065828919138585</v>
      </c>
      <c r="CW17">
        <f t="shared" ref="CW17:CW21" si="45">($B$11*$K$9+$C$11*$K$9+$F$11*((EQ17+EI17)/MAX(EQ17+EI17+ER17, 0.1)*$P$9+ER17/MAX(EQ17+EI17+ER17, 0.1)*$Q$9))/($B$11+$C$11+$F$11)</f>
        <v>0.16087049813937476</v>
      </c>
      <c r="CX17">
        <v>6</v>
      </c>
      <c r="CY17">
        <v>0.5</v>
      </c>
      <c r="CZ17" t="s">
        <v>409</v>
      </c>
      <c r="DA17">
        <v>2</v>
      </c>
      <c r="DB17">
        <v>1679002933.5999999</v>
      </c>
      <c r="DC17">
        <v>399.96600000000001</v>
      </c>
      <c r="DD17">
        <v>444.74</v>
      </c>
      <c r="DE17">
        <v>18.788599999999999</v>
      </c>
      <c r="DF17">
        <v>11.6347</v>
      </c>
      <c r="DG17">
        <v>399.428</v>
      </c>
      <c r="DH17">
        <v>18.626300000000001</v>
      </c>
      <c r="DI17">
        <v>500.08499999999998</v>
      </c>
      <c r="DJ17">
        <v>97.822999999999993</v>
      </c>
      <c r="DK17">
        <v>9.9978600000000001E-2</v>
      </c>
      <c r="DL17">
        <v>24.652899999999999</v>
      </c>
      <c r="DM17">
        <v>24.994900000000001</v>
      </c>
      <c r="DN17">
        <v>999.9</v>
      </c>
      <c r="DO17">
        <v>0</v>
      </c>
      <c r="DP17">
        <v>0</v>
      </c>
      <c r="DQ17">
        <v>9980.6200000000008</v>
      </c>
      <c r="DR17">
        <v>0</v>
      </c>
      <c r="DS17">
        <v>548.22799999999995</v>
      </c>
      <c r="DT17">
        <v>-44.773699999999998</v>
      </c>
      <c r="DU17">
        <v>407.625</v>
      </c>
      <c r="DV17">
        <v>449.97500000000002</v>
      </c>
      <c r="DW17">
        <v>7.1539700000000002</v>
      </c>
      <c r="DX17">
        <v>444.74</v>
      </c>
      <c r="DY17">
        <v>11.6347</v>
      </c>
      <c r="DZ17">
        <v>1.83796</v>
      </c>
      <c r="EA17">
        <v>1.1381399999999999</v>
      </c>
      <c r="EB17">
        <v>16.113399999999999</v>
      </c>
      <c r="EC17">
        <v>8.8160500000000006</v>
      </c>
      <c r="ED17">
        <v>1800.12</v>
      </c>
      <c r="EE17">
        <v>0.97799599999999998</v>
      </c>
      <c r="EF17">
        <v>2.20045E-2</v>
      </c>
      <c r="EG17">
        <v>0</v>
      </c>
      <c r="EH17">
        <v>1157.49</v>
      </c>
      <c r="EI17">
        <v>5.0007000000000001</v>
      </c>
      <c r="EJ17">
        <v>19906.900000000001</v>
      </c>
      <c r="EK17">
        <v>15475</v>
      </c>
      <c r="EL17">
        <v>47</v>
      </c>
      <c r="EM17">
        <v>48.436999999999998</v>
      </c>
      <c r="EN17">
        <v>47.936999999999998</v>
      </c>
      <c r="EO17">
        <v>47.436999999999998</v>
      </c>
      <c r="EP17">
        <v>48.936999999999998</v>
      </c>
      <c r="EQ17">
        <v>1755.62</v>
      </c>
      <c r="ER17">
        <v>39.5</v>
      </c>
      <c r="ES17">
        <v>0</v>
      </c>
      <c r="ET17">
        <v>1679002933.2</v>
      </c>
      <c r="EU17">
        <v>0</v>
      </c>
      <c r="EV17">
        <v>1157.8815999999999</v>
      </c>
      <c r="EW17">
        <v>-0.1192307698439708</v>
      </c>
      <c r="EX17">
        <v>-8.7846154494119215</v>
      </c>
      <c r="EY17">
        <v>19906.54</v>
      </c>
      <c r="EZ17">
        <v>15</v>
      </c>
      <c r="FA17">
        <v>1679002434.5999999</v>
      </c>
      <c r="FB17" t="s">
        <v>414</v>
      </c>
      <c r="FC17">
        <v>1679002423.5999999</v>
      </c>
      <c r="FD17">
        <v>1679002434.5999999</v>
      </c>
      <c r="FE17">
        <v>11</v>
      </c>
      <c r="FF17">
        <v>7.9000000000000001E-2</v>
      </c>
      <c r="FG17">
        <v>-1E-3</v>
      </c>
      <c r="FH17">
        <v>0.50700000000000001</v>
      </c>
      <c r="FI17">
        <v>5.0000000000000001E-3</v>
      </c>
      <c r="FJ17">
        <v>444</v>
      </c>
      <c r="FK17">
        <v>12</v>
      </c>
      <c r="FL17">
        <v>0.02</v>
      </c>
      <c r="FM17">
        <v>0.01</v>
      </c>
      <c r="FN17">
        <v>-44.755987500000003</v>
      </c>
      <c r="FO17">
        <v>0.2131711069418617</v>
      </c>
      <c r="FP17">
        <v>5.1529511871839261E-2</v>
      </c>
      <c r="FQ17">
        <v>-1</v>
      </c>
      <c r="FR17">
        <v>7.1280985000000001</v>
      </c>
      <c r="FS17">
        <v>0.1539365853658464</v>
      </c>
      <c r="FT17">
        <v>1.496121845806685E-2</v>
      </c>
      <c r="FU17">
        <v>-1</v>
      </c>
      <c r="FV17">
        <v>0</v>
      </c>
      <c r="FW17">
        <v>0</v>
      </c>
      <c r="FX17" t="s">
        <v>410</v>
      </c>
      <c r="FY17">
        <v>2.9330799999999999</v>
      </c>
      <c r="FZ17">
        <v>2.7049300000000001</v>
      </c>
      <c r="GA17">
        <v>8.8149599999999995E-2</v>
      </c>
      <c r="GB17">
        <v>9.5314499999999996E-2</v>
      </c>
      <c r="GC17">
        <v>9.6540600000000004E-2</v>
      </c>
      <c r="GD17">
        <v>6.7064700000000005E-2</v>
      </c>
      <c r="GE17">
        <v>33191.800000000003</v>
      </c>
      <c r="GF17">
        <v>29075.8</v>
      </c>
      <c r="GG17">
        <v>31082.9</v>
      </c>
      <c r="GH17">
        <v>28011.8</v>
      </c>
      <c r="GI17">
        <v>38117.5</v>
      </c>
      <c r="GJ17">
        <v>37164.199999999997</v>
      </c>
      <c r="GK17">
        <v>44219.9</v>
      </c>
      <c r="GL17">
        <v>42466.8</v>
      </c>
      <c r="GM17">
        <v>1.5974200000000001</v>
      </c>
      <c r="GN17">
        <v>1.7746500000000001</v>
      </c>
      <c r="GO17">
        <v>0.10331</v>
      </c>
      <c r="GP17">
        <v>0</v>
      </c>
      <c r="GQ17">
        <v>23.297499999999999</v>
      </c>
      <c r="GR17">
        <v>999.9</v>
      </c>
      <c r="GS17">
        <v>36.700000000000003</v>
      </c>
      <c r="GT17">
        <v>29.3</v>
      </c>
      <c r="GU17">
        <v>15.3531</v>
      </c>
      <c r="GV17">
        <v>60.488799999999998</v>
      </c>
      <c r="GW17">
        <v>40.985599999999998</v>
      </c>
      <c r="GX17">
        <v>1</v>
      </c>
      <c r="GY17">
        <v>7.8785599999999997E-2</v>
      </c>
      <c r="GZ17">
        <v>3.5338400000000001</v>
      </c>
      <c r="HA17">
        <v>20.252700000000001</v>
      </c>
      <c r="HB17">
        <v>5.2411000000000003</v>
      </c>
      <c r="HC17">
        <v>12.039899999999999</v>
      </c>
      <c r="HD17">
        <v>5.01715</v>
      </c>
      <c r="HE17">
        <v>3.2879999999999998</v>
      </c>
      <c r="HF17">
        <v>7318.9</v>
      </c>
      <c r="HG17">
        <v>9999</v>
      </c>
      <c r="HH17">
        <v>9999</v>
      </c>
      <c r="HI17">
        <v>173.3</v>
      </c>
      <c r="HJ17">
        <v>1.8689</v>
      </c>
      <c r="HK17">
        <v>1.8645</v>
      </c>
      <c r="HL17">
        <v>1.8692800000000001</v>
      </c>
      <c r="HM17">
        <v>1.8672200000000001</v>
      </c>
      <c r="HN17">
        <v>1.86327</v>
      </c>
      <c r="HO17">
        <v>1.86426</v>
      </c>
      <c r="HP17">
        <v>1.8701700000000001</v>
      </c>
      <c r="HQ17">
        <v>1.8693500000000001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0.53800000000000003</v>
      </c>
      <c r="IF17">
        <v>0.1623</v>
      </c>
      <c r="IG17">
        <v>0.80595040127465722</v>
      </c>
      <c r="IH17">
        <v>-6.1462078757559423E-4</v>
      </c>
      <c r="II17">
        <v>-1.8861989874597051E-7</v>
      </c>
      <c r="IJ17">
        <v>1.1980462299894961E-10</v>
      </c>
      <c r="IK17">
        <v>-3.4991505273355698E-2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8.5</v>
      </c>
      <c r="IT17">
        <v>8.3000000000000007</v>
      </c>
      <c r="IU17">
        <v>1.1279300000000001</v>
      </c>
      <c r="IV17">
        <v>2.6013199999999999</v>
      </c>
      <c r="IW17">
        <v>1.5490699999999999</v>
      </c>
      <c r="IX17">
        <v>2.34741</v>
      </c>
      <c r="IY17">
        <v>1.50146</v>
      </c>
      <c r="IZ17">
        <v>2.34009</v>
      </c>
      <c r="JA17">
        <v>33.602899999999998</v>
      </c>
      <c r="JB17">
        <v>23.947399999999998</v>
      </c>
      <c r="JC17">
        <v>18</v>
      </c>
      <c r="JD17">
        <v>349.63499999999999</v>
      </c>
      <c r="JE17">
        <v>412.298</v>
      </c>
      <c r="JF17">
        <v>19.0381</v>
      </c>
      <c r="JG17">
        <v>28.2986</v>
      </c>
      <c r="JH17">
        <v>30.0002</v>
      </c>
      <c r="JI17">
        <v>28.4178</v>
      </c>
      <c r="JJ17">
        <v>28.4145</v>
      </c>
      <c r="JK17">
        <v>22.540700000000001</v>
      </c>
      <c r="JL17">
        <v>27.266200000000001</v>
      </c>
      <c r="JM17">
        <v>57.132399999999997</v>
      </c>
      <c r="JN17">
        <v>19.040600000000001</v>
      </c>
      <c r="JO17">
        <v>444.83100000000002</v>
      </c>
      <c r="JP17">
        <v>11.6431</v>
      </c>
      <c r="JQ17">
        <v>99.433499999999995</v>
      </c>
      <c r="JR17">
        <v>99.334800000000001</v>
      </c>
    </row>
    <row r="18" spans="1:278" x14ac:dyDescent="0.25">
      <c r="A18">
        <v>7</v>
      </c>
      <c r="B18">
        <v>1679003113.5999999</v>
      </c>
      <c r="C18">
        <v>1080</v>
      </c>
      <c r="D18" t="s">
        <v>417</v>
      </c>
      <c r="E18" t="s">
        <v>418</v>
      </c>
      <c r="F18" t="s">
        <v>407</v>
      </c>
      <c r="G18">
        <v>1679003113.5999999</v>
      </c>
      <c r="H18">
        <f t="shared" si="0"/>
        <v>6.2141248203720434E-3</v>
      </c>
      <c r="I18">
        <f t="shared" si="1"/>
        <v>6.2141248203720432</v>
      </c>
      <c r="J18">
        <f t="shared" si="2"/>
        <v>35.117240378019595</v>
      </c>
      <c r="K18">
        <f t="shared" si="3"/>
        <v>399.96295924049576</v>
      </c>
      <c r="L18">
        <f t="shared" si="4"/>
        <v>270.85170445037284</v>
      </c>
      <c r="M18">
        <f t="shared" si="5"/>
        <v>26.519661067277283</v>
      </c>
      <c r="N18">
        <f t="shared" si="6"/>
        <v>39.161216061192064</v>
      </c>
      <c r="O18">
        <f t="shared" si="7"/>
        <v>0.51109013738316222</v>
      </c>
      <c r="P18">
        <f t="shared" si="8"/>
        <v>2.2203417173563817</v>
      </c>
      <c r="Q18">
        <f t="shared" si="9"/>
        <v>0.45361933771670065</v>
      </c>
      <c r="R18">
        <f t="shared" si="10"/>
        <v>0.28813524788561673</v>
      </c>
      <c r="S18">
        <f t="shared" si="11"/>
        <v>289.57822111062654</v>
      </c>
      <c r="T18">
        <f t="shared" si="12"/>
        <v>24.810825542294825</v>
      </c>
      <c r="U18">
        <f t="shared" si="13"/>
        <v>24.810825542294825</v>
      </c>
      <c r="V18">
        <f t="shared" si="14"/>
        <v>3.1439921194094214</v>
      </c>
      <c r="W18">
        <f t="shared" si="15"/>
        <v>58.837984164541801</v>
      </c>
      <c r="X18">
        <f t="shared" si="16"/>
        <v>1.8368115448986</v>
      </c>
      <c r="Y18">
        <f t="shared" si="17"/>
        <v>3.1218125008530433</v>
      </c>
      <c r="Z18">
        <f t="shared" si="18"/>
        <v>1.3071805745108214</v>
      </c>
      <c r="AA18">
        <f t="shared" si="19"/>
        <v>-274.0429045784071</v>
      </c>
      <c r="AB18">
        <f t="shared" si="20"/>
        <v>-14.18787041685308</v>
      </c>
      <c r="AC18">
        <f t="shared" si="21"/>
        <v>-1.3482510531010141</v>
      </c>
      <c r="AD18">
        <f t="shared" si="22"/>
        <v>-8.0493773466372431E-4</v>
      </c>
      <c r="AE18">
        <v>118</v>
      </c>
      <c r="AF18">
        <v>24</v>
      </c>
      <c r="AG18">
        <f t="shared" si="23"/>
        <v>1.0045669420745942</v>
      </c>
      <c r="AH18">
        <f t="shared" si="24"/>
        <v>0.45669420745941824</v>
      </c>
      <c r="AI18">
        <f t="shared" si="25"/>
        <v>51911.715641953182</v>
      </c>
      <c r="AJ18" t="s">
        <v>408</v>
      </c>
      <c r="AK18" t="s">
        <v>408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408</v>
      </c>
      <c r="AQ18" t="s">
        <v>408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1513.2437995391847</v>
      </c>
      <c r="AW18">
        <f t="shared" si="29"/>
        <v>35.117240378019595</v>
      </c>
      <c r="AX18" t="e">
        <f t="shared" si="30"/>
        <v>#DIV/0!</v>
      </c>
      <c r="AY18">
        <f t="shared" si="31"/>
        <v>2.3206597898311924E-2</v>
      </c>
      <c r="AZ18" t="e">
        <f t="shared" si="32"/>
        <v>#DIV/0!</v>
      </c>
      <c r="BA18" t="e">
        <f t="shared" si="33"/>
        <v>#DIV/0!</v>
      </c>
      <c r="BB18" t="s">
        <v>408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1800.07</v>
      </c>
      <c r="CU18">
        <f t="shared" si="43"/>
        <v>1513.2437995391847</v>
      </c>
      <c r="CV18">
        <f t="shared" si="44"/>
        <v>0.84065830747647852</v>
      </c>
      <c r="CW18">
        <f t="shared" si="45"/>
        <v>0.16087053342960361</v>
      </c>
      <c r="CX18">
        <v>6</v>
      </c>
      <c r="CY18">
        <v>0.5</v>
      </c>
      <c r="CZ18" t="s">
        <v>409</v>
      </c>
      <c r="DA18">
        <v>2</v>
      </c>
      <c r="DB18">
        <v>1679003113.5999999</v>
      </c>
      <c r="DC18">
        <v>399.96300000000002</v>
      </c>
      <c r="DD18">
        <v>444.88499999999999</v>
      </c>
      <c r="DE18">
        <v>18.759799999999998</v>
      </c>
      <c r="DF18">
        <v>11.478199999999999</v>
      </c>
      <c r="DG18">
        <v>399.42500000000001</v>
      </c>
      <c r="DH18">
        <v>18.598299999999998</v>
      </c>
      <c r="DI18">
        <v>500.10700000000003</v>
      </c>
      <c r="DJ18">
        <v>97.812100000000001</v>
      </c>
      <c r="DK18">
        <v>0.100007</v>
      </c>
      <c r="DL18">
        <v>24.692299999999999</v>
      </c>
      <c r="DM18">
        <v>25.0045</v>
      </c>
      <c r="DN18">
        <v>999.9</v>
      </c>
      <c r="DO18">
        <v>0</v>
      </c>
      <c r="DP18">
        <v>0</v>
      </c>
      <c r="DQ18">
        <v>9958.1200000000008</v>
      </c>
      <c r="DR18">
        <v>0</v>
      </c>
      <c r="DS18">
        <v>548.95699999999999</v>
      </c>
      <c r="DT18">
        <v>-44.921399999999998</v>
      </c>
      <c r="DU18">
        <v>407.61</v>
      </c>
      <c r="DV18">
        <v>450.05</v>
      </c>
      <c r="DW18">
        <v>7.2816700000000001</v>
      </c>
      <c r="DX18">
        <v>444.88499999999999</v>
      </c>
      <c r="DY18">
        <v>11.478199999999999</v>
      </c>
      <c r="DZ18">
        <v>1.83494</v>
      </c>
      <c r="EA18">
        <v>1.1227100000000001</v>
      </c>
      <c r="EB18">
        <v>16.087700000000002</v>
      </c>
      <c r="EC18">
        <v>8.6142699999999994</v>
      </c>
      <c r="ED18">
        <v>1800.07</v>
      </c>
      <c r="EE18">
        <v>0.97799599999999998</v>
      </c>
      <c r="EF18">
        <v>2.20045E-2</v>
      </c>
      <c r="EG18">
        <v>0</v>
      </c>
      <c r="EH18">
        <v>1155.26</v>
      </c>
      <c r="EI18">
        <v>5.0007000000000001</v>
      </c>
      <c r="EJ18">
        <v>19871.3</v>
      </c>
      <c r="EK18">
        <v>15474.6</v>
      </c>
      <c r="EL18">
        <v>46.936999999999998</v>
      </c>
      <c r="EM18">
        <v>48.5</v>
      </c>
      <c r="EN18">
        <v>47.875</v>
      </c>
      <c r="EO18">
        <v>47.436999999999998</v>
      </c>
      <c r="EP18">
        <v>49.061999999999998</v>
      </c>
      <c r="EQ18">
        <v>1755.57</v>
      </c>
      <c r="ER18">
        <v>39.5</v>
      </c>
      <c r="ES18">
        <v>0</v>
      </c>
      <c r="ET18">
        <v>1679003113.2</v>
      </c>
      <c r="EU18">
        <v>0</v>
      </c>
      <c r="EV18">
        <v>1155.8884</v>
      </c>
      <c r="EW18">
        <v>-0.2907692334631769</v>
      </c>
      <c r="EX18">
        <v>-5.253846153246867</v>
      </c>
      <c r="EY18">
        <v>19872.295999999998</v>
      </c>
      <c r="EZ18">
        <v>15</v>
      </c>
      <c r="FA18">
        <v>1679002434.5999999</v>
      </c>
      <c r="FB18" t="s">
        <v>414</v>
      </c>
      <c r="FC18">
        <v>1679002423.5999999</v>
      </c>
      <c r="FD18">
        <v>1679002434.5999999</v>
      </c>
      <c r="FE18">
        <v>11</v>
      </c>
      <c r="FF18">
        <v>7.9000000000000001E-2</v>
      </c>
      <c r="FG18">
        <v>-1E-3</v>
      </c>
      <c r="FH18">
        <v>0.50700000000000001</v>
      </c>
      <c r="FI18">
        <v>5.0000000000000001E-3</v>
      </c>
      <c r="FJ18">
        <v>444</v>
      </c>
      <c r="FK18">
        <v>12</v>
      </c>
      <c r="FL18">
        <v>0.02</v>
      </c>
      <c r="FM18">
        <v>0.01</v>
      </c>
      <c r="FN18">
        <v>-44.883031707317073</v>
      </c>
      <c r="FO18">
        <v>1.014355400687289E-2</v>
      </c>
      <c r="FP18">
        <v>1.49796355913927E-2</v>
      </c>
      <c r="FQ18">
        <v>-1</v>
      </c>
      <c r="FR18">
        <v>7.2940363414634151</v>
      </c>
      <c r="FS18">
        <v>-6.3738188153274505E-2</v>
      </c>
      <c r="FT18">
        <v>7.7166091871246753E-3</v>
      </c>
      <c r="FU18">
        <v>-1</v>
      </c>
      <c r="FV18">
        <v>0</v>
      </c>
      <c r="FW18">
        <v>0</v>
      </c>
      <c r="FX18" t="s">
        <v>410</v>
      </c>
      <c r="FY18">
        <v>2.9330799999999999</v>
      </c>
      <c r="FZ18">
        <v>2.7049599999999998</v>
      </c>
      <c r="GA18">
        <v>8.8127999999999998E-2</v>
      </c>
      <c r="GB18">
        <v>9.5314200000000002E-2</v>
      </c>
      <c r="GC18">
        <v>9.6414299999999994E-2</v>
      </c>
      <c r="GD18">
        <v>6.63686E-2</v>
      </c>
      <c r="GE18">
        <v>33190.9</v>
      </c>
      <c r="GF18">
        <v>29073.5</v>
      </c>
      <c r="GG18">
        <v>31081.599999999999</v>
      </c>
      <c r="GH18">
        <v>28009.8</v>
      </c>
      <c r="GI18">
        <v>38121</v>
      </c>
      <c r="GJ18">
        <v>37189.4</v>
      </c>
      <c r="GK18">
        <v>44217.599999999999</v>
      </c>
      <c r="GL18">
        <v>42464</v>
      </c>
      <c r="GM18">
        <v>1.59728</v>
      </c>
      <c r="GN18">
        <v>1.7735000000000001</v>
      </c>
      <c r="GO18">
        <v>0.100642</v>
      </c>
      <c r="GP18">
        <v>0</v>
      </c>
      <c r="GQ18">
        <v>23.350999999999999</v>
      </c>
      <c r="GR18">
        <v>999.9</v>
      </c>
      <c r="GS18">
        <v>36.200000000000003</v>
      </c>
      <c r="GT18">
        <v>29.3</v>
      </c>
      <c r="GU18">
        <v>15.143599999999999</v>
      </c>
      <c r="GV18">
        <v>60.398800000000001</v>
      </c>
      <c r="GW18">
        <v>40.9696</v>
      </c>
      <c r="GX18">
        <v>1</v>
      </c>
      <c r="GY18">
        <v>8.2068100000000005E-2</v>
      </c>
      <c r="GZ18">
        <v>3.58019</v>
      </c>
      <c r="HA18">
        <v>20.2514</v>
      </c>
      <c r="HB18">
        <v>5.2401999999999997</v>
      </c>
      <c r="HC18">
        <v>12.039899999999999</v>
      </c>
      <c r="HD18">
        <v>5.0165499999999996</v>
      </c>
      <c r="HE18">
        <v>3.2879999999999998</v>
      </c>
      <c r="HF18">
        <v>7322.5</v>
      </c>
      <c r="HG18">
        <v>9999</v>
      </c>
      <c r="HH18">
        <v>9999</v>
      </c>
      <c r="HI18">
        <v>173.4</v>
      </c>
      <c r="HJ18">
        <v>1.8689</v>
      </c>
      <c r="HK18">
        <v>1.86449</v>
      </c>
      <c r="HL18">
        <v>1.86931</v>
      </c>
      <c r="HM18">
        <v>1.8672200000000001</v>
      </c>
      <c r="HN18">
        <v>1.8633</v>
      </c>
      <c r="HO18">
        <v>1.8642799999999999</v>
      </c>
      <c r="HP18">
        <v>1.87019</v>
      </c>
      <c r="HQ18">
        <v>1.8693500000000001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0.53800000000000003</v>
      </c>
      <c r="IF18">
        <v>0.1615</v>
      </c>
      <c r="IG18">
        <v>0.80595040127465722</v>
      </c>
      <c r="IH18">
        <v>-6.1462078757559423E-4</v>
      </c>
      <c r="II18">
        <v>-1.8861989874597051E-7</v>
      </c>
      <c r="IJ18">
        <v>1.1980462299894961E-10</v>
      </c>
      <c r="IK18">
        <v>-3.4991505273355698E-2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11.5</v>
      </c>
      <c r="IT18">
        <v>11.3</v>
      </c>
      <c r="IU18">
        <v>1.1279300000000001</v>
      </c>
      <c r="IV18">
        <v>2.5976599999999999</v>
      </c>
      <c r="IW18">
        <v>1.5490699999999999</v>
      </c>
      <c r="IX18">
        <v>2.34741</v>
      </c>
      <c r="IY18">
        <v>1.50146</v>
      </c>
      <c r="IZ18">
        <v>2.35107</v>
      </c>
      <c r="JA18">
        <v>33.625399999999999</v>
      </c>
      <c r="JB18">
        <v>23.947399999999998</v>
      </c>
      <c r="JC18">
        <v>18</v>
      </c>
      <c r="JD18">
        <v>349.84</v>
      </c>
      <c r="JE18">
        <v>411.94799999999998</v>
      </c>
      <c r="JF18">
        <v>19.046900000000001</v>
      </c>
      <c r="JG18">
        <v>28.354099999999999</v>
      </c>
      <c r="JH18">
        <v>30</v>
      </c>
      <c r="JI18">
        <v>28.468499999999999</v>
      </c>
      <c r="JJ18">
        <v>28.4649</v>
      </c>
      <c r="JK18">
        <v>22.545300000000001</v>
      </c>
      <c r="JL18">
        <v>26.9847</v>
      </c>
      <c r="JM18">
        <v>56.388500000000001</v>
      </c>
      <c r="JN18">
        <v>19.050699999999999</v>
      </c>
      <c r="JO18">
        <v>444.94900000000001</v>
      </c>
      <c r="JP18">
        <v>11.509600000000001</v>
      </c>
      <c r="JQ18">
        <v>99.428700000000006</v>
      </c>
      <c r="JR18">
        <v>99.328000000000003</v>
      </c>
    </row>
    <row r="19" spans="1:278" x14ac:dyDescent="0.25">
      <c r="A19">
        <v>8</v>
      </c>
      <c r="B19">
        <v>1679003294</v>
      </c>
      <c r="C19">
        <v>1260.400000095367</v>
      </c>
      <c r="D19" t="s">
        <v>419</v>
      </c>
      <c r="E19" t="s">
        <v>420</v>
      </c>
      <c r="F19" t="s">
        <v>407</v>
      </c>
      <c r="G19">
        <v>1679003294</v>
      </c>
      <c r="H19">
        <f t="shared" si="0"/>
        <v>6.3726779123078102E-3</v>
      </c>
      <c r="I19">
        <f t="shared" si="1"/>
        <v>6.3726779123078101</v>
      </c>
      <c r="J19">
        <f t="shared" si="2"/>
        <v>35.098534112740673</v>
      </c>
      <c r="K19">
        <f t="shared" si="3"/>
        <v>400.01495992425623</v>
      </c>
      <c r="L19">
        <f t="shared" si="4"/>
        <v>274.45804997187514</v>
      </c>
      <c r="M19">
        <f t="shared" si="5"/>
        <v>26.872298004882385</v>
      </c>
      <c r="N19">
        <f t="shared" si="6"/>
        <v>39.165625532197815</v>
      </c>
      <c r="O19">
        <f t="shared" si="7"/>
        <v>0.52755551506323972</v>
      </c>
      <c r="P19">
        <f t="shared" si="8"/>
        <v>2.2331460950740762</v>
      </c>
      <c r="Q19">
        <f t="shared" si="9"/>
        <v>0.46686466753548533</v>
      </c>
      <c r="R19">
        <f t="shared" si="10"/>
        <v>0.29665936946977806</v>
      </c>
      <c r="S19">
        <f t="shared" si="11"/>
        <v>289.57183711060685</v>
      </c>
      <c r="T19">
        <f t="shared" si="12"/>
        <v>24.795287056777763</v>
      </c>
      <c r="U19">
        <f t="shared" si="13"/>
        <v>24.795287056777763</v>
      </c>
      <c r="V19">
        <f t="shared" si="14"/>
        <v>3.1410765898661004</v>
      </c>
      <c r="W19">
        <f t="shared" si="15"/>
        <v>58.760713116579524</v>
      </c>
      <c r="X19">
        <f t="shared" si="16"/>
        <v>1.8385909018766002</v>
      </c>
      <c r="Y19">
        <f t="shared" si="17"/>
        <v>3.1289458625678863</v>
      </c>
      <c r="Z19">
        <f t="shared" si="18"/>
        <v>1.3024856879895002</v>
      </c>
      <c r="AA19">
        <f t="shared" si="19"/>
        <v>-281.03509593277442</v>
      </c>
      <c r="AB19">
        <f t="shared" si="20"/>
        <v>-7.7999322454174971</v>
      </c>
      <c r="AC19">
        <f t="shared" si="21"/>
        <v>-0.73704946508160629</v>
      </c>
      <c r="AD19">
        <f t="shared" si="22"/>
        <v>-2.4053266668300211E-4</v>
      </c>
      <c r="AE19">
        <v>117</v>
      </c>
      <c r="AF19">
        <v>23</v>
      </c>
      <c r="AG19">
        <f t="shared" si="23"/>
        <v>1.004492060206414</v>
      </c>
      <c r="AH19">
        <f t="shared" si="24"/>
        <v>0.44920602064140169</v>
      </c>
      <c r="AI19">
        <f t="shared" si="25"/>
        <v>52325.910893331187</v>
      </c>
      <c r="AJ19" t="s">
        <v>408</v>
      </c>
      <c r="AK19" t="s">
        <v>408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408</v>
      </c>
      <c r="AQ19" t="s">
        <v>408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1513.2101995391745</v>
      </c>
      <c r="AW19">
        <f t="shared" si="29"/>
        <v>35.098534112740673</v>
      </c>
      <c r="AX19" t="e">
        <f t="shared" si="30"/>
        <v>#DIV/0!</v>
      </c>
      <c r="AY19">
        <f t="shared" si="31"/>
        <v>2.319475121396182E-2</v>
      </c>
      <c r="AZ19" t="e">
        <f t="shared" si="32"/>
        <v>#DIV/0!</v>
      </c>
      <c r="BA19" t="e">
        <f t="shared" si="33"/>
        <v>#DIV/0!</v>
      </c>
      <c r="BB19" t="s">
        <v>408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1800.03</v>
      </c>
      <c r="CU19">
        <f t="shared" si="43"/>
        <v>1513.2101995391745</v>
      </c>
      <c r="CV19">
        <f t="shared" si="44"/>
        <v>0.84065832210528413</v>
      </c>
      <c r="CW19">
        <f t="shared" si="45"/>
        <v>0.1608705616631983</v>
      </c>
      <c r="CX19">
        <v>6</v>
      </c>
      <c r="CY19">
        <v>0.5</v>
      </c>
      <c r="CZ19" t="s">
        <v>409</v>
      </c>
      <c r="DA19">
        <v>2</v>
      </c>
      <c r="DB19">
        <v>1679003294</v>
      </c>
      <c r="DC19">
        <v>400.01499999999999</v>
      </c>
      <c r="DD19">
        <v>445.00200000000001</v>
      </c>
      <c r="DE19">
        <v>18.778300000000002</v>
      </c>
      <c r="DF19">
        <v>11.309200000000001</v>
      </c>
      <c r="DG19">
        <v>399.47699999999998</v>
      </c>
      <c r="DH19">
        <v>18.616199999999999</v>
      </c>
      <c r="DI19">
        <v>500.02100000000002</v>
      </c>
      <c r="DJ19">
        <v>97.810400000000001</v>
      </c>
      <c r="DK19">
        <v>0.10000199999999999</v>
      </c>
      <c r="DL19">
        <v>24.730499999999999</v>
      </c>
      <c r="DM19">
        <v>24.996099999999998</v>
      </c>
      <c r="DN19">
        <v>999.9</v>
      </c>
      <c r="DO19">
        <v>0</v>
      </c>
      <c r="DP19">
        <v>0</v>
      </c>
      <c r="DQ19">
        <v>10042.5</v>
      </c>
      <c r="DR19">
        <v>0</v>
      </c>
      <c r="DS19">
        <v>549.18899999999996</v>
      </c>
      <c r="DT19">
        <v>-44.9863</v>
      </c>
      <c r="DU19">
        <v>407.67099999999999</v>
      </c>
      <c r="DV19">
        <v>450.09199999999998</v>
      </c>
      <c r="DW19">
        <v>7.4690700000000003</v>
      </c>
      <c r="DX19">
        <v>445.00200000000001</v>
      </c>
      <c r="DY19">
        <v>11.309200000000001</v>
      </c>
      <c r="DZ19">
        <v>1.8367100000000001</v>
      </c>
      <c r="EA19">
        <v>1.10616</v>
      </c>
      <c r="EB19">
        <v>16.102799999999998</v>
      </c>
      <c r="EC19">
        <v>8.3951499999999992</v>
      </c>
      <c r="ED19">
        <v>1800.03</v>
      </c>
      <c r="EE19">
        <v>0.97799599999999998</v>
      </c>
      <c r="EF19">
        <v>2.20045E-2</v>
      </c>
      <c r="EG19">
        <v>0</v>
      </c>
      <c r="EH19">
        <v>1154.08</v>
      </c>
      <c r="EI19">
        <v>5.0007000000000001</v>
      </c>
      <c r="EJ19">
        <v>19842.400000000001</v>
      </c>
      <c r="EK19">
        <v>15474.2</v>
      </c>
      <c r="EL19">
        <v>47.186999999999998</v>
      </c>
      <c r="EM19">
        <v>48.5</v>
      </c>
      <c r="EN19">
        <v>48.061999999999998</v>
      </c>
      <c r="EO19">
        <v>47.561999999999998</v>
      </c>
      <c r="EP19">
        <v>49.186999999999998</v>
      </c>
      <c r="EQ19">
        <v>1755.53</v>
      </c>
      <c r="ER19">
        <v>39.5</v>
      </c>
      <c r="ES19">
        <v>0</v>
      </c>
      <c r="ET19">
        <v>1679003293.8</v>
      </c>
      <c r="EU19">
        <v>0</v>
      </c>
      <c r="EV19">
        <v>1153.939230769231</v>
      </c>
      <c r="EW19">
        <v>-0.51692308448071478</v>
      </c>
      <c r="EX19">
        <v>-13.651282009387121</v>
      </c>
      <c r="EY19">
        <v>19842.826923076929</v>
      </c>
      <c r="EZ19">
        <v>15</v>
      </c>
      <c r="FA19">
        <v>1679002434.5999999</v>
      </c>
      <c r="FB19" t="s">
        <v>414</v>
      </c>
      <c r="FC19">
        <v>1679002423.5999999</v>
      </c>
      <c r="FD19">
        <v>1679002434.5999999</v>
      </c>
      <c r="FE19">
        <v>11</v>
      </c>
      <c r="FF19">
        <v>7.9000000000000001E-2</v>
      </c>
      <c r="FG19">
        <v>-1E-3</v>
      </c>
      <c r="FH19">
        <v>0.50700000000000001</v>
      </c>
      <c r="FI19">
        <v>5.0000000000000001E-3</v>
      </c>
      <c r="FJ19">
        <v>444</v>
      </c>
      <c r="FK19">
        <v>12</v>
      </c>
      <c r="FL19">
        <v>0.02</v>
      </c>
      <c r="FM19">
        <v>0.01</v>
      </c>
      <c r="FN19">
        <v>-44.976005000000001</v>
      </c>
      <c r="FO19">
        <v>8.552195121960296E-2</v>
      </c>
      <c r="FP19">
        <v>4.2911041411273262E-2</v>
      </c>
      <c r="FQ19">
        <v>-1</v>
      </c>
      <c r="FR19">
        <v>7.4082490000000014</v>
      </c>
      <c r="FS19">
        <v>0.29282138836771321</v>
      </c>
      <c r="FT19">
        <v>3.3780266117957057E-2</v>
      </c>
      <c r="FU19">
        <v>-1</v>
      </c>
      <c r="FV19">
        <v>0</v>
      </c>
      <c r="FW19">
        <v>0</v>
      </c>
      <c r="FX19" t="s">
        <v>410</v>
      </c>
      <c r="FY19">
        <v>2.9328099999999999</v>
      </c>
      <c r="FZ19">
        <v>2.7049500000000002</v>
      </c>
      <c r="GA19">
        <v>8.8122500000000006E-2</v>
      </c>
      <c r="GB19">
        <v>9.5316200000000004E-2</v>
      </c>
      <c r="GC19">
        <v>9.6466099999999999E-2</v>
      </c>
      <c r="GD19">
        <v>6.5619399999999994E-2</v>
      </c>
      <c r="GE19">
        <v>33187.599999999999</v>
      </c>
      <c r="GF19">
        <v>29069.9</v>
      </c>
      <c r="GG19">
        <v>31078.5</v>
      </c>
      <c r="GH19">
        <v>28006.6</v>
      </c>
      <c r="GI19">
        <v>38114.699999999997</v>
      </c>
      <c r="GJ19">
        <v>37215.1</v>
      </c>
      <c r="GK19">
        <v>44212.800000000003</v>
      </c>
      <c r="GL19">
        <v>42459.199999999997</v>
      </c>
      <c r="GM19">
        <v>1.5965800000000001</v>
      </c>
      <c r="GN19">
        <v>1.7721800000000001</v>
      </c>
      <c r="GO19">
        <v>9.9785600000000002E-2</v>
      </c>
      <c r="GP19">
        <v>0</v>
      </c>
      <c r="GQ19">
        <v>23.3566</v>
      </c>
      <c r="GR19">
        <v>999.9</v>
      </c>
      <c r="GS19">
        <v>35.799999999999997</v>
      </c>
      <c r="GT19">
        <v>29.3</v>
      </c>
      <c r="GU19">
        <v>14.978199999999999</v>
      </c>
      <c r="GV19">
        <v>60.088799999999999</v>
      </c>
      <c r="GW19">
        <v>41.374200000000002</v>
      </c>
      <c r="GX19">
        <v>1</v>
      </c>
      <c r="GY19">
        <v>8.6991899999999997E-2</v>
      </c>
      <c r="GZ19">
        <v>3.55444</v>
      </c>
      <c r="HA19">
        <v>20.251999999999999</v>
      </c>
      <c r="HB19">
        <v>5.2411000000000003</v>
      </c>
      <c r="HC19">
        <v>12.039899999999999</v>
      </c>
      <c r="HD19">
        <v>5.0171999999999999</v>
      </c>
      <c r="HE19">
        <v>3.2879999999999998</v>
      </c>
      <c r="HF19">
        <v>7326</v>
      </c>
      <c r="HG19">
        <v>9999</v>
      </c>
      <c r="HH19">
        <v>9999</v>
      </c>
      <c r="HI19">
        <v>173.4</v>
      </c>
      <c r="HJ19">
        <v>1.8689</v>
      </c>
      <c r="HK19">
        <v>1.8645099999999999</v>
      </c>
      <c r="HL19">
        <v>1.86931</v>
      </c>
      <c r="HM19">
        <v>1.8672200000000001</v>
      </c>
      <c r="HN19">
        <v>1.8633200000000001</v>
      </c>
      <c r="HO19">
        <v>1.8643000000000001</v>
      </c>
      <c r="HP19">
        <v>1.8701700000000001</v>
      </c>
      <c r="HQ19">
        <v>1.8693500000000001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0.53800000000000003</v>
      </c>
      <c r="IF19">
        <v>0.16209999999999999</v>
      </c>
      <c r="IG19">
        <v>0.80595040127465722</v>
      </c>
      <c r="IH19">
        <v>-6.1462078757559423E-4</v>
      </c>
      <c r="II19">
        <v>-1.8861989874597051E-7</v>
      </c>
      <c r="IJ19">
        <v>1.1980462299894961E-10</v>
      </c>
      <c r="IK19">
        <v>-3.4991505273355698E-2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14.5</v>
      </c>
      <c r="IT19">
        <v>14.3</v>
      </c>
      <c r="IU19">
        <v>1.1279300000000001</v>
      </c>
      <c r="IV19">
        <v>2.6037599999999999</v>
      </c>
      <c r="IW19">
        <v>1.5490699999999999</v>
      </c>
      <c r="IX19">
        <v>2.34741</v>
      </c>
      <c r="IY19">
        <v>1.50146</v>
      </c>
      <c r="IZ19">
        <v>2.3022499999999999</v>
      </c>
      <c r="JA19">
        <v>33.625399999999999</v>
      </c>
      <c r="JB19">
        <v>23.947399999999998</v>
      </c>
      <c r="JC19">
        <v>18</v>
      </c>
      <c r="JD19">
        <v>349.80399999999997</v>
      </c>
      <c r="JE19">
        <v>411.53899999999999</v>
      </c>
      <c r="JF19">
        <v>19.1295</v>
      </c>
      <c r="JG19">
        <v>28.410900000000002</v>
      </c>
      <c r="JH19">
        <v>30.0002</v>
      </c>
      <c r="JI19">
        <v>28.526399999999999</v>
      </c>
      <c r="JJ19">
        <v>28.522400000000001</v>
      </c>
      <c r="JK19">
        <v>22.540900000000001</v>
      </c>
      <c r="JL19">
        <v>26.698399999999999</v>
      </c>
      <c r="JM19">
        <v>55.646599999999999</v>
      </c>
      <c r="JN19">
        <v>19.133800000000001</v>
      </c>
      <c r="JO19">
        <v>444.87299999999999</v>
      </c>
      <c r="JP19">
        <v>11.3718</v>
      </c>
      <c r="JQ19">
        <v>99.418300000000002</v>
      </c>
      <c r="JR19">
        <v>99.316699999999997</v>
      </c>
    </row>
    <row r="20" spans="1:278" x14ac:dyDescent="0.25">
      <c r="A20">
        <v>9</v>
      </c>
      <c r="B20">
        <v>1679003474</v>
      </c>
      <c r="C20">
        <v>1440.400000095367</v>
      </c>
      <c r="D20" t="s">
        <v>421</v>
      </c>
      <c r="E20" t="s">
        <v>422</v>
      </c>
      <c r="F20" t="s">
        <v>407</v>
      </c>
      <c r="G20">
        <v>1679003474</v>
      </c>
      <c r="H20">
        <f t="shared" si="0"/>
        <v>6.3103469665438533E-3</v>
      </c>
      <c r="I20">
        <f t="shared" si="1"/>
        <v>6.310346966543853</v>
      </c>
      <c r="J20">
        <f t="shared" si="2"/>
        <v>35.114907388050739</v>
      </c>
      <c r="K20">
        <f t="shared" si="3"/>
        <v>399.94995943174985</v>
      </c>
      <c r="L20">
        <f t="shared" si="4"/>
        <v>273.04275271124476</v>
      </c>
      <c r="M20">
        <f t="shared" si="5"/>
        <v>26.735546330219641</v>
      </c>
      <c r="N20">
        <f t="shared" si="6"/>
        <v>39.161928174175813</v>
      </c>
      <c r="O20">
        <f t="shared" si="7"/>
        <v>0.52141537253093473</v>
      </c>
      <c r="P20">
        <f t="shared" si="8"/>
        <v>2.2241317430990581</v>
      </c>
      <c r="Q20">
        <f t="shared" si="9"/>
        <v>0.46183294480605541</v>
      </c>
      <c r="R20">
        <f t="shared" si="10"/>
        <v>0.29342948371601646</v>
      </c>
      <c r="S20">
        <f t="shared" si="11"/>
        <v>289.567049110592</v>
      </c>
      <c r="T20">
        <f t="shared" si="12"/>
        <v>24.83942707764858</v>
      </c>
      <c r="U20">
        <f t="shared" si="13"/>
        <v>24.83942707764858</v>
      </c>
      <c r="V20">
        <f t="shared" si="14"/>
        <v>3.1493648893742949</v>
      </c>
      <c r="W20">
        <f t="shared" si="15"/>
        <v>58.903102695663669</v>
      </c>
      <c r="X20">
        <f t="shared" si="16"/>
        <v>1.8455801021880003</v>
      </c>
      <c r="Y20">
        <f t="shared" si="17"/>
        <v>3.133247685989669</v>
      </c>
      <c r="Z20">
        <f t="shared" si="18"/>
        <v>1.3037847871862946</v>
      </c>
      <c r="AA20">
        <f t="shared" si="19"/>
        <v>-278.28630122458395</v>
      </c>
      <c r="AB20">
        <f t="shared" si="20"/>
        <v>-10.303291657049972</v>
      </c>
      <c r="AC20">
        <f t="shared" si="21"/>
        <v>-0.97787942860418464</v>
      </c>
      <c r="AD20">
        <f t="shared" si="22"/>
        <v>-4.2319964611081673E-4</v>
      </c>
      <c r="AE20">
        <v>117</v>
      </c>
      <c r="AF20">
        <v>23</v>
      </c>
      <c r="AG20">
        <f t="shared" si="23"/>
        <v>1.0045181062874222</v>
      </c>
      <c r="AH20">
        <f t="shared" si="24"/>
        <v>0.45181062874222189</v>
      </c>
      <c r="AI20">
        <f t="shared" si="25"/>
        <v>52025.61027074945</v>
      </c>
      <c r="AJ20" t="s">
        <v>408</v>
      </c>
      <c r="AK20" t="s">
        <v>408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408</v>
      </c>
      <c r="AQ20" t="s">
        <v>408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1513.1849995391669</v>
      </c>
      <c r="AW20">
        <f t="shared" si="29"/>
        <v>35.114907388050739</v>
      </c>
      <c r="AX20" t="e">
        <f t="shared" si="30"/>
        <v>#DIV/0!</v>
      </c>
      <c r="AY20">
        <f t="shared" si="31"/>
        <v>2.3205957895924695E-2</v>
      </c>
      <c r="AZ20" t="e">
        <f t="shared" si="32"/>
        <v>#DIV/0!</v>
      </c>
      <c r="BA20" t="e">
        <f t="shared" si="33"/>
        <v>#DIV/0!</v>
      </c>
      <c r="BB20" t="s">
        <v>408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</v>
      </c>
      <c r="CU20">
        <f t="shared" si="43"/>
        <v>1513.1849995391669</v>
      </c>
      <c r="CV20">
        <f t="shared" si="44"/>
        <v>0.84065833307731497</v>
      </c>
      <c r="CW20">
        <f t="shared" si="45"/>
        <v>0.16087058283921779</v>
      </c>
      <c r="CX20">
        <v>6</v>
      </c>
      <c r="CY20">
        <v>0.5</v>
      </c>
      <c r="CZ20" t="s">
        <v>409</v>
      </c>
      <c r="DA20">
        <v>2</v>
      </c>
      <c r="DB20">
        <v>1679003474</v>
      </c>
      <c r="DC20">
        <v>399.95</v>
      </c>
      <c r="DD20">
        <v>444.91399999999999</v>
      </c>
      <c r="DE20">
        <v>18.848400000000002</v>
      </c>
      <c r="DF20">
        <v>11.4549</v>
      </c>
      <c r="DG20">
        <v>399.41199999999998</v>
      </c>
      <c r="DH20">
        <v>18.6844</v>
      </c>
      <c r="DI20">
        <v>500.14400000000001</v>
      </c>
      <c r="DJ20">
        <v>97.816999999999993</v>
      </c>
      <c r="DK20">
        <v>0.10007000000000001</v>
      </c>
      <c r="DL20">
        <v>24.753499999999999</v>
      </c>
      <c r="DM20">
        <v>25.0105</v>
      </c>
      <c r="DN20">
        <v>999.9</v>
      </c>
      <c r="DO20">
        <v>0</v>
      </c>
      <c r="DP20">
        <v>0</v>
      </c>
      <c r="DQ20">
        <v>9982.5</v>
      </c>
      <c r="DR20">
        <v>0</v>
      </c>
      <c r="DS20">
        <v>549.40599999999995</v>
      </c>
      <c r="DT20">
        <v>-44.9634</v>
      </c>
      <c r="DU20">
        <v>407.63400000000001</v>
      </c>
      <c r="DV20">
        <v>450.06900000000002</v>
      </c>
      <c r="DW20">
        <v>7.3935000000000004</v>
      </c>
      <c r="DX20">
        <v>444.91399999999999</v>
      </c>
      <c r="DY20">
        <v>11.4549</v>
      </c>
      <c r="DZ20">
        <v>1.8436999999999999</v>
      </c>
      <c r="EA20">
        <v>1.12049</v>
      </c>
      <c r="EB20">
        <v>16.162299999999998</v>
      </c>
      <c r="EC20">
        <v>8.5850500000000007</v>
      </c>
      <c r="ED20">
        <v>1800</v>
      </c>
      <c r="EE20">
        <v>0.97799599999999998</v>
      </c>
      <c r="EF20">
        <v>2.20045E-2</v>
      </c>
      <c r="EG20">
        <v>0</v>
      </c>
      <c r="EH20">
        <v>1151.99</v>
      </c>
      <c r="EI20">
        <v>5.0007000000000001</v>
      </c>
      <c r="EJ20">
        <v>19814.8</v>
      </c>
      <c r="EK20">
        <v>15474</v>
      </c>
      <c r="EL20">
        <v>47.311999999999998</v>
      </c>
      <c r="EM20">
        <v>48.5</v>
      </c>
      <c r="EN20">
        <v>48.125</v>
      </c>
      <c r="EO20">
        <v>47.561999999999998</v>
      </c>
      <c r="EP20">
        <v>49.125</v>
      </c>
      <c r="EQ20">
        <v>1755.5</v>
      </c>
      <c r="ER20">
        <v>39.5</v>
      </c>
      <c r="ES20">
        <v>0</v>
      </c>
      <c r="ET20">
        <v>1679003473.8</v>
      </c>
      <c r="EU20">
        <v>0</v>
      </c>
      <c r="EV20">
        <v>1152.248076923077</v>
      </c>
      <c r="EW20">
        <v>-0.85846154366477101</v>
      </c>
      <c r="EX20">
        <v>-4.7282051247898558</v>
      </c>
      <c r="EY20">
        <v>19815.81923076923</v>
      </c>
      <c r="EZ20">
        <v>15</v>
      </c>
      <c r="FA20">
        <v>1679002434.5999999</v>
      </c>
      <c r="FB20" t="s">
        <v>414</v>
      </c>
      <c r="FC20">
        <v>1679002423.5999999</v>
      </c>
      <c r="FD20">
        <v>1679002434.5999999</v>
      </c>
      <c r="FE20">
        <v>11</v>
      </c>
      <c r="FF20">
        <v>7.9000000000000001E-2</v>
      </c>
      <c r="FG20">
        <v>-1E-3</v>
      </c>
      <c r="FH20">
        <v>0.50700000000000001</v>
      </c>
      <c r="FI20">
        <v>5.0000000000000001E-3</v>
      </c>
      <c r="FJ20">
        <v>444</v>
      </c>
      <c r="FK20">
        <v>12</v>
      </c>
      <c r="FL20">
        <v>0.02</v>
      </c>
      <c r="FM20">
        <v>0.01</v>
      </c>
      <c r="FN20">
        <v>-44.972549999999998</v>
      </c>
      <c r="FO20">
        <v>0.14288555347107071</v>
      </c>
      <c r="FP20">
        <v>4.540004955944453E-2</v>
      </c>
      <c r="FQ20">
        <v>-1</v>
      </c>
      <c r="FR20">
        <v>7.4242067500000006</v>
      </c>
      <c r="FS20">
        <v>-0.34328566604130167</v>
      </c>
      <c r="FT20">
        <v>3.4490866065344079E-2</v>
      </c>
      <c r="FU20">
        <v>-1</v>
      </c>
      <c r="FV20">
        <v>0</v>
      </c>
      <c r="FW20">
        <v>0</v>
      </c>
      <c r="FX20" t="s">
        <v>410</v>
      </c>
      <c r="FY20">
        <v>2.9330599999999998</v>
      </c>
      <c r="FZ20">
        <v>2.7050200000000002</v>
      </c>
      <c r="GA20">
        <v>8.8107099999999994E-2</v>
      </c>
      <c r="GB20">
        <v>9.5298300000000002E-2</v>
      </c>
      <c r="GC20">
        <v>9.6715099999999998E-2</v>
      </c>
      <c r="GD20">
        <v>6.6253000000000006E-2</v>
      </c>
      <c r="GE20">
        <v>33186</v>
      </c>
      <c r="GF20">
        <v>29067.4</v>
      </c>
      <c r="GG20">
        <v>31076.6</v>
      </c>
      <c r="GH20">
        <v>28003.7</v>
      </c>
      <c r="GI20">
        <v>38101.5</v>
      </c>
      <c r="GJ20">
        <v>37186.400000000001</v>
      </c>
      <c r="GK20">
        <v>44209.599999999999</v>
      </c>
      <c r="GL20">
        <v>42455.3</v>
      </c>
      <c r="GM20">
        <v>1.5964799999999999</v>
      </c>
      <c r="GN20">
        <v>1.7718799999999999</v>
      </c>
      <c r="GO20">
        <v>9.8258300000000007E-2</v>
      </c>
      <c r="GP20">
        <v>0</v>
      </c>
      <c r="GQ20">
        <v>23.3962</v>
      </c>
      <c r="GR20">
        <v>999.9</v>
      </c>
      <c r="GS20">
        <v>35.4</v>
      </c>
      <c r="GT20">
        <v>29.3</v>
      </c>
      <c r="GU20">
        <v>14.8085</v>
      </c>
      <c r="GV20">
        <v>60.358800000000002</v>
      </c>
      <c r="GW20">
        <v>41.181899999999999</v>
      </c>
      <c r="GX20">
        <v>1</v>
      </c>
      <c r="GY20">
        <v>9.0574199999999994E-2</v>
      </c>
      <c r="GZ20">
        <v>3.7262200000000001</v>
      </c>
      <c r="HA20">
        <v>20.248000000000001</v>
      </c>
      <c r="HB20">
        <v>5.2406499999999996</v>
      </c>
      <c r="HC20">
        <v>12.039899999999999</v>
      </c>
      <c r="HD20">
        <v>5.01715</v>
      </c>
      <c r="HE20">
        <v>3.2879999999999998</v>
      </c>
      <c r="HF20">
        <v>7329.6</v>
      </c>
      <c r="HG20">
        <v>9999</v>
      </c>
      <c r="HH20">
        <v>9999</v>
      </c>
      <c r="HI20">
        <v>173.5</v>
      </c>
      <c r="HJ20">
        <v>1.8688899999999999</v>
      </c>
      <c r="HK20">
        <v>1.8645</v>
      </c>
      <c r="HL20">
        <v>1.8692899999999999</v>
      </c>
      <c r="HM20">
        <v>1.8672200000000001</v>
      </c>
      <c r="HN20">
        <v>1.86331</v>
      </c>
      <c r="HO20">
        <v>1.8643099999999999</v>
      </c>
      <c r="HP20">
        <v>1.87016</v>
      </c>
      <c r="HQ20">
        <v>1.8693500000000001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0.53800000000000003</v>
      </c>
      <c r="IF20">
        <v>0.16400000000000001</v>
      </c>
      <c r="IG20">
        <v>0.80595040127465722</v>
      </c>
      <c r="IH20">
        <v>-6.1462078757559423E-4</v>
      </c>
      <c r="II20">
        <v>-1.8861989874597051E-7</v>
      </c>
      <c r="IJ20">
        <v>1.1980462299894961E-10</v>
      </c>
      <c r="IK20">
        <v>-3.4991505273355698E-2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17.5</v>
      </c>
      <c r="IT20">
        <v>17.3</v>
      </c>
      <c r="IU20">
        <v>1.1291500000000001</v>
      </c>
      <c r="IV20">
        <v>2.6074199999999998</v>
      </c>
      <c r="IW20">
        <v>1.5490699999999999</v>
      </c>
      <c r="IX20">
        <v>2.34741</v>
      </c>
      <c r="IY20">
        <v>1.50146</v>
      </c>
      <c r="IZ20">
        <v>2.3571800000000001</v>
      </c>
      <c r="JA20">
        <v>33.6479</v>
      </c>
      <c r="JB20">
        <v>23.947399999999998</v>
      </c>
      <c r="JC20">
        <v>18</v>
      </c>
      <c r="JD20">
        <v>350.02100000000002</v>
      </c>
      <c r="JE20">
        <v>411.71300000000002</v>
      </c>
      <c r="JF20">
        <v>19.041599999999999</v>
      </c>
      <c r="JG20">
        <v>28.458200000000001</v>
      </c>
      <c r="JH20">
        <v>30.0002</v>
      </c>
      <c r="JI20">
        <v>28.574999999999999</v>
      </c>
      <c r="JJ20">
        <v>28.571000000000002</v>
      </c>
      <c r="JK20">
        <v>22.553699999999999</v>
      </c>
      <c r="JL20">
        <v>24.723500000000001</v>
      </c>
      <c r="JM20">
        <v>55.273200000000003</v>
      </c>
      <c r="JN20">
        <v>19.034400000000002</v>
      </c>
      <c r="JO20">
        <v>445.10599999999999</v>
      </c>
      <c r="JP20">
        <v>11.4817</v>
      </c>
      <c r="JQ20">
        <v>99.411600000000007</v>
      </c>
      <c r="JR20">
        <v>99.307100000000005</v>
      </c>
    </row>
    <row r="21" spans="1:278" x14ac:dyDescent="0.25">
      <c r="A21">
        <v>10</v>
      </c>
      <c r="B21">
        <v>1679003654</v>
      </c>
      <c r="C21">
        <v>1620.400000095367</v>
      </c>
      <c r="D21" t="s">
        <v>423</v>
      </c>
      <c r="E21" t="s">
        <v>424</v>
      </c>
      <c r="F21" t="s">
        <v>407</v>
      </c>
      <c r="G21">
        <v>1679003654</v>
      </c>
      <c r="H21">
        <f t="shared" si="0"/>
        <v>6.3589608537045327E-3</v>
      </c>
      <c r="I21">
        <f t="shared" si="1"/>
        <v>6.3589608537045326</v>
      </c>
      <c r="J21">
        <f t="shared" si="2"/>
        <v>35.082256121877656</v>
      </c>
      <c r="K21">
        <f t="shared" si="3"/>
        <v>400.00695969081335</v>
      </c>
      <c r="L21">
        <f t="shared" si="4"/>
        <v>275.26975315325546</v>
      </c>
      <c r="M21">
        <f t="shared" si="5"/>
        <v>26.952378058402701</v>
      </c>
      <c r="N21">
        <f t="shared" si="6"/>
        <v>39.165722641443608</v>
      </c>
      <c r="O21">
        <f t="shared" si="7"/>
        <v>0.53124482608943879</v>
      </c>
      <c r="P21">
        <f t="shared" si="8"/>
        <v>2.2283372559084289</v>
      </c>
      <c r="Q21">
        <f t="shared" si="9"/>
        <v>0.46963864975298836</v>
      </c>
      <c r="R21">
        <f t="shared" si="10"/>
        <v>0.29846175208248665</v>
      </c>
      <c r="S21">
        <f t="shared" si="11"/>
        <v>289.5622611105772</v>
      </c>
      <c r="T21">
        <f t="shared" si="12"/>
        <v>24.818840745665881</v>
      </c>
      <c r="U21">
        <f t="shared" si="13"/>
        <v>24.818840745665881</v>
      </c>
      <c r="V21">
        <f t="shared" si="14"/>
        <v>3.1454969588935864</v>
      </c>
      <c r="W21">
        <f t="shared" si="15"/>
        <v>59.173338886934012</v>
      </c>
      <c r="X21">
        <f t="shared" si="16"/>
        <v>1.8535932786533</v>
      </c>
      <c r="Y21">
        <f t="shared" si="17"/>
        <v>3.1324804608289387</v>
      </c>
      <c r="Z21">
        <f t="shared" si="18"/>
        <v>1.2919036802402863</v>
      </c>
      <c r="AA21">
        <f t="shared" si="19"/>
        <v>-280.43017364836987</v>
      </c>
      <c r="AB21">
        <f t="shared" si="20"/>
        <v>-8.3422027435916188</v>
      </c>
      <c r="AC21">
        <f t="shared" si="21"/>
        <v>-0.79016108548214192</v>
      </c>
      <c r="AD21">
        <f t="shared" si="22"/>
        <v>-2.7636686646381747E-4</v>
      </c>
      <c r="AE21">
        <v>117</v>
      </c>
      <c r="AF21">
        <v>23</v>
      </c>
      <c r="AG21">
        <f t="shared" si="23"/>
        <v>1.0045060269244261</v>
      </c>
      <c r="AH21">
        <f t="shared" si="24"/>
        <v>0.45060269244261431</v>
      </c>
      <c r="AI21">
        <f t="shared" si="25"/>
        <v>52164.448691182311</v>
      </c>
      <c r="AJ21" t="s">
        <v>408</v>
      </c>
      <c r="AK21" t="s">
        <v>408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408</v>
      </c>
      <c r="AQ21" t="s">
        <v>408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1513.1597995391592</v>
      </c>
      <c r="AW21">
        <f t="shared" si="29"/>
        <v>35.082256121877656</v>
      </c>
      <c r="AX21" t="e">
        <f t="shared" si="30"/>
        <v>#DIV/0!</v>
      </c>
      <c r="AY21">
        <f t="shared" si="31"/>
        <v>2.3184766164526801E-2</v>
      </c>
      <c r="AZ21" t="e">
        <f t="shared" si="32"/>
        <v>#DIV/0!</v>
      </c>
      <c r="BA21" t="e">
        <f t="shared" si="33"/>
        <v>#DIV/0!</v>
      </c>
      <c r="BB21" t="s">
        <v>408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1799.97</v>
      </c>
      <c r="CU21">
        <f t="shared" si="43"/>
        <v>1513.1597995391592</v>
      </c>
      <c r="CV21">
        <f t="shared" si="44"/>
        <v>0.84065834404971151</v>
      </c>
      <c r="CW21">
        <f t="shared" si="45"/>
        <v>0.16087060401594316</v>
      </c>
      <c r="CX21">
        <v>6</v>
      </c>
      <c r="CY21">
        <v>0.5</v>
      </c>
      <c r="CZ21" t="s">
        <v>409</v>
      </c>
      <c r="DA21">
        <v>2</v>
      </c>
      <c r="DB21">
        <v>1679003654</v>
      </c>
      <c r="DC21">
        <v>400.00700000000001</v>
      </c>
      <c r="DD21">
        <v>444.964</v>
      </c>
      <c r="DE21">
        <v>18.931100000000001</v>
      </c>
      <c r="DF21">
        <v>11.479900000000001</v>
      </c>
      <c r="DG21">
        <v>399.46899999999999</v>
      </c>
      <c r="DH21">
        <v>18.764800000000001</v>
      </c>
      <c r="DI21">
        <v>500.05799999999999</v>
      </c>
      <c r="DJ21">
        <v>97.812600000000003</v>
      </c>
      <c r="DK21">
        <v>0.10000299999999999</v>
      </c>
      <c r="DL21">
        <v>24.749400000000001</v>
      </c>
      <c r="DM21">
        <v>25.0044</v>
      </c>
      <c r="DN21">
        <v>999.9</v>
      </c>
      <c r="DO21">
        <v>0</v>
      </c>
      <c r="DP21">
        <v>0</v>
      </c>
      <c r="DQ21">
        <v>10010.6</v>
      </c>
      <c r="DR21">
        <v>0</v>
      </c>
      <c r="DS21">
        <v>550.78800000000001</v>
      </c>
      <c r="DT21">
        <v>-44.956600000000002</v>
      </c>
      <c r="DU21">
        <v>407.726</v>
      </c>
      <c r="DV21">
        <v>450.13099999999997</v>
      </c>
      <c r="DW21">
        <v>7.4512499999999999</v>
      </c>
      <c r="DX21">
        <v>444.964</v>
      </c>
      <c r="DY21">
        <v>11.479900000000001</v>
      </c>
      <c r="DZ21">
        <v>1.8516999999999999</v>
      </c>
      <c r="EA21">
        <v>1.1228800000000001</v>
      </c>
      <c r="EB21">
        <v>16.2302</v>
      </c>
      <c r="EC21">
        <v>8.6165299999999991</v>
      </c>
      <c r="ED21">
        <v>1799.97</v>
      </c>
      <c r="EE21">
        <v>0.97799599999999998</v>
      </c>
      <c r="EF21">
        <v>2.20045E-2</v>
      </c>
      <c r="EG21">
        <v>0</v>
      </c>
      <c r="EH21">
        <v>1150.53</v>
      </c>
      <c r="EI21">
        <v>5.0007000000000001</v>
      </c>
      <c r="EJ21">
        <v>19793.099999999999</v>
      </c>
      <c r="EK21">
        <v>15473.7</v>
      </c>
      <c r="EL21">
        <v>47.125</v>
      </c>
      <c r="EM21">
        <v>48.5</v>
      </c>
      <c r="EN21">
        <v>47.875</v>
      </c>
      <c r="EO21">
        <v>47.561999999999998</v>
      </c>
      <c r="EP21">
        <v>49</v>
      </c>
      <c r="EQ21">
        <v>1755.47</v>
      </c>
      <c r="ER21">
        <v>39.5</v>
      </c>
      <c r="ES21">
        <v>0</v>
      </c>
      <c r="ET21">
        <v>1679003653.8</v>
      </c>
      <c r="EU21">
        <v>0</v>
      </c>
      <c r="EV21">
        <v>1150.9869230769229</v>
      </c>
      <c r="EW21">
        <v>-0.68444446169706796</v>
      </c>
      <c r="EX21">
        <v>2.6905982613777328</v>
      </c>
      <c r="EY21">
        <v>19794.27307692308</v>
      </c>
      <c r="EZ21">
        <v>15</v>
      </c>
      <c r="FA21">
        <v>1679002434.5999999</v>
      </c>
      <c r="FB21" t="s">
        <v>414</v>
      </c>
      <c r="FC21">
        <v>1679002423.5999999</v>
      </c>
      <c r="FD21">
        <v>1679002434.5999999</v>
      </c>
      <c r="FE21">
        <v>11</v>
      </c>
      <c r="FF21">
        <v>7.9000000000000001E-2</v>
      </c>
      <c r="FG21">
        <v>-1E-3</v>
      </c>
      <c r="FH21">
        <v>0.50700000000000001</v>
      </c>
      <c r="FI21">
        <v>5.0000000000000001E-3</v>
      </c>
      <c r="FJ21">
        <v>444</v>
      </c>
      <c r="FK21">
        <v>12</v>
      </c>
      <c r="FL21">
        <v>0.02</v>
      </c>
      <c r="FM21">
        <v>0.01</v>
      </c>
      <c r="FN21">
        <v>-44.962769999999999</v>
      </c>
      <c r="FO21">
        <v>-0.1153485928705129</v>
      </c>
      <c r="FP21">
        <v>3.7580208887125252E-2</v>
      </c>
      <c r="FQ21">
        <v>-1</v>
      </c>
      <c r="FR21">
        <v>7.4511224999999994</v>
      </c>
      <c r="FS21">
        <v>4.6797748592651619E-3</v>
      </c>
      <c r="FT21">
        <v>1.084762070686477E-3</v>
      </c>
      <c r="FU21">
        <v>-1</v>
      </c>
      <c r="FV21">
        <v>0</v>
      </c>
      <c r="FW21">
        <v>0</v>
      </c>
      <c r="FX21" t="s">
        <v>410</v>
      </c>
      <c r="FY21">
        <v>2.93283</v>
      </c>
      <c r="FZ21">
        <v>2.7049500000000002</v>
      </c>
      <c r="GA21">
        <v>8.8107599999999994E-2</v>
      </c>
      <c r="GB21">
        <v>9.52958E-2</v>
      </c>
      <c r="GC21">
        <v>9.7003199999999998E-2</v>
      </c>
      <c r="GD21">
        <v>6.6354300000000005E-2</v>
      </c>
      <c r="GE21">
        <v>33185.4</v>
      </c>
      <c r="GF21">
        <v>29067.4</v>
      </c>
      <c r="GG21">
        <v>31076.1</v>
      </c>
      <c r="GH21">
        <v>28003.8</v>
      </c>
      <c r="GI21">
        <v>38088.699999999997</v>
      </c>
      <c r="GJ21">
        <v>37182.199999999997</v>
      </c>
      <c r="GK21">
        <v>44208.9</v>
      </c>
      <c r="GL21">
        <v>42455.1</v>
      </c>
      <c r="GM21">
        <v>1.5962499999999999</v>
      </c>
      <c r="GN21">
        <v>1.7673300000000001</v>
      </c>
      <c r="GO21">
        <v>9.6209299999999998E-2</v>
      </c>
      <c r="GP21">
        <v>0</v>
      </c>
      <c r="GQ21">
        <v>23.4238</v>
      </c>
      <c r="GR21">
        <v>999.9</v>
      </c>
      <c r="GS21">
        <v>35.299999999999997</v>
      </c>
      <c r="GT21">
        <v>29.3</v>
      </c>
      <c r="GU21">
        <v>14.767300000000001</v>
      </c>
      <c r="GV21">
        <v>60.448799999999999</v>
      </c>
      <c r="GW21">
        <v>41.330100000000002</v>
      </c>
      <c r="GX21">
        <v>1</v>
      </c>
      <c r="GY21">
        <v>9.1435500000000003E-2</v>
      </c>
      <c r="GZ21">
        <v>3.70207</v>
      </c>
      <c r="HA21">
        <v>20.248799999999999</v>
      </c>
      <c r="HB21">
        <v>5.2404999999999999</v>
      </c>
      <c r="HC21">
        <v>12.039899999999999</v>
      </c>
      <c r="HD21">
        <v>5.0166000000000004</v>
      </c>
      <c r="HE21">
        <v>3.2879999999999998</v>
      </c>
      <c r="HF21">
        <v>7333.2</v>
      </c>
      <c r="HG21">
        <v>9999</v>
      </c>
      <c r="HH21">
        <v>9999</v>
      </c>
      <c r="HI21">
        <v>173.5</v>
      </c>
      <c r="HJ21">
        <v>1.8689</v>
      </c>
      <c r="HK21">
        <v>1.8645099999999999</v>
      </c>
      <c r="HL21">
        <v>1.8693</v>
      </c>
      <c r="HM21">
        <v>1.8672200000000001</v>
      </c>
      <c r="HN21">
        <v>1.86334</v>
      </c>
      <c r="HO21">
        <v>1.86429</v>
      </c>
      <c r="HP21">
        <v>1.87015</v>
      </c>
      <c r="HQ21">
        <v>1.86937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0.53800000000000003</v>
      </c>
      <c r="IF21">
        <v>0.1663</v>
      </c>
      <c r="IG21">
        <v>0.80595040127465722</v>
      </c>
      <c r="IH21">
        <v>-6.1462078757559423E-4</v>
      </c>
      <c r="II21">
        <v>-1.8861989874597051E-7</v>
      </c>
      <c r="IJ21">
        <v>1.1980462299894961E-10</v>
      </c>
      <c r="IK21">
        <v>-3.4991505273355698E-2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20.5</v>
      </c>
      <c r="IT21">
        <v>20.3</v>
      </c>
      <c r="IU21">
        <v>1.1279300000000001</v>
      </c>
      <c r="IV21">
        <v>2.5964399999999999</v>
      </c>
      <c r="IW21">
        <v>1.5490699999999999</v>
      </c>
      <c r="IX21">
        <v>2.34741</v>
      </c>
      <c r="IY21">
        <v>1.50146</v>
      </c>
      <c r="IZ21">
        <v>2.3901400000000002</v>
      </c>
      <c r="JA21">
        <v>33.670499999999997</v>
      </c>
      <c r="JB21">
        <v>23.956199999999999</v>
      </c>
      <c r="JC21">
        <v>18</v>
      </c>
      <c r="JD21">
        <v>350.04700000000003</v>
      </c>
      <c r="JE21">
        <v>409.03500000000003</v>
      </c>
      <c r="JF21">
        <v>19.045999999999999</v>
      </c>
      <c r="JG21">
        <v>28.4803</v>
      </c>
      <c r="JH21">
        <v>30.000299999999999</v>
      </c>
      <c r="JI21">
        <v>28.6004</v>
      </c>
      <c r="JJ21">
        <v>28.5977</v>
      </c>
      <c r="JK21">
        <v>22.548200000000001</v>
      </c>
      <c r="JL21">
        <v>25.006599999999999</v>
      </c>
      <c r="JM21">
        <v>55.273200000000003</v>
      </c>
      <c r="JN21">
        <v>19.033899999999999</v>
      </c>
      <c r="JO21">
        <v>445.00599999999997</v>
      </c>
      <c r="JP21">
        <v>11.402799999999999</v>
      </c>
      <c r="JQ21">
        <v>99.41</v>
      </c>
      <c r="JR21">
        <v>99.307000000000002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2023-03-16T21:54:41Z</dcterms:created>
  <dcterms:modified xsi:type="dcterms:W3CDTF">2023-03-16T23:55:57Z</dcterms:modified>
</cp:coreProperties>
</file>