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W21" i="1" s="1"/>
  <c r="P21" i="1"/>
  <c r="CW20" i="1"/>
  <c r="S20" i="1" s="1"/>
  <c r="CV20" i="1"/>
  <c r="CU20" i="1" s="1"/>
  <c r="AV20" i="1" s="1"/>
  <c r="AX20" i="1" s="1"/>
  <c r="CT20" i="1"/>
  <c r="BI20" i="1"/>
  <c r="BH20" i="1"/>
  <c r="AZ20" i="1"/>
  <c r="AT20" i="1"/>
  <c r="AN20" i="1"/>
  <c r="BA20" i="1" s="1"/>
  <c r="BD20" i="1" s="1"/>
  <c r="AI20" i="1"/>
  <c r="AG20" i="1" s="1"/>
  <c r="I20" i="1" s="1"/>
  <c r="H20" i="1" s="1"/>
  <c r="AA20" i="1" s="1"/>
  <c r="Y20" i="1"/>
  <c r="W20" i="1" s="1"/>
  <c r="X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 s="1"/>
  <c r="AH18" i="1" s="1"/>
  <c r="Y18" i="1"/>
  <c r="X18" i="1"/>
  <c r="P18" i="1"/>
  <c r="CW17" i="1"/>
  <c r="CV17" i="1"/>
  <c r="CT17" i="1"/>
  <c r="CU17" i="1" s="1"/>
  <c r="AV17" i="1" s="1"/>
  <c r="BI17" i="1"/>
  <c r="BH17" i="1"/>
  <c r="AZ17" i="1"/>
  <c r="AT17" i="1"/>
  <c r="AX17" i="1" s="1"/>
  <c r="AN17" i="1"/>
  <c r="BA17" i="1" s="1"/>
  <c r="BD17" i="1" s="1"/>
  <c r="AI17" i="1"/>
  <c r="AG17" i="1"/>
  <c r="Y17" i="1"/>
  <c r="X17" i="1"/>
  <c r="W17" i="1" s="1"/>
  <c r="P17" i="1"/>
  <c r="AX21" i="1" l="1"/>
  <c r="I19" i="1"/>
  <c r="H19" i="1" s="1"/>
  <c r="AA19" i="1" s="1"/>
  <c r="J19" i="1"/>
  <c r="W18" i="1"/>
  <c r="CU21" i="1"/>
  <c r="AV21" i="1" s="1"/>
  <c r="CU18" i="1"/>
  <c r="AV18" i="1" s="1"/>
  <c r="AX18" i="1" s="1"/>
  <c r="BE19" i="1"/>
  <c r="BG19" i="1"/>
  <c r="BF19" i="1"/>
  <c r="BJ19" i="1" s="1"/>
  <c r="BK19" i="1" s="1"/>
  <c r="K20" i="1"/>
  <c r="BE20" i="1"/>
  <c r="BG20" i="1"/>
  <c r="N18" i="1"/>
  <c r="K18" i="1"/>
  <c r="J18" i="1"/>
  <c r="AW18" i="1" s="1"/>
  <c r="I18" i="1"/>
  <c r="H18" i="1" s="1"/>
  <c r="BG18" i="1"/>
  <c r="BF18" i="1"/>
  <c r="BJ18" i="1" s="1"/>
  <c r="BK18" i="1" s="1"/>
  <c r="BE18" i="1"/>
  <c r="T20" i="1"/>
  <c r="U20" i="1" s="1"/>
  <c r="BG17" i="1"/>
  <c r="BF17" i="1"/>
  <c r="BJ17" i="1" s="1"/>
  <c r="BK17" i="1" s="1"/>
  <c r="BE17" i="1"/>
  <c r="S19" i="1"/>
  <c r="CU19" i="1"/>
  <c r="AV19" i="1" s="1"/>
  <c r="AX19" i="1" s="1"/>
  <c r="K19" i="1"/>
  <c r="N19" i="1"/>
  <c r="AW19" i="1"/>
  <c r="AY19" i="1" s="1"/>
  <c r="BF20" i="1"/>
  <c r="BJ20" i="1" s="1"/>
  <c r="BK20" i="1" s="1"/>
  <c r="BG21" i="1"/>
  <c r="BF21" i="1"/>
  <c r="BJ21" i="1" s="1"/>
  <c r="BK21" i="1" s="1"/>
  <c r="BE21" i="1"/>
  <c r="AH21" i="1"/>
  <c r="AH17" i="1"/>
  <c r="I17" i="1"/>
  <c r="H17" i="1" s="1"/>
  <c r="S18" i="1"/>
  <c r="I21" i="1"/>
  <c r="H21" i="1" s="1"/>
  <c r="AH20" i="1"/>
  <c r="J21" i="1"/>
  <c r="J17" i="1"/>
  <c r="K17" i="1" s="1"/>
  <c r="S17" i="1"/>
  <c r="AH19" i="1"/>
  <c r="J20" i="1"/>
  <c r="AY18" i="1" l="1"/>
  <c r="T19" i="1"/>
  <c r="U19" i="1" s="1"/>
  <c r="V20" i="1"/>
  <c r="Z20" i="1" s="1"/>
  <c r="AC20" i="1"/>
  <c r="AB20" i="1"/>
  <c r="AA18" i="1"/>
  <c r="AA21" i="1"/>
  <c r="AW21" i="1"/>
  <c r="AY21" i="1" s="1"/>
  <c r="N21" i="1"/>
  <c r="K21" i="1"/>
  <c r="N20" i="1"/>
  <c r="AW20" i="1"/>
  <c r="AY20" i="1" s="1"/>
  <c r="T18" i="1"/>
  <c r="U18" i="1" s="1"/>
  <c r="T21" i="1"/>
  <c r="U21" i="1" s="1"/>
  <c r="Q21" i="1" s="1"/>
  <c r="O21" i="1" s="1"/>
  <c r="R21" i="1" s="1"/>
  <c r="L21" i="1" s="1"/>
  <c r="M21" i="1" s="1"/>
  <c r="T17" i="1"/>
  <c r="U17" i="1" s="1"/>
  <c r="Q17" i="1" s="1"/>
  <c r="O17" i="1" s="1"/>
  <c r="R17" i="1" s="1"/>
  <c r="L17" i="1" s="1"/>
  <c r="M17" i="1" s="1"/>
  <c r="AW17" i="1"/>
  <c r="AY17" i="1" s="1"/>
  <c r="N17" i="1"/>
  <c r="Q20" i="1"/>
  <c r="O20" i="1" s="1"/>
  <c r="R20" i="1" s="1"/>
  <c r="L20" i="1" s="1"/>
  <c r="M20" i="1" s="1"/>
  <c r="AA17" i="1"/>
  <c r="AD20" i="1" l="1"/>
  <c r="V18" i="1"/>
  <c r="Z18" i="1" s="1"/>
  <c r="AC18" i="1"/>
  <c r="AD18" i="1" s="1"/>
  <c r="AB18" i="1"/>
  <c r="V19" i="1"/>
  <c r="Z19" i="1" s="1"/>
  <c r="AC19" i="1"/>
  <c r="AB19" i="1"/>
  <c r="Q19" i="1"/>
  <c r="O19" i="1" s="1"/>
  <c r="R19" i="1" s="1"/>
  <c r="L19" i="1" s="1"/>
  <c r="M19" i="1" s="1"/>
  <c r="AC17" i="1"/>
  <c r="V17" i="1"/>
  <c r="Z17" i="1" s="1"/>
  <c r="AB17" i="1"/>
  <c r="Q18" i="1"/>
  <c r="O18" i="1" s="1"/>
  <c r="R18" i="1" s="1"/>
  <c r="L18" i="1" s="1"/>
  <c r="M18" i="1" s="1"/>
  <c r="AC21" i="1"/>
  <c r="V21" i="1"/>
  <c r="Z21" i="1" s="1"/>
  <c r="AB21" i="1"/>
  <c r="AD19" i="1" l="1"/>
  <c r="AD21" i="1"/>
  <c r="AD17" i="1"/>
</calcChain>
</file>

<file path=xl/sharedStrings.xml><?xml version="1.0" encoding="utf-8"?>
<sst xmlns="http://schemas.openxmlformats.org/spreadsheetml/2006/main" count="915" uniqueCount="425">
  <si>
    <t>File opened</t>
  </si>
  <si>
    <t>2023-03-16 14:34:04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</si>
  <si>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</si>
  <si>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</si>
  <si>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</si>
  <si>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</si>
  <si>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</si>
  <si>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</si>
  <si>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</si>
  <si>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</si>
  <si>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</si>
  <si>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</si>
  <si>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</si>
  <si>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</si>
  <si>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</si>
  <si>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</si>
  <si>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</si>
  <si>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</si>
  <si>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</si>
  <si>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</si>
  <si>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</si>
  <si>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</si>
  <si>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</si>
  <si>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</si>
  <si>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</si>
  <si>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</si>
  <si>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</si>
  <si>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</si>
  <si>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14:34:04</t>
  </si>
  <si>
    <t>Stability Definition:	ΔCO2 (Meas2): Per=20	ΔH2O (Meas2): Per=20</t>
  </si>
  <si>
    <t>SysConst</t>
  </si>
  <si>
    <t>AvgTime</t>
  </si>
  <si>
    <t>4</t>
  </si>
  <si>
    <t>Oxygen</t>
  </si>
  <si>
    <t>2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</si>
  <si>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</si>
  <si>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</si>
  <si>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</si>
  <si>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</si>
  <si>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</si>
  <si>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</si>
  <si>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</si>
  <si>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</si>
  <si>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</si>
  <si>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</si>
  <si>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</si>
  <si>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</si>
  <si>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</si>
  <si>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</si>
  <si>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</si>
  <si>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</si>
  <si>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</si>
  <si>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</si>
  <si>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</si>
  <si>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</si>
  <si>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</si>
  <si>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</si>
  <si>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</si>
  <si>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</si>
  <si>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</si>
  <si>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</si>
  <si>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</si>
  <si>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</si>
  <si>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</si>
  <si>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</si>
  <si>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</si>
  <si>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</si>
  <si>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</si>
  <si>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</si>
  <si>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</si>
  <si>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</si>
  <si>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</si>
  <si>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</si>
  <si>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</si>
  <si>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</si>
  <si>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</si>
  <si>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</si>
  <si>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</si>
  <si>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</si>
  <si>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</si>
  <si>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</si>
  <si>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</si>
  <si>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2.83513 84.5074 368.802 600.92 835.526 1050.02 1240.69 1427.8</t>
  </si>
  <si>
    <t>Fs_true</t>
  </si>
  <si>
    <t>0.460148 99.3439 402.844 600.815 801.366 1001.41 1201.64 1401.03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</si>
  <si>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</si>
  <si>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</si>
  <si>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</si>
  <si>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</si>
  <si>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</si>
  <si>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</si>
  <si>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</si>
  <si>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</si>
  <si>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</si>
  <si>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</si>
  <si>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</si>
  <si>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</si>
  <si>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</si>
  <si>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</si>
  <si>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</si>
  <si>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</si>
  <si>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</si>
  <si>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</si>
  <si>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</si>
  <si>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</si>
  <si>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</si>
  <si>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</si>
  <si>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</si>
  <si>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</si>
  <si>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</si>
  <si>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</si>
  <si>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</si>
  <si>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</si>
  <si>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</si>
  <si>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</si>
  <si>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</si>
  <si>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</si>
  <si>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</si>
  <si>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</si>
  <si>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</si>
  <si>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</si>
  <si>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</si>
  <si>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</si>
  <si>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</si>
  <si>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</si>
  <si>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</si>
  <si>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</si>
  <si>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</si>
  <si>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</si>
  <si>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</si>
  <si>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</si>
  <si>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</si>
  <si>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</si>
  <si>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</si>
  <si>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</si>
  <si>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</si>
  <si>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</si>
  <si>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</si>
  <si>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</si>
  <si>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</si>
  <si>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</si>
  <si>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</si>
  <si>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</si>
  <si>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</si>
  <si>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</si>
  <si>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</si>
  <si>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</si>
  <si>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</si>
  <si>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</si>
  <si>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</si>
  <si>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</si>
  <si>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</si>
  <si>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</si>
  <si>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</si>
  <si>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</si>
  <si>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</si>
  <si>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</si>
  <si>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</si>
  <si>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</si>
  <si>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</si>
  <si>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</si>
  <si>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</si>
  <si>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</si>
  <si>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</si>
  <si>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</si>
  <si>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</si>
  <si>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</si>
  <si>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</si>
  <si>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</si>
  <si>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</si>
  <si>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</si>
  <si>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</si>
  <si>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</si>
  <si>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</si>
  <si>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</si>
  <si>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</si>
  <si>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</si>
  <si>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</si>
  <si>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</si>
  <si>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</si>
  <si>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</si>
  <si>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</si>
  <si>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</si>
  <si>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</si>
  <si>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</si>
  <si>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</si>
  <si>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</si>
  <si>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</si>
  <si>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</si>
  <si>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</si>
  <si>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</si>
  <si>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</si>
  <si>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</si>
  <si>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</si>
  <si>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</si>
  <si>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</si>
  <si>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</si>
  <si>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</si>
  <si>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</si>
  <si>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</si>
  <si>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</si>
  <si>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</si>
  <si>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</si>
  <si>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</si>
  <si>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</si>
  <si>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</si>
  <si>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</si>
  <si>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</si>
  <si>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</si>
  <si>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</si>
  <si>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</si>
  <si>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</si>
  <si>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</si>
  <si>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</si>
  <si>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</si>
  <si>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</si>
  <si>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</si>
  <si>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</si>
  <si>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</si>
  <si>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</si>
  <si>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</si>
  <si>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</si>
  <si>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</si>
  <si>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</si>
  <si>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</si>
  <si>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</si>
  <si>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</si>
  <si>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</si>
  <si>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</si>
  <si>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</si>
  <si>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</si>
  <si>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</si>
  <si>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</si>
  <si>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</si>
  <si>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</si>
  <si>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</si>
  <si>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</si>
  <si>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</si>
  <si>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</si>
  <si>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</si>
  <si>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</si>
  <si>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</si>
  <si>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</si>
  <si>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</si>
  <si>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</si>
  <si>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</si>
  <si>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</si>
  <si>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</si>
  <si>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</si>
  <si>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</si>
  <si>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</si>
  <si>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</si>
  <si>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</si>
  <si>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</si>
  <si>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</si>
  <si>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</si>
  <si>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</si>
  <si>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</si>
  <si>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</si>
  <si>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</si>
  <si>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</si>
  <si>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</si>
  <si>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</si>
  <si>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</si>
  <si>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</si>
  <si>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</si>
  <si>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</si>
  <si>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</si>
  <si>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</si>
  <si>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</si>
  <si>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</si>
  <si>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</si>
  <si>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</si>
  <si>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</si>
  <si>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</si>
  <si>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</si>
  <si>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</si>
  <si>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</si>
  <si>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</si>
  <si>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</si>
  <si>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</si>
  <si>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</si>
  <si>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</si>
  <si>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</si>
  <si>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</si>
  <si>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</si>
  <si>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</si>
  <si>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</si>
  <si>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</si>
  <si>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</si>
  <si>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</si>
  <si>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</si>
  <si>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</si>
  <si>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</si>
  <si>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</si>
  <si>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</si>
  <si>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</si>
  <si>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</si>
  <si>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</si>
  <si>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</si>
  <si>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</si>
  <si>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</si>
  <si>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</si>
  <si>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</si>
  <si>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</si>
  <si>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</si>
  <si>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</si>
  <si>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</si>
  <si>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</si>
  <si>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</si>
  <si>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</si>
  <si>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</si>
  <si>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</si>
  <si>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</si>
  <si>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</si>
  <si>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</si>
  <si>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</si>
  <si>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</si>
  <si>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</si>
  <si>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</si>
  <si>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</si>
  <si>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</si>
  <si>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</si>
  <si>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</si>
  <si>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</si>
  <si>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</si>
  <si>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</si>
  <si>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</si>
  <si>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</si>
  <si>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</si>
  <si>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</si>
  <si>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</si>
  <si>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</si>
  <si>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</si>
  <si>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</si>
  <si>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</si>
  <si>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</si>
  <si>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</si>
  <si>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</si>
  <si>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</si>
  <si>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</si>
  <si>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</si>
  <si>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</si>
  <si>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</si>
  <si>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</si>
  <si>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</si>
  <si>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</si>
  <si>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</si>
  <si>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</si>
  <si>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</si>
  <si>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</si>
  <si>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</si>
  <si>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</si>
  <si>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</si>
  <si>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</si>
  <si>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</si>
  <si>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</si>
  <si>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</si>
  <si>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</si>
  <si>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</si>
  <si>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</si>
  <si>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</si>
  <si>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</si>
  <si>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</si>
  <si>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</si>
  <si>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</si>
  <si>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</si>
  <si>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</si>
  <si>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</si>
  <si>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</si>
  <si>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</si>
  <si>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</si>
  <si>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</si>
  <si>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</si>
  <si>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</si>
  <si>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</si>
  <si>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</si>
  <si>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</si>
  <si>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</si>
  <si>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</si>
  <si>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</si>
  <si>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</si>
  <si>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</si>
  <si>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</si>
  <si>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</si>
  <si>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</si>
  <si>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</si>
  <si>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</si>
  <si>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</si>
  <si>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</si>
  <si>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</si>
  <si>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</si>
  <si>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</si>
  <si>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</si>
  <si>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</si>
  <si>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</si>
  <si>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</si>
  <si>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</si>
  <si>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</si>
  <si>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</si>
  <si>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</si>
  <si>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</si>
  <si>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</si>
  <si>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</si>
  <si>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</si>
  <si>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</si>
  <si>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</si>
  <si>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</si>
  <si>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</si>
  <si>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</si>
  <si>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15:08:20</t>
  </si>
  <si>
    <t>0/0</t>
  </si>
  <si>
    <t>00000000</t>
  </si>
  <si>
    <t>iiiiiiii</t>
  </si>
  <si>
    <t>off</t>
  </si>
  <si>
    <t>20230316 15:39:14</t>
  </si>
  <si>
    <t>15:39:14</t>
  </si>
  <si>
    <t>20230316 15:42:14</t>
  </si>
  <si>
    <t>15:42:14</t>
  </si>
  <si>
    <t>20230316 15:45:14</t>
  </si>
  <si>
    <t>15:45:14</t>
  </si>
  <si>
    <t>20230316 15:48:14</t>
  </si>
  <si>
    <t>15:48:14</t>
  </si>
  <si>
    <t>20230316 15:51:14</t>
  </si>
  <si>
    <t>15:51:14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</si>
</sst>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 t="s">
        <v>34</v>
      </c>
    </row>
    <row r="4" spans="1:27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2</v>
      </c>
    </row>
    <row r="14" spans="1:278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 x14ac:dyDescent="0.25">
      <c r="B16" t="s">
        <v>378</v>
      </c>
      <c r="C16" t="s">
        <v>378</v>
      </c>
      <c r="F16" t="s">
        <v>378</v>
      </c>
      <c r="G16" t="s">
        <v>378</v>
      </c>
      <c r="H16" t="s">
        <v>379</v>
      </c>
      <c r="I16" t="s">
        <v>380</v>
      </c>
      <c r="J16" t="s">
        <v>381</v>
      </c>
      <c r="K16" t="s">
        <v>382</v>
      </c>
      <c r="L16" t="s">
        <v>382</v>
      </c>
      <c r="M16" t="s">
        <v>215</v>
      </c>
      <c r="N16" t="s">
        <v>215</v>
      </c>
      <c r="O16" t="s">
        <v>379</v>
      </c>
      <c r="P16" t="s">
        <v>379</v>
      </c>
      <c r="Q16" t="s">
        <v>379</v>
      </c>
      <c r="R16" t="s">
        <v>379</v>
      </c>
      <c r="S16" t="s">
        <v>383</v>
      </c>
      <c r="T16" t="s">
        <v>384</v>
      </c>
      <c r="U16" t="s">
        <v>384</v>
      </c>
      <c r="V16" t="s">
        <v>385</v>
      </c>
      <c r="W16" t="s">
        <v>386</v>
      </c>
      <c r="X16" t="s">
        <v>385</v>
      </c>
      <c r="Y16" t="s">
        <v>385</v>
      </c>
      <c r="Z16" t="s">
        <v>385</v>
      </c>
      <c r="AA16" t="s">
        <v>383</v>
      </c>
      <c r="AB16" t="s">
        <v>383</v>
      </c>
      <c r="AC16" t="s">
        <v>383</v>
      </c>
      <c r="AD16" t="s">
        <v>383</v>
      </c>
      <c r="AE16" t="s">
        <v>387</v>
      </c>
      <c r="AF16" t="s">
        <v>386</v>
      </c>
      <c r="AH16" t="s">
        <v>386</v>
      </c>
      <c r="AI16" t="s">
        <v>387</v>
      </c>
      <c r="AO16" t="s">
        <v>381</v>
      </c>
      <c r="AV16" t="s">
        <v>381</v>
      </c>
      <c r="AW16" t="s">
        <v>381</v>
      </c>
      <c r="AX16" t="s">
        <v>381</v>
      </c>
      <c r="AY16" t="s">
        <v>388</v>
      </c>
      <c r="BM16" t="s">
        <v>389</v>
      </c>
      <c r="BO16" t="s">
        <v>389</v>
      </c>
      <c r="BP16" t="s">
        <v>381</v>
      </c>
      <c r="BS16" t="s">
        <v>389</v>
      </c>
      <c r="BT16" t="s">
        <v>386</v>
      </c>
      <c r="BW16" t="s">
        <v>390</v>
      </c>
      <c r="BX16" t="s">
        <v>390</v>
      </c>
      <c r="BZ16" t="s">
        <v>391</v>
      </c>
      <c r="CA16" t="s">
        <v>389</v>
      </c>
      <c r="CC16" t="s">
        <v>389</v>
      </c>
      <c r="CD16" t="s">
        <v>381</v>
      </c>
      <c r="CH16" t="s">
        <v>389</v>
      </c>
      <c r="CJ16" t="s">
        <v>392</v>
      </c>
      <c r="CM16" t="s">
        <v>389</v>
      </c>
      <c r="CN16" t="s">
        <v>389</v>
      </c>
      <c r="CP16" t="s">
        <v>389</v>
      </c>
      <c r="CR16" t="s">
        <v>389</v>
      </c>
      <c r="CT16" t="s">
        <v>381</v>
      </c>
      <c r="CU16" t="s">
        <v>381</v>
      </c>
      <c r="CW16" t="s">
        <v>393</v>
      </c>
      <c r="CX16" t="s">
        <v>394</v>
      </c>
      <c r="DA16" t="s">
        <v>379</v>
      </c>
      <c r="DB16" t="s">
        <v>378</v>
      </c>
      <c r="DC16" t="s">
        <v>382</v>
      </c>
      <c r="DD16" t="s">
        <v>382</v>
      </c>
      <c r="DE16" t="s">
        <v>395</v>
      </c>
      <c r="DF16" t="s">
        <v>395</v>
      </c>
      <c r="DG16" t="s">
        <v>382</v>
      </c>
      <c r="DH16" t="s">
        <v>395</v>
      </c>
      <c r="DI16" t="s">
        <v>387</v>
      </c>
      <c r="DJ16" t="s">
        <v>385</v>
      </c>
      <c r="DK16" t="s">
        <v>385</v>
      </c>
      <c r="DL16" t="s">
        <v>384</v>
      </c>
      <c r="DM16" t="s">
        <v>384</v>
      </c>
      <c r="DN16" t="s">
        <v>384</v>
      </c>
      <c r="DO16" t="s">
        <v>384</v>
      </c>
      <c r="DP16" t="s">
        <v>384</v>
      </c>
      <c r="DQ16" t="s">
        <v>396</v>
      </c>
      <c r="DR16" t="s">
        <v>381</v>
      </c>
      <c r="DS16" t="s">
        <v>381</v>
      </c>
      <c r="DT16" t="s">
        <v>382</v>
      </c>
      <c r="DU16" t="s">
        <v>382</v>
      </c>
      <c r="DV16" t="s">
        <v>382</v>
      </c>
      <c r="DW16" t="s">
        <v>395</v>
      </c>
      <c r="DX16" t="s">
        <v>382</v>
      </c>
      <c r="DY16" t="s">
        <v>395</v>
      </c>
      <c r="DZ16" t="s">
        <v>385</v>
      </c>
      <c r="EA16" t="s">
        <v>385</v>
      </c>
      <c r="EB16" t="s">
        <v>384</v>
      </c>
      <c r="EC16" t="s">
        <v>384</v>
      </c>
      <c r="ED16" t="s">
        <v>381</v>
      </c>
      <c r="EI16" t="s">
        <v>381</v>
      </c>
      <c r="EL16" t="s">
        <v>384</v>
      </c>
      <c r="EM16" t="s">
        <v>384</v>
      </c>
      <c r="EN16" t="s">
        <v>384</v>
      </c>
      <c r="EO16" t="s">
        <v>384</v>
      </c>
      <c r="EP16" t="s">
        <v>384</v>
      </c>
      <c r="EQ16" t="s">
        <v>381</v>
      </c>
      <c r="ER16" t="s">
        <v>381</v>
      </c>
      <c r="ES16" t="s">
        <v>381</v>
      </c>
      <c r="ET16" t="s">
        <v>378</v>
      </c>
      <c r="EW16" t="s">
        <v>397</v>
      </c>
      <c r="EX16" t="s">
        <v>397</v>
      </c>
      <c r="EZ16" t="s">
        <v>378</v>
      </c>
      <c r="FA16" t="s">
        <v>398</v>
      </c>
      <c r="FC16" t="s">
        <v>378</v>
      </c>
      <c r="FD16" t="s">
        <v>378</v>
      </c>
      <c r="FF16" t="s">
        <v>399</v>
      </c>
      <c r="FG16" t="s">
        <v>400</v>
      </c>
      <c r="FH16" t="s">
        <v>399</v>
      </c>
      <c r="FI16" t="s">
        <v>400</v>
      </c>
      <c r="FJ16" t="s">
        <v>399</v>
      </c>
      <c r="FK16" t="s">
        <v>400</v>
      </c>
      <c r="FL16" t="s">
        <v>386</v>
      </c>
      <c r="FM16" t="s">
        <v>386</v>
      </c>
      <c r="FO16" t="s">
        <v>401</v>
      </c>
      <c r="FS16" t="s">
        <v>401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384</v>
      </c>
      <c r="GR16" t="s">
        <v>384</v>
      </c>
      <c r="GS16" t="s">
        <v>386</v>
      </c>
      <c r="GT16" t="s">
        <v>384</v>
      </c>
      <c r="GU16" t="s">
        <v>395</v>
      </c>
      <c r="GV16" t="s">
        <v>386</v>
      </c>
      <c r="GW16" t="s">
        <v>386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386</v>
      </c>
      <c r="ID16" t="s">
        <v>386</v>
      </c>
      <c r="IE16" t="s">
        <v>399</v>
      </c>
      <c r="IF16" t="s">
        <v>400</v>
      </c>
      <c r="IG16" t="s">
        <v>400</v>
      </c>
      <c r="IK16" t="s">
        <v>400</v>
      </c>
      <c r="IO16" t="s">
        <v>382</v>
      </c>
      <c r="IP16" t="s">
        <v>382</v>
      </c>
      <c r="IQ16" t="s">
        <v>395</v>
      </c>
      <c r="IR16" t="s">
        <v>395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384</v>
      </c>
      <c r="JB16" t="s">
        <v>402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395</v>
      </c>
      <c r="JQ16" t="s">
        <v>386</v>
      </c>
      <c r="JR16" t="s">
        <v>386</v>
      </c>
    </row>
    <row r="17" spans="1:278" x14ac:dyDescent="0.25">
      <c r="A17">
        <v>6</v>
      </c>
      <c r="B17">
        <v>1678999154.0999999</v>
      </c>
      <c r="C17">
        <v>900</v>
      </c>
      <c r="D17" t="s">
        <v>415</v>
      </c>
      <c r="E17" t="s">
        <v>416</v>
      </c>
      <c r="F17" t="s">
        <v>407</v>
      </c>
      <c r="G17">
        <v>1678999154.0999999</v>
      </c>
      <c r="H17">
        <f t="shared" ref="H17:H21" si="0">(I17)/1000</f>
        <v>5.373838468132104E-3</v>
      </c>
      <c r="I17">
        <f t="shared" ref="I17:I21" si="1">1000*DI17*AG17*(DE17-DF17)/(100*CX17*(1000-AG17*DE17))</f>
        <v>5.3738384681321039</v>
      </c>
      <c r="J17">
        <f t="shared" ref="J17:J21" si="2">DI17*AG17*(DD17-DC17*(1000-AG17*DF17)/(1000-AG17*DE17))/(100*CX17)</f>
        <v>35.141536751065587</v>
      </c>
      <c r="K17">
        <f t="shared" ref="K17:K21" si="3">DC17 - IF(AG17&gt;1, J17*CX17*100/(AI17*DQ17), 0)</f>
        <v>399.99095976397564</v>
      </c>
      <c r="L17">
        <f t="shared" ref="L17:L21" si="4">((R17-H17/2)*K17-J17)/(R17+H17/2)</f>
        <v>252.82268916082052</v>
      </c>
      <c r="M17">
        <f t="shared" ref="M17:M21" si="5">L17*(DJ17+DK17)/1000</f>
        <v>24.787398587949756</v>
      </c>
      <c r="N17">
        <f t="shared" ref="N17:N21" si="6">(DC17 - IF(AG17&gt;1, J17*CX17*100/(AI17*DQ17), 0))*(DJ17+DK17)/1000</f>
        <v>39.216161271583793</v>
      </c>
      <c r="O17">
        <f t="shared" ref="O17:O21" si="7">2/((1/Q17-1/P17)+SIGN(Q17)*SQRT((1/Q17-1/P17)*(1/Q17-1/P17) + 4*CY17/((CY17+1)*(CY17+1))*(2*1/Q17*1/P17-1/P17*1/P17)))</f>
        <v>0.43835269902806884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2.2312096588042789</v>
      </c>
      <c r="Q17">
        <f t="shared" ref="Q17:Q21" si="9">H17*(1000-(1000*0.61365*EXP(17.502*U17/(240.97+U17))/(DJ17+DK17)+DE17)/2)/(1000*0.61365*EXP(17.502*U17/(240.97+U17))/(DJ17+DK17)-DE17)</f>
        <v>0.3955287103251991</v>
      </c>
      <c r="R17">
        <f t="shared" ref="R17:R21" si="10">1/((CY17+1)/(O17/1.6)+1/(P17/1.37)) + CY17/((CY17+1)/(O17/1.6) + CY17/(P17/1.37))</f>
        <v>0.25070345767745578</v>
      </c>
      <c r="S17">
        <f t="shared" ref="S17:S21" si="11">(CT17*CW17)</f>
        <v>289.55950711102258</v>
      </c>
      <c r="T17">
        <f t="shared" ref="T17:T21" si="12">(DL17+(S17+2*0.95*0.0000000567*(((DL17+$B$7)+273)^4-(DL17+273)^4)-44100*H17)/(1.84*29.3*P17+8*0.95*0.0000000567*(DL17+273)^3))</f>
        <v>24.827010446991764</v>
      </c>
      <c r="U17">
        <f t="shared" ref="U17:U21" si="13">($C$7*DM17+$D$7*DN17+$E$7*T17)</f>
        <v>24.827010446991764</v>
      </c>
      <c r="V17">
        <f t="shared" ref="V17:V21" si="14">0.61365*EXP(17.502*U17/(240.97+U17))</f>
        <v>3.147031452851444</v>
      </c>
      <c r="W17">
        <f t="shared" ref="W17:W21" si="15">(X17/Y17*100)</f>
        <v>60.17097412876101</v>
      </c>
      <c r="X17">
        <f t="shared" ref="X17:X21" si="16">DE17*(DJ17+DK17)/1000</f>
        <v>1.8489171218877001</v>
      </c>
      <c r="Y17">
        <f t="shared" ref="Y17:Y21" si="17">0.61365*EXP(17.502*DL17/(240.97+DL17))</f>
        <v>3.0727724599092698</v>
      </c>
      <c r="Z17">
        <f t="shared" ref="Z17:Z21" si="18">(V17-DE17*(DJ17+DK17)/1000)</f>
        <v>1.298114330963744</v>
      </c>
      <c r="AA17">
        <f t="shared" ref="AA17:AA21" si="19">(-H17*44100)</f>
        <v>-236.98627644462579</v>
      </c>
      <c r="AB17">
        <f t="shared" ref="AB17:AB21" si="20">2*29.3*P17*0.92*(DL17-U17)</f>
        <v>-48.044673323039483</v>
      </c>
      <c r="AC17">
        <f t="shared" ref="AC17:AC21" si="21">2*0.95*0.0000000567*(((DL17+$B$7)+273)^4-(U17+273)^4)</f>
        <v>-4.5376874961354314</v>
      </c>
      <c r="AD17">
        <f t="shared" ref="AD17:AD21" si="22">S17+AC17+AA17+AB17</f>
        <v>-9.1301527781340042E-3</v>
      </c>
      <c r="AE17">
        <v>121</v>
      </c>
      <c r="AF17">
        <v>24</v>
      </c>
      <c r="AG17">
        <f t="shared" ref="AG17:AG21" si="23">IF(AE17*$H$13&gt;=AI17,1,(AI17/(AI17-AE17*$H$13)))</f>
        <v>1.0046470240328309</v>
      </c>
      <c r="AH17">
        <f t="shared" ref="AH17:AH21" si="24">(AG17-1)*100</f>
        <v>0.46470240328309043</v>
      </c>
      <c r="AI17">
        <f t="shared" ref="AI17:AI21" si="25">MAX(0,($B$13+$C$13*DQ17)/(1+$D$13*DQ17)*DJ17/(DL17+273)*$E$13)</f>
        <v>52318.339242122107</v>
      </c>
      <c r="AJ17" t="s">
        <v>408</v>
      </c>
      <c r="AK17" t="s">
        <v>408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408</v>
      </c>
      <c r="AQ17" t="s">
        <v>408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1513.1507995393897</v>
      </c>
      <c r="AW17">
        <f t="shared" ref="AW17:AW21" si="29">J17</f>
        <v>35.141536751065587</v>
      </c>
      <c r="AX17" t="e">
        <f t="shared" ref="AX17:AX21" si="30">AT17*AU17*AV17</f>
        <v>#DIV/0!</v>
      </c>
      <c r="AY17">
        <f t="shared" ref="AY17:AY21" si="31">(AW17-AO17)/AV17</f>
        <v>2.3224081011464844E-2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408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1799.96</v>
      </c>
      <c r="CU17">
        <f t="shared" ref="CU17:CU21" si="43">CT17*CV17</f>
        <v>1513.1507995393897</v>
      </c>
      <c r="CV17">
        <f t="shared" ref="CV17:CV21" si="44">($B$11*$D$9+$C$11*$D$9+$F$11*((EQ17+EI17)/MAX(EQ17+EI17+ER17, 0.1)*$I$9+ER17/MAX(EQ17+EI17+ER17, 0.1)*$J$9))/($B$11+$C$11+$F$11)</f>
        <v>0.84065801436664689</v>
      </c>
      <c r="CW17">
        <f t="shared" ref="CW17:CW21" si="45">($B$11*$K$9+$C$11*$K$9+$F$11*((EQ17+EI17)/MAX(EQ17+EI17+ER17, 0.1)*$P$9+ER17/MAX(EQ17+EI17+ER17, 0.1)*$Q$9))/($B$11+$C$11+$F$11)</f>
        <v>0.16086996772762871</v>
      </c>
      <c r="CX17">
        <v>6</v>
      </c>
      <c r="CY17">
        <v>0.5</v>
      </c>
      <c r="CZ17" t="s">
        <v>409</v>
      </c>
      <c r="DA17">
        <v>2</v>
      </c>
      <c r="DB17">
        <v>1678999154.0999999</v>
      </c>
      <c r="DC17">
        <v>399.99099999999999</v>
      </c>
      <c r="DD17">
        <v>444.52699999999999</v>
      </c>
      <c r="DE17">
        <v>18.8583</v>
      </c>
      <c r="DF17">
        <v>12.563700000000001</v>
      </c>
      <c r="DG17">
        <v>399.58800000000002</v>
      </c>
      <c r="DH17">
        <v>18.696000000000002</v>
      </c>
      <c r="DI17">
        <v>500.20400000000001</v>
      </c>
      <c r="DJ17">
        <v>97.942599999999999</v>
      </c>
      <c r="DK17">
        <v>0.100019</v>
      </c>
      <c r="DL17">
        <v>24.427600000000002</v>
      </c>
      <c r="DM17">
        <v>24.996600000000001</v>
      </c>
      <c r="DN17">
        <v>999.9</v>
      </c>
      <c r="DO17">
        <v>0</v>
      </c>
      <c r="DP17">
        <v>0</v>
      </c>
      <c r="DQ17">
        <v>10016.200000000001</v>
      </c>
      <c r="DR17">
        <v>0</v>
      </c>
      <c r="DS17">
        <v>590.34500000000003</v>
      </c>
      <c r="DT17">
        <v>-44.536799999999999</v>
      </c>
      <c r="DU17">
        <v>407.67899999999997</v>
      </c>
      <c r="DV17">
        <v>450.18299999999999</v>
      </c>
      <c r="DW17">
        <v>6.2945500000000001</v>
      </c>
      <c r="DX17">
        <v>444.52699999999999</v>
      </c>
      <c r="DY17">
        <v>12.563700000000001</v>
      </c>
      <c r="DZ17">
        <v>1.8470299999999999</v>
      </c>
      <c r="EA17">
        <v>1.2305299999999999</v>
      </c>
      <c r="EB17">
        <v>16.1906</v>
      </c>
      <c r="EC17">
        <v>9.97607</v>
      </c>
      <c r="ED17">
        <v>1799.96</v>
      </c>
      <c r="EE17">
        <v>0.97800299999999996</v>
      </c>
      <c r="EF17">
        <v>2.1997300000000001E-2</v>
      </c>
      <c r="EG17">
        <v>0</v>
      </c>
      <c r="EH17">
        <v>1009.21</v>
      </c>
      <c r="EI17">
        <v>5.0007000000000001</v>
      </c>
      <c r="EJ17">
        <v>17396.3</v>
      </c>
      <c r="EK17">
        <v>15473.7</v>
      </c>
      <c r="EL17">
        <v>46.5</v>
      </c>
      <c r="EM17">
        <v>48.125</v>
      </c>
      <c r="EN17">
        <v>47.436999999999998</v>
      </c>
      <c r="EO17">
        <v>47.125</v>
      </c>
      <c r="EP17">
        <v>48.561999999999998</v>
      </c>
      <c r="EQ17">
        <v>1755.48</v>
      </c>
      <c r="ER17">
        <v>39.479999999999997</v>
      </c>
      <c r="ES17">
        <v>0</v>
      </c>
      <c r="ET17">
        <v>1678999153.8</v>
      </c>
      <c r="EU17">
        <v>0</v>
      </c>
      <c r="EV17">
        <v>1009.506538461538</v>
      </c>
      <c r="EW17">
        <v>-0.33948718366499447</v>
      </c>
      <c r="EX17">
        <v>-30.899145337674081</v>
      </c>
      <c r="EY17">
        <v>17400.146153846152</v>
      </c>
      <c r="EZ17">
        <v>15</v>
      </c>
      <c r="FA17">
        <v>1678997300.5</v>
      </c>
      <c r="FB17" t="s">
        <v>410</v>
      </c>
      <c r="FC17">
        <v>1678997294.5</v>
      </c>
      <c r="FD17">
        <v>1678997300.5</v>
      </c>
      <c r="FE17">
        <v>8</v>
      </c>
      <c r="FF17">
        <v>0.107</v>
      </c>
      <c r="FG17">
        <v>-6.5000000000000002E-2</v>
      </c>
      <c r="FH17">
        <v>0.377</v>
      </c>
      <c r="FI17">
        <v>4.7E-2</v>
      </c>
      <c r="FJ17">
        <v>436</v>
      </c>
      <c r="FK17">
        <v>14</v>
      </c>
      <c r="FL17">
        <v>0.25</v>
      </c>
      <c r="FM17">
        <v>0.03</v>
      </c>
      <c r="FN17">
        <v>-44.562936585365847</v>
      </c>
      <c r="FO17">
        <v>5.0947735191498998E-2</v>
      </c>
      <c r="FP17">
        <v>3.8452052855836749E-2</v>
      </c>
      <c r="FQ17">
        <v>-1</v>
      </c>
      <c r="FR17">
        <v>6.2919829268292684</v>
      </c>
      <c r="FS17">
        <v>1.618662020907382E-2</v>
      </c>
      <c r="FT17">
        <v>1.6568280654759031E-3</v>
      </c>
      <c r="FU17">
        <v>-1</v>
      </c>
      <c r="FV17">
        <v>0</v>
      </c>
      <c r="FW17">
        <v>0</v>
      </c>
      <c r="FX17" t="s">
        <v>411</v>
      </c>
      <c r="FY17">
        <v>2.9339200000000001</v>
      </c>
      <c r="FZ17">
        <v>2.7049699999999999</v>
      </c>
      <c r="GA17">
        <v>8.8388700000000001E-2</v>
      </c>
      <c r="GB17">
        <v>9.5513500000000001E-2</v>
      </c>
      <c r="GC17">
        <v>9.7024600000000003E-2</v>
      </c>
      <c r="GD17">
        <v>7.1205400000000002E-2</v>
      </c>
      <c r="GE17">
        <v>33215.1</v>
      </c>
      <c r="GF17">
        <v>29100.2</v>
      </c>
      <c r="GG17">
        <v>31111.1</v>
      </c>
      <c r="GH17">
        <v>28039.8</v>
      </c>
      <c r="GI17">
        <v>38132.699999999997</v>
      </c>
      <c r="GJ17">
        <v>37033.4</v>
      </c>
      <c r="GK17">
        <v>44262.1</v>
      </c>
      <c r="GL17">
        <v>42506</v>
      </c>
      <c r="GM17">
        <v>1.5965499999999999</v>
      </c>
      <c r="GN17">
        <v>1.78555</v>
      </c>
      <c r="GO17">
        <v>0.116788</v>
      </c>
      <c r="GP17">
        <v>0</v>
      </c>
      <c r="GQ17">
        <v>23.077400000000001</v>
      </c>
      <c r="GR17">
        <v>999.9</v>
      </c>
      <c r="GS17">
        <v>36.700000000000003</v>
      </c>
      <c r="GT17">
        <v>29.3</v>
      </c>
      <c r="GU17">
        <v>15.3352</v>
      </c>
      <c r="GV17">
        <v>60.192300000000003</v>
      </c>
      <c r="GW17">
        <v>42.407899999999998</v>
      </c>
      <c r="GX17">
        <v>1</v>
      </c>
      <c r="GY17">
        <v>3.8257100000000002E-2</v>
      </c>
      <c r="GZ17">
        <v>3.4241000000000001</v>
      </c>
      <c r="HA17">
        <v>20.2545</v>
      </c>
      <c r="HB17">
        <v>5.2411000000000003</v>
      </c>
      <c r="HC17">
        <v>12.039899999999999</v>
      </c>
      <c r="HD17">
        <v>5.0172999999999996</v>
      </c>
      <c r="HE17">
        <v>3.2879999999999998</v>
      </c>
      <c r="HF17">
        <v>7243.6</v>
      </c>
      <c r="HG17">
        <v>9999</v>
      </c>
      <c r="HH17">
        <v>9999</v>
      </c>
      <c r="HI17">
        <v>172.3</v>
      </c>
      <c r="HJ17">
        <v>1.8689</v>
      </c>
      <c r="HK17">
        <v>1.8645</v>
      </c>
      <c r="HL17">
        <v>1.8693200000000001</v>
      </c>
      <c r="HM17">
        <v>1.8672200000000001</v>
      </c>
      <c r="HN17">
        <v>1.86331</v>
      </c>
      <c r="HO17">
        <v>1.8642799999999999</v>
      </c>
      <c r="HP17">
        <v>1.87018</v>
      </c>
      <c r="HQ17">
        <v>1.8693500000000001</v>
      </c>
      <c r="HR17">
        <v>0</v>
      </c>
      <c r="HS17">
        <v>0</v>
      </c>
      <c r="HT17">
        <v>0</v>
      </c>
      <c r="HU17">
        <v>0</v>
      </c>
      <c r="HV17" t="s">
        <v>412</v>
      </c>
      <c r="HW17" t="s">
        <v>413</v>
      </c>
      <c r="HX17" t="s">
        <v>414</v>
      </c>
      <c r="HY17" t="s">
        <v>414</v>
      </c>
      <c r="HZ17" t="s">
        <v>414</v>
      </c>
      <c r="IA17" t="s">
        <v>414</v>
      </c>
      <c r="IB17">
        <v>0</v>
      </c>
      <c r="IC17">
        <v>100</v>
      </c>
      <c r="ID17">
        <v>100</v>
      </c>
      <c r="IE17">
        <v>0.40300000000000002</v>
      </c>
      <c r="IF17">
        <v>0.1623</v>
      </c>
      <c r="IG17">
        <v>0.6708593304751167</v>
      </c>
      <c r="IH17">
        <v>-6.1462078757559423E-4</v>
      </c>
      <c r="II17">
        <v>-1.8861989874597051E-7</v>
      </c>
      <c r="IJ17">
        <v>1.1980462299894961E-10</v>
      </c>
      <c r="IK17">
        <v>-3.7088319906915503E-2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31</v>
      </c>
      <c r="IT17">
        <v>30.9</v>
      </c>
      <c r="IU17">
        <v>1.1291500000000001</v>
      </c>
      <c r="IV17">
        <v>2.6000999999999999</v>
      </c>
      <c r="IW17">
        <v>1.5490699999999999</v>
      </c>
      <c r="IX17">
        <v>2.34741</v>
      </c>
      <c r="IY17">
        <v>1.50146</v>
      </c>
      <c r="IZ17">
        <v>2.34009</v>
      </c>
      <c r="JA17">
        <v>33.490600000000001</v>
      </c>
      <c r="JB17">
        <v>23.956199999999999</v>
      </c>
      <c r="JC17">
        <v>18</v>
      </c>
      <c r="JD17">
        <v>346.577</v>
      </c>
      <c r="JE17">
        <v>415.68599999999998</v>
      </c>
      <c r="JF17">
        <v>18.861999999999998</v>
      </c>
      <c r="JG17">
        <v>27.7971</v>
      </c>
      <c r="JH17">
        <v>29.9999</v>
      </c>
      <c r="JI17">
        <v>27.944700000000001</v>
      </c>
      <c r="JJ17">
        <v>27.948399999999999</v>
      </c>
      <c r="JK17">
        <v>22.560300000000002</v>
      </c>
      <c r="JL17">
        <v>21.739000000000001</v>
      </c>
      <c r="JM17">
        <v>56.269199999999998</v>
      </c>
      <c r="JN17">
        <v>18.840199999999999</v>
      </c>
      <c r="JO17">
        <v>444.548</v>
      </c>
      <c r="JP17">
        <v>12.508900000000001</v>
      </c>
      <c r="JQ17">
        <v>99.526499999999999</v>
      </c>
      <c r="JR17">
        <v>99.429400000000001</v>
      </c>
    </row>
    <row r="18" spans="1:278" x14ac:dyDescent="0.25">
      <c r="A18">
        <v>7</v>
      </c>
      <c r="B18">
        <v>1678999334.0999999</v>
      </c>
      <c r="C18">
        <v>1080</v>
      </c>
      <c r="D18" t="s">
        <v>417</v>
      </c>
      <c r="E18" t="s">
        <v>418</v>
      </c>
      <c r="F18" t="s">
        <v>407</v>
      </c>
      <c r="G18">
        <v>1678999334.0999999</v>
      </c>
      <c r="H18">
        <f t="shared" si="0"/>
        <v>5.4201197945109572E-3</v>
      </c>
      <c r="I18">
        <f t="shared" si="1"/>
        <v>5.4201197945109572</v>
      </c>
      <c r="J18">
        <f t="shared" si="2"/>
        <v>35.466195163623432</v>
      </c>
      <c r="K18">
        <f t="shared" si="3"/>
        <v>399.96595921091904</v>
      </c>
      <c r="L18">
        <f t="shared" si="4"/>
        <v>252.86421416820411</v>
      </c>
      <c r="M18">
        <f t="shared" si="5"/>
        <v>24.790996977633565</v>
      </c>
      <c r="N18">
        <f t="shared" si="6"/>
        <v>39.21296225553855</v>
      </c>
      <c r="O18">
        <f t="shared" si="7"/>
        <v>0.44304830408316087</v>
      </c>
      <c r="P18">
        <f t="shared" si="8"/>
        <v>2.2277670889514321</v>
      </c>
      <c r="Q18">
        <f t="shared" si="9"/>
        <v>0.39929041813451627</v>
      </c>
      <c r="R18">
        <f t="shared" si="10"/>
        <v>0.25312686824622133</v>
      </c>
      <c r="S18">
        <f t="shared" si="11"/>
        <v>289.55950711102258</v>
      </c>
      <c r="T18">
        <f t="shared" si="12"/>
        <v>24.824342429863925</v>
      </c>
      <c r="U18">
        <f t="shared" si="13"/>
        <v>24.824342429863925</v>
      </c>
      <c r="V18">
        <f t="shared" si="14"/>
        <v>3.1465302541418674</v>
      </c>
      <c r="W18">
        <f t="shared" si="15"/>
        <v>60.14880537697632</v>
      </c>
      <c r="X18">
        <f t="shared" si="16"/>
        <v>1.8495975562209601</v>
      </c>
      <c r="Y18">
        <f t="shared" si="17"/>
        <v>3.0750362282821775</v>
      </c>
      <c r="Z18">
        <f t="shared" si="18"/>
        <v>1.2969326979209073</v>
      </c>
      <c r="AA18">
        <f t="shared" si="19"/>
        <v>-239.02728293793322</v>
      </c>
      <c r="AB18">
        <f t="shared" si="20"/>
        <v>-46.172834972787356</v>
      </c>
      <c r="AC18">
        <f t="shared" si="21"/>
        <v>-4.3678482810030239</v>
      </c>
      <c r="AD18">
        <f t="shared" si="22"/>
        <v>-8.459080701030075E-3</v>
      </c>
      <c r="AE18">
        <v>121</v>
      </c>
      <c r="AF18">
        <v>24</v>
      </c>
      <c r="AG18">
        <f t="shared" si="23"/>
        <v>1.004657360844631</v>
      </c>
      <c r="AH18">
        <f t="shared" si="24"/>
        <v>0.46573608446309755</v>
      </c>
      <c r="AI18">
        <f t="shared" si="25"/>
        <v>52202.758050125936</v>
      </c>
      <c r="AJ18" t="s">
        <v>408</v>
      </c>
      <c r="AK18" t="s">
        <v>408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408</v>
      </c>
      <c r="AQ18" t="s">
        <v>408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1513.1507995393897</v>
      </c>
      <c r="AW18">
        <f t="shared" si="29"/>
        <v>35.466195163623432</v>
      </c>
      <c r="AX18" t="e">
        <f t="shared" si="30"/>
        <v>#DIV/0!</v>
      </c>
      <c r="AY18">
        <f t="shared" si="31"/>
        <v>2.3438638881477979E-2</v>
      </c>
      <c r="AZ18" t="e">
        <f t="shared" si="32"/>
        <v>#DIV/0!</v>
      </c>
      <c r="BA18" t="e">
        <f t="shared" si="33"/>
        <v>#DIV/0!</v>
      </c>
      <c r="BB18" t="s">
        <v>408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1799.96</v>
      </c>
      <c r="CU18">
        <f t="shared" si="43"/>
        <v>1513.1507995393897</v>
      </c>
      <c r="CV18">
        <f t="shared" si="44"/>
        <v>0.84065801436664689</v>
      </c>
      <c r="CW18">
        <f t="shared" si="45"/>
        <v>0.16086996772762871</v>
      </c>
      <c r="CX18">
        <v>6</v>
      </c>
      <c r="CY18">
        <v>0.5</v>
      </c>
      <c r="CZ18" t="s">
        <v>409</v>
      </c>
      <c r="DA18">
        <v>2</v>
      </c>
      <c r="DB18">
        <v>1678999334.0999999</v>
      </c>
      <c r="DC18">
        <v>399.96600000000001</v>
      </c>
      <c r="DD18">
        <v>444.92399999999998</v>
      </c>
      <c r="DE18">
        <v>18.865600000000001</v>
      </c>
      <c r="DF18">
        <v>12.5151</v>
      </c>
      <c r="DG18">
        <v>399.56299999999999</v>
      </c>
      <c r="DH18">
        <v>18.703199999999999</v>
      </c>
      <c r="DI18">
        <v>500.06200000000001</v>
      </c>
      <c r="DJ18">
        <v>97.940799999999996</v>
      </c>
      <c r="DK18">
        <v>9.9949099999999999E-2</v>
      </c>
      <c r="DL18">
        <v>24.439900000000002</v>
      </c>
      <c r="DM18">
        <v>24.9787</v>
      </c>
      <c r="DN18">
        <v>999.9</v>
      </c>
      <c r="DO18">
        <v>0</v>
      </c>
      <c r="DP18">
        <v>0</v>
      </c>
      <c r="DQ18">
        <v>9993.75</v>
      </c>
      <c r="DR18">
        <v>0</v>
      </c>
      <c r="DS18">
        <v>574.96100000000001</v>
      </c>
      <c r="DT18">
        <v>-44.958199999999998</v>
      </c>
      <c r="DU18">
        <v>407.65699999999998</v>
      </c>
      <c r="DV18">
        <v>450.56299999999999</v>
      </c>
      <c r="DW18">
        <v>6.3505599999999998</v>
      </c>
      <c r="DX18">
        <v>444.92399999999998</v>
      </c>
      <c r="DY18">
        <v>12.5151</v>
      </c>
      <c r="DZ18">
        <v>1.84771</v>
      </c>
      <c r="EA18">
        <v>1.22573</v>
      </c>
      <c r="EB18">
        <v>16.196400000000001</v>
      </c>
      <c r="EC18">
        <v>9.91784</v>
      </c>
      <c r="ED18">
        <v>1799.96</v>
      </c>
      <c r="EE18">
        <v>0.97800299999999996</v>
      </c>
      <c r="EF18">
        <v>2.1997300000000001E-2</v>
      </c>
      <c r="EG18">
        <v>0</v>
      </c>
      <c r="EH18">
        <v>1005.29</v>
      </c>
      <c r="EI18">
        <v>5.0007000000000001</v>
      </c>
      <c r="EJ18">
        <v>17325.900000000001</v>
      </c>
      <c r="EK18">
        <v>15473.7</v>
      </c>
      <c r="EL18">
        <v>46.5</v>
      </c>
      <c r="EM18">
        <v>48.125</v>
      </c>
      <c r="EN18">
        <v>47.5</v>
      </c>
      <c r="EO18">
        <v>47.125</v>
      </c>
      <c r="EP18">
        <v>48.625</v>
      </c>
      <c r="EQ18">
        <v>1755.48</v>
      </c>
      <c r="ER18">
        <v>39.479999999999997</v>
      </c>
      <c r="ES18">
        <v>0</v>
      </c>
      <c r="ET18">
        <v>1678999333.8</v>
      </c>
      <c r="EU18">
        <v>0</v>
      </c>
      <c r="EV18">
        <v>1005.6738461538459</v>
      </c>
      <c r="EW18">
        <v>-1.3600000054694621</v>
      </c>
      <c r="EX18">
        <v>-15.076923101019821</v>
      </c>
      <c r="EY18">
        <v>17329.04615384616</v>
      </c>
      <c r="EZ18">
        <v>15</v>
      </c>
      <c r="FA18">
        <v>1678997300.5</v>
      </c>
      <c r="FB18" t="s">
        <v>410</v>
      </c>
      <c r="FC18">
        <v>1678997294.5</v>
      </c>
      <c r="FD18">
        <v>1678997300.5</v>
      </c>
      <c r="FE18">
        <v>8</v>
      </c>
      <c r="FF18">
        <v>0.107</v>
      </c>
      <c r="FG18">
        <v>-6.5000000000000002E-2</v>
      </c>
      <c r="FH18">
        <v>0.377</v>
      </c>
      <c r="FI18">
        <v>4.7E-2</v>
      </c>
      <c r="FJ18">
        <v>436</v>
      </c>
      <c r="FK18">
        <v>14</v>
      </c>
      <c r="FL18">
        <v>0.25</v>
      </c>
      <c r="FM18">
        <v>0.03</v>
      </c>
      <c r="FN18">
        <v>-44.934570731707318</v>
      </c>
      <c r="FO18">
        <v>-0.17742857142854129</v>
      </c>
      <c r="FP18">
        <v>2.827280209828845E-2</v>
      </c>
      <c r="FQ18">
        <v>-1</v>
      </c>
      <c r="FR18">
        <v>6.3452968292682934</v>
      </c>
      <c r="FS18">
        <v>2.4276376306616901E-2</v>
      </c>
      <c r="FT18">
        <v>2.5855380522496821E-3</v>
      </c>
      <c r="FU18">
        <v>-1</v>
      </c>
      <c r="FV18">
        <v>0</v>
      </c>
      <c r="FW18">
        <v>0</v>
      </c>
      <c r="FX18" t="s">
        <v>411</v>
      </c>
      <c r="FY18">
        <v>2.93357</v>
      </c>
      <c r="FZ18">
        <v>2.7048999999999999</v>
      </c>
      <c r="GA18">
        <v>8.8384900000000002E-2</v>
      </c>
      <c r="GB18">
        <v>9.5576700000000001E-2</v>
      </c>
      <c r="GC18">
        <v>9.7051299999999993E-2</v>
      </c>
      <c r="GD18">
        <v>7.0999099999999996E-2</v>
      </c>
      <c r="GE18">
        <v>33214.699999999997</v>
      </c>
      <c r="GF18">
        <v>29097.5</v>
      </c>
      <c r="GG18">
        <v>31110.6</v>
      </c>
      <c r="GH18">
        <v>28039.1</v>
      </c>
      <c r="GI18">
        <v>38130.9</v>
      </c>
      <c r="GJ18">
        <v>37040.9</v>
      </c>
      <c r="GK18">
        <v>44261.4</v>
      </c>
      <c r="GL18">
        <v>42505.2</v>
      </c>
      <c r="GM18">
        <v>1.5969800000000001</v>
      </c>
      <c r="GN18">
        <v>1.7853300000000001</v>
      </c>
      <c r="GO18">
        <v>0.115782</v>
      </c>
      <c r="GP18">
        <v>0</v>
      </c>
      <c r="GQ18">
        <v>23.076000000000001</v>
      </c>
      <c r="GR18">
        <v>999.9</v>
      </c>
      <c r="GS18">
        <v>36.799999999999997</v>
      </c>
      <c r="GT18">
        <v>29.2</v>
      </c>
      <c r="GU18">
        <v>15.2887</v>
      </c>
      <c r="GV18">
        <v>60.4923</v>
      </c>
      <c r="GW18">
        <v>42.680300000000003</v>
      </c>
      <c r="GX18">
        <v>1</v>
      </c>
      <c r="GY18">
        <v>3.8902399999999997E-2</v>
      </c>
      <c r="GZ18">
        <v>3.2387000000000001</v>
      </c>
      <c r="HA18">
        <v>20.2578</v>
      </c>
      <c r="HB18">
        <v>5.2409499999999998</v>
      </c>
      <c r="HC18">
        <v>12.039899999999999</v>
      </c>
      <c r="HD18">
        <v>5.0168499999999998</v>
      </c>
      <c r="HE18">
        <v>3.2879999999999998</v>
      </c>
      <c r="HF18">
        <v>7247.2</v>
      </c>
      <c r="HG18">
        <v>9999</v>
      </c>
      <c r="HH18">
        <v>9999</v>
      </c>
      <c r="HI18">
        <v>172.3</v>
      </c>
      <c r="HJ18">
        <v>1.8688899999999999</v>
      </c>
      <c r="HK18">
        <v>1.8645</v>
      </c>
      <c r="HL18">
        <v>1.86934</v>
      </c>
      <c r="HM18">
        <v>1.8672200000000001</v>
      </c>
      <c r="HN18">
        <v>1.8633</v>
      </c>
      <c r="HO18">
        <v>1.8643099999999999</v>
      </c>
      <c r="HP18">
        <v>1.8701399999999999</v>
      </c>
      <c r="HQ18">
        <v>1.8693500000000001</v>
      </c>
      <c r="HR18">
        <v>0</v>
      </c>
      <c r="HS18">
        <v>0</v>
      </c>
      <c r="HT18">
        <v>0</v>
      </c>
      <c r="HU18">
        <v>0</v>
      </c>
      <c r="HV18" t="s">
        <v>412</v>
      </c>
      <c r="HW18" t="s">
        <v>413</v>
      </c>
      <c r="HX18" t="s">
        <v>414</v>
      </c>
      <c r="HY18" t="s">
        <v>414</v>
      </c>
      <c r="HZ18" t="s">
        <v>414</v>
      </c>
      <c r="IA18" t="s">
        <v>414</v>
      </c>
      <c r="IB18">
        <v>0</v>
      </c>
      <c r="IC18">
        <v>100</v>
      </c>
      <c r="ID18">
        <v>100</v>
      </c>
      <c r="IE18">
        <v>0.40300000000000002</v>
      </c>
      <c r="IF18">
        <v>0.16239999999999999</v>
      </c>
      <c r="IG18">
        <v>0.6708593304751167</v>
      </c>
      <c r="IH18">
        <v>-6.1462078757559423E-4</v>
      </c>
      <c r="II18">
        <v>-1.8861989874597051E-7</v>
      </c>
      <c r="IJ18">
        <v>1.1980462299894961E-10</v>
      </c>
      <c r="IK18">
        <v>-3.7088319906915503E-2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34</v>
      </c>
      <c r="IT18">
        <v>33.9</v>
      </c>
      <c r="IU18">
        <v>1.1303700000000001</v>
      </c>
      <c r="IV18">
        <v>2.5988799999999999</v>
      </c>
      <c r="IW18">
        <v>1.5490699999999999</v>
      </c>
      <c r="IX18">
        <v>2.34741</v>
      </c>
      <c r="IY18">
        <v>1.50146</v>
      </c>
      <c r="IZ18">
        <v>2.36206</v>
      </c>
      <c r="JA18">
        <v>33.4681</v>
      </c>
      <c r="JB18">
        <v>23.956199999999999</v>
      </c>
      <c r="JC18">
        <v>18</v>
      </c>
      <c r="JD18">
        <v>346.745</v>
      </c>
      <c r="JE18">
        <v>415.50700000000001</v>
      </c>
      <c r="JF18">
        <v>18.967600000000001</v>
      </c>
      <c r="JG18">
        <v>27.79</v>
      </c>
      <c r="JH18">
        <v>30.000299999999999</v>
      </c>
      <c r="JI18">
        <v>27.936499999999999</v>
      </c>
      <c r="JJ18">
        <v>27.9437</v>
      </c>
      <c r="JK18">
        <v>22.573399999999999</v>
      </c>
      <c r="JL18">
        <v>22.287500000000001</v>
      </c>
      <c r="JM18">
        <v>56.269199999999998</v>
      </c>
      <c r="JN18">
        <v>18.982299999999999</v>
      </c>
      <c r="JO18">
        <v>444.97699999999998</v>
      </c>
      <c r="JP18">
        <v>12.475</v>
      </c>
      <c r="JQ18">
        <v>99.524900000000002</v>
      </c>
      <c r="JR18">
        <v>99.427400000000006</v>
      </c>
    </row>
    <row r="19" spans="1:278" x14ac:dyDescent="0.25">
      <c r="A19">
        <v>8</v>
      </c>
      <c r="B19">
        <v>1678999514.0999999</v>
      </c>
      <c r="C19">
        <v>1260</v>
      </c>
      <c r="D19" t="s">
        <v>419</v>
      </c>
      <c r="E19" t="s">
        <v>420</v>
      </c>
      <c r="F19" t="s">
        <v>407</v>
      </c>
      <c r="G19">
        <v>1678999514.0999999</v>
      </c>
      <c r="H19">
        <f t="shared" si="0"/>
        <v>5.4191809943000442E-3</v>
      </c>
      <c r="I19">
        <f t="shared" si="1"/>
        <v>5.419180994300044</v>
      </c>
      <c r="J19">
        <f t="shared" si="2"/>
        <v>36.040165185147529</v>
      </c>
      <c r="K19">
        <f t="shared" si="3"/>
        <v>399.94795865952909</v>
      </c>
      <c r="L19">
        <f t="shared" si="4"/>
        <v>249.74531775550048</v>
      </c>
      <c r="M19">
        <f t="shared" si="5"/>
        <v>24.485473126834354</v>
      </c>
      <c r="N19">
        <f t="shared" si="6"/>
        <v>39.211605974841042</v>
      </c>
      <c r="O19">
        <f t="shared" si="7"/>
        <v>0.44020800074490407</v>
      </c>
      <c r="P19">
        <f t="shared" si="8"/>
        <v>2.2300722062461693</v>
      </c>
      <c r="Q19">
        <f t="shared" si="9"/>
        <v>0.39702011175011026</v>
      </c>
      <c r="R19">
        <f t="shared" si="10"/>
        <v>0.25166380354881035</v>
      </c>
      <c r="S19">
        <f t="shared" si="11"/>
        <v>289.56269911103249</v>
      </c>
      <c r="T19">
        <f t="shared" si="12"/>
        <v>24.922985246474852</v>
      </c>
      <c r="U19">
        <f t="shared" si="13"/>
        <v>24.922985246474852</v>
      </c>
      <c r="V19">
        <f t="shared" si="14"/>
        <v>3.1651071995134434</v>
      </c>
      <c r="W19">
        <f t="shared" si="15"/>
        <v>60.168860604771147</v>
      </c>
      <c r="X19">
        <f t="shared" si="16"/>
        <v>1.8611759502867498</v>
      </c>
      <c r="Y19">
        <f t="shared" si="17"/>
        <v>3.0932544368958284</v>
      </c>
      <c r="Z19">
        <f t="shared" si="18"/>
        <v>1.3039312492266937</v>
      </c>
      <c r="AA19">
        <f t="shared" si="19"/>
        <v>-238.98588184863195</v>
      </c>
      <c r="AB19">
        <f t="shared" si="20"/>
        <v>-46.213735948141647</v>
      </c>
      <c r="AC19">
        <f t="shared" si="21"/>
        <v>-4.3715434884197153</v>
      </c>
      <c r="AD19">
        <f t="shared" si="22"/>
        <v>-8.4621741608259526E-3</v>
      </c>
      <c r="AE19">
        <v>121</v>
      </c>
      <c r="AF19">
        <v>24</v>
      </c>
      <c r="AG19">
        <f t="shared" si="23"/>
        <v>1.0046521153677486</v>
      </c>
      <c r="AH19">
        <f t="shared" si="24"/>
        <v>0.4652115367748566</v>
      </c>
      <c r="AI19">
        <f t="shared" si="25"/>
        <v>52261.346226384427</v>
      </c>
      <c r="AJ19" t="s">
        <v>408</v>
      </c>
      <c r="AK19" t="s">
        <v>408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408</v>
      </c>
      <c r="AQ19" t="s">
        <v>408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1513.1675995393953</v>
      </c>
      <c r="AW19">
        <f t="shared" si="29"/>
        <v>36.040165185147529</v>
      </c>
      <c r="AX19" t="e">
        <f t="shared" si="30"/>
        <v>#DIV/0!</v>
      </c>
      <c r="AY19">
        <f t="shared" si="31"/>
        <v>2.3817695538893426E-2</v>
      </c>
      <c r="AZ19" t="e">
        <f t="shared" si="32"/>
        <v>#DIV/0!</v>
      </c>
      <c r="BA19" t="e">
        <f t="shared" si="33"/>
        <v>#DIV/0!</v>
      </c>
      <c r="BB19" t="s">
        <v>408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1799.98</v>
      </c>
      <c r="CU19">
        <f t="shared" si="43"/>
        <v>1513.1675995393953</v>
      </c>
      <c r="CV19">
        <f t="shared" si="44"/>
        <v>0.84065800705529792</v>
      </c>
      <c r="CW19">
        <f t="shared" si="45"/>
        <v>0.1608699536167249</v>
      </c>
      <c r="CX19">
        <v>6</v>
      </c>
      <c r="CY19">
        <v>0.5</v>
      </c>
      <c r="CZ19" t="s">
        <v>409</v>
      </c>
      <c r="DA19">
        <v>2</v>
      </c>
      <c r="DB19">
        <v>1678999514.0999999</v>
      </c>
      <c r="DC19">
        <v>399.94799999999998</v>
      </c>
      <c r="DD19">
        <v>445.577</v>
      </c>
      <c r="DE19">
        <v>18.983499999999999</v>
      </c>
      <c r="DF19">
        <v>12.636799999999999</v>
      </c>
      <c r="DG19">
        <v>399.54500000000002</v>
      </c>
      <c r="DH19">
        <v>18.817799999999998</v>
      </c>
      <c r="DI19">
        <v>500.21699999999998</v>
      </c>
      <c r="DJ19">
        <v>97.941800000000001</v>
      </c>
      <c r="DK19">
        <v>9.9970500000000004E-2</v>
      </c>
      <c r="DL19">
        <v>24.538599999999999</v>
      </c>
      <c r="DM19">
        <v>25.0274</v>
      </c>
      <c r="DN19">
        <v>999.9</v>
      </c>
      <c r="DO19">
        <v>0</v>
      </c>
      <c r="DP19">
        <v>0</v>
      </c>
      <c r="DQ19">
        <v>10008.799999999999</v>
      </c>
      <c r="DR19">
        <v>0</v>
      </c>
      <c r="DS19">
        <v>572.99</v>
      </c>
      <c r="DT19">
        <v>-45.628500000000003</v>
      </c>
      <c r="DU19">
        <v>407.68700000000001</v>
      </c>
      <c r="DV19">
        <v>451.279</v>
      </c>
      <c r="DW19">
        <v>6.3467399999999996</v>
      </c>
      <c r="DX19">
        <v>445.577</v>
      </c>
      <c r="DY19">
        <v>12.636799999999999</v>
      </c>
      <c r="DZ19">
        <v>1.85928</v>
      </c>
      <c r="EA19">
        <v>1.23767</v>
      </c>
      <c r="EB19">
        <v>16.2943</v>
      </c>
      <c r="EC19">
        <v>10.0625</v>
      </c>
      <c r="ED19">
        <v>1799.98</v>
      </c>
      <c r="EE19">
        <v>0.97800299999999996</v>
      </c>
      <c r="EF19">
        <v>2.1997300000000001E-2</v>
      </c>
      <c r="EG19">
        <v>0</v>
      </c>
      <c r="EH19">
        <v>1001.16</v>
      </c>
      <c r="EI19">
        <v>5.0007000000000001</v>
      </c>
      <c r="EJ19">
        <v>17262.7</v>
      </c>
      <c r="EK19">
        <v>15473.9</v>
      </c>
      <c r="EL19">
        <v>46.686999999999998</v>
      </c>
      <c r="EM19">
        <v>48.061999999999998</v>
      </c>
      <c r="EN19">
        <v>47.5</v>
      </c>
      <c r="EO19">
        <v>47.061999999999998</v>
      </c>
      <c r="EP19">
        <v>48.561999999999998</v>
      </c>
      <c r="EQ19">
        <v>1755.5</v>
      </c>
      <c r="ER19">
        <v>39.479999999999997</v>
      </c>
      <c r="ES19">
        <v>0</v>
      </c>
      <c r="ET19">
        <v>1678999513.8</v>
      </c>
      <c r="EU19">
        <v>0</v>
      </c>
      <c r="EV19">
        <v>1001.304615384615</v>
      </c>
      <c r="EW19">
        <v>-0.44786327083391853</v>
      </c>
      <c r="EX19">
        <v>-25.223931621081832</v>
      </c>
      <c r="EY19">
        <v>17264.938461538459</v>
      </c>
      <c r="EZ19">
        <v>15</v>
      </c>
      <c r="FA19">
        <v>1678997300.5</v>
      </c>
      <c r="FB19" t="s">
        <v>410</v>
      </c>
      <c r="FC19">
        <v>1678997294.5</v>
      </c>
      <c r="FD19">
        <v>1678997300.5</v>
      </c>
      <c r="FE19">
        <v>8</v>
      </c>
      <c r="FF19">
        <v>0.107</v>
      </c>
      <c r="FG19">
        <v>-6.5000000000000002E-2</v>
      </c>
      <c r="FH19">
        <v>0.377</v>
      </c>
      <c r="FI19">
        <v>4.7E-2</v>
      </c>
      <c r="FJ19">
        <v>436</v>
      </c>
      <c r="FK19">
        <v>14</v>
      </c>
      <c r="FL19">
        <v>0.25</v>
      </c>
      <c r="FM19">
        <v>0.03</v>
      </c>
      <c r="FN19">
        <v>-45.570487804878049</v>
      </c>
      <c r="FO19">
        <v>-0.45431916376303783</v>
      </c>
      <c r="FP19">
        <v>4.8307829972425782E-2</v>
      </c>
      <c r="FQ19">
        <v>-1</v>
      </c>
      <c r="FR19">
        <v>6.3255800000000004</v>
      </c>
      <c r="FS19">
        <v>8.5462996515696499E-2</v>
      </c>
      <c r="FT19">
        <v>9.3078794315459273E-3</v>
      </c>
      <c r="FU19">
        <v>-1</v>
      </c>
      <c r="FV19">
        <v>0</v>
      </c>
      <c r="FW19">
        <v>0</v>
      </c>
      <c r="FX19" t="s">
        <v>411</v>
      </c>
      <c r="FY19">
        <v>2.9339400000000002</v>
      </c>
      <c r="FZ19">
        <v>2.70492</v>
      </c>
      <c r="GA19">
        <v>8.8379700000000005E-2</v>
      </c>
      <c r="GB19">
        <v>9.5680399999999999E-2</v>
      </c>
      <c r="GC19">
        <v>9.74743E-2</v>
      </c>
      <c r="GD19">
        <v>7.1511099999999994E-2</v>
      </c>
      <c r="GE19">
        <v>33213.699999999997</v>
      </c>
      <c r="GF19">
        <v>29093.599999999999</v>
      </c>
      <c r="GG19">
        <v>31109.5</v>
      </c>
      <c r="GH19">
        <v>28038.6</v>
      </c>
      <c r="GI19">
        <v>38111.4</v>
      </c>
      <c r="GJ19">
        <v>37019.9</v>
      </c>
      <c r="GK19">
        <v>44259.6</v>
      </c>
      <c r="GL19">
        <v>42504.6</v>
      </c>
      <c r="GM19">
        <v>1.5964799999999999</v>
      </c>
      <c r="GN19">
        <v>1.78227</v>
      </c>
      <c r="GO19">
        <v>0.11805400000000001</v>
      </c>
      <c r="GP19">
        <v>0</v>
      </c>
      <c r="GQ19">
        <v>23.087399999999999</v>
      </c>
      <c r="GR19">
        <v>999.9</v>
      </c>
      <c r="GS19">
        <v>37</v>
      </c>
      <c r="GT19">
        <v>29.2</v>
      </c>
      <c r="GU19">
        <v>15.372199999999999</v>
      </c>
      <c r="GV19">
        <v>60.402299999999997</v>
      </c>
      <c r="GW19">
        <v>42.403799999999997</v>
      </c>
      <c r="GX19">
        <v>1</v>
      </c>
      <c r="GY19">
        <v>4.2441600000000003E-2</v>
      </c>
      <c r="GZ19">
        <v>3.6119599999999998</v>
      </c>
      <c r="HA19">
        <v>20.2502</v>
      </c>
      <c r="HB19">
        <v>5.2409499999999998</v>
      </c>
      <c r="HC19">
        <v>12.039899999999999</v>
      </c>
      <c r="HD19">
        <v>5.0168499999999998</v>
      </c>
      <c r="HE19">
        <v>3.2879999999999998</v>
      </c>
      <c r="HF19">
        <v>7250.8</v>
      </c>
      <c r="HG19">
        <v>9999</v>
      </c>
      <c r="HH19">
        <v>9999</v>
      </c>
      <c r="HI19">
        <v>172.4</v>
      </c>
      <c r="HJ19">
        <v>1.8689</v>
      </c>
      <c r="HK19">
        <v>1.86449</v>
      </c>
      <c r="HL19">
        <v>1.8692899999999999</v>
      </c>
      <c r="HM19">
        <v>1.8672200000000001</v>
      </c>
      <c r="HN19">
        <v>1.8632899999999999</v>
      </c>
      <c r="HO19">
        <v>1.8642399999999999</v>
      </c>
      <c r="HP19">
        <v>1.87016</v>
      </c>
      <c r="HQ19">
        <v>1.8693500000000001</v>
      </c>
      <c r="HR19">
        <v>0</v>
      </c>
      <c r="HS19">
        <v>0</v>
      </c>
      <c r="HT19">
        <v>0</v>
      </c>
      <c r="HU19">
        <v>0</v>
      </c>
      <c r="HV19" t="s">
        <v>412</v>
      </c>
      <c r="HW19" t="s">
        <v>413</v>
      </c>
      <c r="HX19" t="s">
        <v>414</v>
      </c>
      <c r="HY19" t="s">
        <v>414</v>
      </c>
      <c r="HZ19" t="s">
        <v>414</v>
      </c>
      <c r="IA19" t="s">
        <v>414</v>
      </c>
      <c r="IB19">
        <v>0</v>
      </c>
      <c r="IC19">
        <v>100</v>
      </c>
      <c r="ID19">
        <v>100</v>
      </c>
      <c r="IE19">
        <v>0.40300000000000002</v>
      </c>
      <c r="IF19">
        <v>0.16569999999999999</v>
      </c>
      <c r="IG19">
        <v>0.6708593304751167</v>
      </c>
      <c r="IH19">
        <v>-6.1462078757559423E-4</v>
      </c>
      <c r="II19">
        <v>-1.8861989874597051E-7</v>
      </c>
      <c r="IJ19">
        <v>1.1980462299894961E-10</v>
      </c>
      <c r="IK19">
        <v>-3.7088319906915503E-2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37</v>
      </c>
      <c r="IT19">
        <v>36.9</v>
      </c>
      <c r="IU19">
        <v>1.1315900000000001</v>
      </c>
      <c r="IV19">
        <v>2.5939899999999998</v>
      </c>
      <c r="IW19">
        <v>1.5490699999999999</v>
      </c>
      <c r="IX19">
        <v>2.34741</v>
      </c>
      <c r="IY19">
        <v>1.50146</v>
      </c>
      <c r="IZ19">
        <v>2.34131</v>
      </c>
      <c r="JA19">
        <v>33.490600000000001</v>
      </c>
      <c r="JB19">
        <v>23.956199999999999</v>
      </c>
      <c r="JC19">
        <v>18</v>
      </c>
      <c r="JD19">
        <v>346.59199999999998</v>
      </c>
      <c r="JE19">
        <v>413.69499999999999</v>
      </c>
      <c r="JF19">
        <v>18.923500000000001</v>
      </c>
      <c r="JG19">
        <v>27.810099999999998</v>
      </c>
      <c r="JH19">
        <v>30.000399999999999</v>
      </c>
      <c r="JI19">
        <v>27.9542</v>
      </c>
      <c r="JJ19">
        <v>27.960100000000001</v>
      </c>
      <c r="JK19">
        <v>22.6038</v>
      </c>
      <c r="JL19">
        <v>21.972799999999999</v>
      </c>
      <c r="JM19">
        <v>56.640799999999999</v>
      </c>
      <c r="JN19">
        <v>18.9024</v>
      </c>
      <c r="JO19">
        <v>445.59199999999998</v>
      </c>
      <c r="JP19">
        <v>12.602499999999999</v>
      </c>
      <c r="JQ19">
        <v>99.521000000000001</v>
      </c>
      <c r="JR19">
        <v>99.425799999999995</v>
      </c>
    </row>
    <row r="20" spans="1:278" x14ac:dyDescent="0.25">
      <c r="A20">
        <v>9</v>
      </c>
      <c r="B20">
        <v>1678999694.0999999</v>
      </c>
      <c r="C20">
        <v>1440</v>
      </c>
      <c r="D20" t="s">
        <v>421</v>
      </c>
      <c r="E20" t="s">
        <v>422</v>
      </c>
      <c r="F20" t="s">
        <v>407</v>
      </c>
      <c r="G20">
        <v>1678999694.0999999</v>
      </c>
      <c r="H20">
        <f t="shared" si="0"/>
        <v>5.6366503842947722E-3</v>
      </c>
      <c r="I20">
        <f t="shared" si="1"/>
        <v>5.6366503842947724</v>
      </c>
      <c r="J20">
        <f t="shared" si="2"/>
        <v>36.460410623051558</v>
      </c>
      <c r="K20">
        <f t="shared" si="3"/>
        <v>399.98495791848143</v>
      </c>
      <c r="L20">
        <f t="shared" si="4"/>
        <v>254.26586765176214</v>
      </c>
      <c r="M20">
        <f t="shared" si="5"/>
        <v>24.927680569411685</v>
      </c>
      <c r="N20">
        <f t="shared" si="6"/>
        <v>39.213667786575137</v>
      </c>
      <c r="O20">
        <f t="shared" si="7"/>
        <v>0.46179997500184111</v>
      </c>
      <c r="P20">
        <f t="shared" si="8"/>
        <v>2.2251531617746374</v>
      </c>
      <c r="Q20">
        <f t="shared" si="9"/>
        <v>0.4144215443156809</v>
      </c>
      <c r="R20">
        <f t="shared" si="10"/>
        <v>0.2628639949414211</v>
      </c>
      <c r="S20">
        <f t="shared" si="11"/>
        <v>289.60259911115588</v>
      </c>
      <c r="T20">
        <f t="shared" si="12"/>
        <v>24.813940978556602</v>
      </c>
      <c r="U20">
        <f t="shared" si="13"/>
        <v>24.813940978556602</v>
      </c>
      <c r="V20">
        <f t="shared" si="14"/>
        <v>3.1445769619891037</v>
      </c>
      <c r="W20">
        <f t="shared" si="15"/>
        <v>59.780818773557584</v>
      </c>
      <c r="X20">
        <f t="shared" si="16"/>
        <v>1.8450724536839997</v>
      </c>
      <c r="Y20">
        <f t="shared" si="17"/>
        <v>3.0863954217035867</v>
      </c>
      <c r="Z20">
        <f t="shared" si="18"/>
        <v>1.299504508305104</v>
      </c>
      <c r="AA20">
        <f t="shared" si="19"/>
        <v>-248.57628194739945</v>
      </c>
      <c r="AB20">
        <f t="shared" si="20"/>
        <v>-37.481187535617238</v>
      </c>
      <c r="AC20">
        <f t="shared" si="21"/>
        <v>-3.5507182696294253</v>
      </c>
      <c r="AD20">
        <f t="shared" si="22"/>
        <v>-5.5886414902488468E-3</v>
      </c>
      <c r="AE20">
        <v>121</v>
      </c>
      <c r="AF20">
        <v>24</v>
      </c>
      <c r="AG20">
        <f t="shared" si="23"/>
        <v>1.0046660613444536</v>
      </c>
      <c r="AH20">
        <f t="shared" si="24"/>
        <v>0.46660613444535759</v>
      </c>
      <c r="AI20">
        <f t="shared" si="25"/>
        <v>52105.870218436779</v>
      </c>
      <c r="AJ20" t="s">
        <v>408</v>
      </c>
      <c r="AK20" t="s">
        <v>408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408</v>
      </c>
      <c r="AQ20" t="s">
        <v>408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1513.377599539459</v>
      </c>
      <c r="AW20">
        <f t="shared" si="29"/>
        <v>36.460410623051558</v>
      </c>
      <c r="AX20" t="e">
        <f t="shared" si="30"/>
        <v>#DIV/0!</v>
      </c>
      <c r="AY20">
        <f t="shared" si="31"/>
        <v>2.4092077637561802E-2</v>
      </c>
      <c r="AZ20" t="e">
        <f t="shared" si="32"/>
        <v>#DIV/0!</v>
      </c>
      <c r="BA20" t="e">
        <f t="shared" si="33"/>
        <v>#DIV/0!</v>
      </c>
      <c r="BB20" t="s">
        <v>408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1800.23</v>
      </c>
      <c r="CU20">
        <f t="shared" si="43"/>
        <v>1513.377599539459</v>
      </c>
      <c r="CV20">
        <f t="shared" si="44"/>
        <v>0.84065791567714065</v>
      </c>
      <c r="CW20">
        <f t="shared" si="45"/>
        <v>0.16086977725688156</v>
      </c>
      <c r="CX20">
        <v>6</v>
      </c>
      <c r="CY20">
        <v>0.5</v>
      </c>
      <c r="CZ20" t="s">
        <v>409</v>
      </c>
      <c r="DA20">
        <v>2</v>
      </c>
      <c r="DB20">
        <v>1678999694.0999999</v>
      </c>
      <c r="DC20">
        <v>399.98500000000001</v>
      </c>
      <c r="DD20">
        <v>446.226</v>
      </c>
      <c r="DE20">
        <v>18.82</v>
      </c>
      <c r="DF20">
        <v>12.216699999999999</v>
      </c>
      <c r="DG20">
        <v>399.58199999999999</v>
      </c>
      <c r="DH20">
        <v>18.658799999999999</v>
      </c>
      <c r="DI20">
        <v>500.149</v>
      </c>
      <c r="DJ20">
        <v>97.937899999999999</v>
      </c>
      <c r="DK20">
        <v>9.9956199999999995E-2</v>
      </c>
      <c r="DL20">
        <v>24.5015</v>
      </c>
      <c r="DM20">
        <v>24.990200000000002</v>
      </c>
      <c r="DN20">
        <v>999.9</v>
      </c>
      <c r="DO20">
        <v>0</v>
      </c>
      <c r="DP20">
        <v>0</v>
      </c>
      <c r="DQ20">
        <v>9976.8799999999992</v>
      </c>
      <c r="DR20">
        <v>0</v>
      </c>
      <c r="DS20">
        <v>576.46299999999997</v>
      </c>
      <c r="DT20">
        <v>-46.241300000000003</v>
      </c>
      <c r="DU20">
        <v>407.65699999999998</v>
      </c>
      <c r="DV20">
        <v>451.745</v>
      </c>
      <c r="DW20">
        <v>6.6033499999999998</v>
      </c>
      <c r="DX20">
        <v>446.226</v>
      </c>
      <c r="DY20">
        <v>12.216699999999999</v>
      </c>
      <c r="DZ20">
        <v>1.8431900000000001</v>
      </c>
      <c r="EA20">
        <v>1.1964699999999999</v>
      </c>
      <c r="EB20">
        <v>16.158000000000001</v>
      </c>
      <c r="EC20">
        <v>9.5577400000000008</v>
      </c>
      <c r="ED20">
        <v>1800.23</v>
      </c>
      <c r="EE20">
        <v>0.97800600000000004</v>
      </c>
      <c r="EF20">
        <v>2.19939E-2</v>
      </c>
      <c r="EG20">
        <v>0</v>
      </c>
      <c r="EH20">
        <v>998.23800000000006</v>
      </c>
      <c r="EI20">
        <v>5.0007000000000001</v>
      </c>
      <c r="EJ20">
        <v>17217.5</v>
      </c>
      <c r="EK20">
        <v>15476.1</v>
      </c>
      <c r="EL20">
        <v>46.625</v>
      </c>
      <c r="EM20">
        <v>48.061999999999998</v>
      </c>
      <c r="EN20">
        <v>47.561999999999998</v>
      </c>
      <c r="EO20">
        <v>47.186999999999998</v>
      </c>
      <c r="EP20">
        <v>48.686999999999998</v>
      </c>
      <c r="EQ20">
        <v>1755.75</v>
      </c>
      <c r="ER20">
        <v>39.479999999999997</v>
      </c>
      <c r="ES20">
        <v>0</v>
      </c>
      <c r="ET20">
        <v>1678999693.8</v>
      </c>
      <c r="EU20">
        <v>0</v>
      </c>
      <c r="EV20">
        <v>998.28707692307694</v>
      </c>
      <c r="EW20">
        <v>-0.80847862094042344</v>
      </c>
      <c r="EX20">
        <v>-4.4034188406414447</v>
      </c>
      <c r="EY20">
        <v>17216.261538461538</v>
      </c>
      <c r="EZ20">
        <v>15</v>
      </c>
      <c r="FA20">
        <v>1678997300.5</v>
      </c>
      <c r="FB20" t="s">
        <v>410</v>
      </c>
      <c r="FC20">
        <v>1678997294.5</v>
      </c>
      <c r="FD20">
        <v>1678997300.5</v>
      </c>
      <c r="FE20">
        <v>8</v>
      </c>
      <c r="FF20">
        <v>0.107</v>
      </c>
      <c r="FG20">
        <v>-6.5000000000000002E-2</v>
      </c>
      <c r="FH20">
        <v>0.377</v>
      </c>
      <c r="FI20">
        <v>4.7E-2</v>
      </c>
      <c r="FJ20">
        <v>436</v>
      </c>
      <c r="FK20">
        <v>14</v>
      </c>
      <c r="FL20">
        <v>0.25</v>
      </c>
      <c r="FM20">
        <v>0.03</v>
      </c>
      <c r="FN20">
        <v>-46.227117073170731</v>
      </c>
      <c r="FO20">
        <v>-0.22200418118480089</v>
      </c>
      <c r="FP20">
        <v>4.3990247824135013E-2</v>
      </c>
      <c r="FQ20">
        <v>-1</v>
      </c>
      <c r="FR20">
        <v>6.6545143902439019</v>
      </c>
      <c r="FS20">
        <v>-0.35944724738674749</v>
      </c>
      <c r="FT20">
        <v>3.59631634741331E-2</v>
      </c>
      <c r="FU20">
        <v>-1</v>
      </c>
      <c r="FV20">
        <v>0</v>
      </c>
      <c r="FW20">
        <v>0</v>
      </c>
      <c r="FX20" t="s">
        <v>411</v>
      </c>
      <c r="FY20">
        <v>2.9336700000000002</v>
      </c>
      <c r="FZ20">
        <v>2.7049099999999999</v>
      </c>
      <c r="GA20">
        <v>8.8370400000000002E-2</v>
      </c>
      <c r="GB20">
        <v>9.5768000000000006E-2</v>
      </c>
      <c r="GC20">
        <v>9.6868300000000004E-2</v>
      </c>
      <c r="GD20">
        <v>6.9718600000000006E-2</v>
      </c>
      <c r="GE20">
        <v>33210.699999999997</v>
      </c>
      <c r="GF20">
        <v>29087.3</v>
      </c>
      <c r="GG20">
        <v>31106.6</v>
      </c>
      <c r="GH20">
        <v>28035.599999999999</v>
      </c>
      <c r="GI20">
        <v>38133.4</v>
      </c>
      <c r="GJ20">
        <v>37087.699999999997</v>
      </c>
      <c r="GK20">
        <v>44255.1</v>
      </c>
      <c r="GL20">
        <v>42500.3</v>
      </c>
      <c r="GM20">
        <v>1.59605</v>
      </c>
      <c r="GN20">
        <v>1.7783</v>
      </c>
      <c r="GO20">
        <v>9.7975099999999996E-2</v>
      </c>
      <c r="GP20">
        <v>0</v>
      </c>
      <c r="GQ20">
        <v>23.380500000000001</v>
      </c>
      <c r="GR20">
        <v>999.9</v>
      </c>
      <c r="GS20">
        <v>37</v>
      </c>
      <c r="GT20">
        <v>29.2</v>
      </c>
      <c r="GU20">
        <v>15.3695</v>
      </c>
      <c r="GV20">
        <v>60.642299999999999</v>
      </c>
      <c r="GW20">
        <v>42.375799999999998</v>
      </c>
      <c r="GX20">
        <v>1</v>
      </c>
      <c r="GY20">
        <v>4.6407499999999997E-2</v>
      </c>
      <c r="GZ20">
        <v>3.5727899999999999</v>
      </c>
      <c r="HA20">
        <v>20.2514</v>
      </c>
      <c r="HB20">
        <v>5.2413999999999996</v>
      </c>
      <c r="HC20">
        <v>12.039899999999999</v>
      </c>
      <c r="HD20">
        <v>5.01715</v>
      </c>
      <c r="HE20">
        <v>3.2879999999999998</v>
      </c>
      <c r="HF20">
        <v>7254.4</v>
      </c>
      <c r="HG20">
        <v>9999</v>
      </c>
      <c r="HH20">
        <v>9999</v>
      </c>
      <c r="HI20">
        <v>172.4</v>
      </c>
      <c r="HJ20">
        <v>1.8688800000000001</v>
      </c>
      <c r="HK20">
        <v>1.86449</v>
      </c>
      <c r="HL20">
        <v>1.86931</v>
      </c>
      <c r="HM20">
        <v>1.8672200000000001</v>
      </c>
      <c r="HN20">
        <v>1.8633200000000001</v>
      </c>
      <c r="HO20">
        <v>1.8642700000000001</v>
      </c>
      <c r="HP20">
        <v>1.8701399999999999</v>
      </c>
      <c r="HQ20">
        <v>1.8693500000000001</v>
      </c>
      <c r="HR20">
        <v>0</v>
      </c>
      <c r="HS20">
        <v>0</v>
      </c>
      <c r="HT20">
        <v>0</v>
      </c>
      <c r="HU20">
        <v>0</v>
      </c>
      <c r="HV20" t="s">
        <v>412</v>
      </c>
      <c r="HW20" t="s">
        <v>413</v>
      </c>
      <c r="HX20" t="s">
        <v>414</v>
      </c>
      <c r="HY20" t="s">
        <v>414</v>
      </c>
      <c r="HZ20" t="s">
        <v>414</v>
      </c>
      <c r="IA20" t="s">
        <v>414</v>
      </c>
      <c r="IB20">
        <v>0</v>
      </c>
      <c r="IC20">
        <v>100</v>
      </c>
      <c r="ID20">
        <v>100</v>
      </c>
      <c r="IE20">
        <v>0.40300000000000002</v>
      </c>
      <c r="IF20">
        <v>0.16120000000000001</v>
      </c>
      <c r="IG20">
        <v>0.6708593304751167</v>
      </c>
      <c r="IH20">
        <v>-6.1462078757559423E-4</v>
      </c>
      <c r="II20">
        <v>-1.8861989874597051E-7</v>
      </c>
      <c r="IJ20">
        <v>1.1980462299894961E-10</v>
      </c>
      <c r="IK20">
        <v>-3.7088319906915503E-2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40</v>
      </c>
      <c r="IT20">
        <v>39.9</v>
      </c>
      <c r="IU20">
        <v>1.1315900000000001</v>
      </c>
      <c r="IV20">
        <v>2.6049799999999999</v>
      </c>
      <c r="IW20">
        <v>1.5490699999999999</v>
      </c>
      <c r="IX20">
        <v>2.34741</v>
      </c>
      <c r="IY20">
        <v>1.50146</v>
      </c>
      <c r="IZ20">
        <v>2.2753899999999998</v>
      </c>
      <c r="JA20">
        <v>33.512999999999998</v>
      </c>
      <c r="JB20">
        <v>23.947399999999998</v>
      </c>
      <c r="JC20">
        <v>18</v>
      </c>
      <c r="JD20">
        <v>346.64</v>
      </c>
      <c r="JE20">
        <v>411.48399999999998</v>
      </c>
      <c r="JF20">
        <v>18.807600000000001</v>
      </c>
      <c r="JG20">
        <v>27.882300000000001</v>
      </c>
      <c r="JH20">
        <v>30</v>
      </c>
      <c r="JI20">
        <v>28.0015</v>
      </c>
      <c r="JJ20">
        <v>28.0002</v>
      </c>
      <c r="JK20">
        <v>22.617999999999999</v>
      </c>
      <c r="JL20">
        <v>24.856200000000001</v>
      </c>
      <c r="JM20">
        <v>56.640799999999999</v>
      </c>
      <c r="JN20">
        <v>18.837900000000001</v>
      </c>
      <c r="JO20">
        <v>446.21499999999997</v>
      </c>
      <c r="JP20">
        <v>12.220700000000001</v>
      </c>
      <c r="JQ20">
        <v>99.511399999999995</v>
      </c>
      <c r="JR20">
        <v>99.415499999999994</v>
      </c>
    </row>
    <row r="21" spans="1:278" x14ac:dyDescent="0.25">
      <c r="A21">
        <v>10</v>
      </c>
      <c r="B21">
        <v>1678999874.5</v>
      </c>
      <c r="C21">
        <v>1620.400000095367</v>
      </c>
      <c r="D21" t="s">
        <v>423</v>
      </c>
      <c r="E21" t="s">
        <v>424</v>
      </c>
      <c r="F21" t="s">
        <v>407</v>
      </c>
      <c r="G21">
        <v>1678999874.5</v>
      </c>
      <c r="H21">
        <f t="shared" si="0"/>
        <v>5.6598798773279E-3</v>
      </c>
      <c r="I21">
        <f t="shared" si="1"/>
        <v>5.6598798773279002</v>
      </c>
      <c r="J21">
        <f t="shared" si="2"/>
        <v>36.920410846943433</v>
      </c>
      <c r="K21">
        <f t="shared" si="3"/>
        <v>399.95495767677511</v>
      </c>
      <c r="L21">
        <f t="shared" si="4"/>
        <v>252.64862913132549</v>
      </c>
      <c r="M21">
        <f t="shared" si="5"/>
        <v>24.769179440505606</v>
      </c>
      <c r="N21">
        <f t="shared" si="6"/>
        <v>39.210804938373485</v>
      </c>
      <c r="O21">
        <f t="shared" si="7"/>
        <v>0.46228875821611992</v>
      </c>
      <c r="P21">
        <f t="shared" si="8"/>
        <v>2.2305757178888967</v>
      </c>
      <c r="Q21">
        <f t="shared" si="9"/>
        <v>0.41491826325729969</v>
      </c>
      <c r="R21">
        <f t="shared" si="10"/>
        <v>0.26317429932690123</v>
      </c>
      <c r="S21">
        <f t="shared" si="11"/>
        <v>289.55152711099788</v>
      </c>
      <c r="T21">
        <f t="shared" si="12"/>
        <v>24.85666094515998</v>
      </c>
      <c r="U21">
        <f t="shared" si="13"/>
        <v>24.85666094515998</v>
      </c>
      <c r="V21">
        <f t="shared" si="14"/>
        <v>3.1526061269053387</v>
      </c>
      <c r="W21">
        <f t="shared" si="15"/>
        <v>59.735993845374949</v>
      </c>
      <c r="X21">
        <f t="shared" si="16"/>
        <v>1.8493898129280004</v>
      </c>
      <c r="Y21">
        <f t="shared" si="17"/>
        <v>3.0959388031863964</v>
      </c>
      <c r="Z21">
        <f t="shared" si="18"/>
        <v>1.3032163139773383</v>
      </c>
      <c r="AA21">
        <f t="shared" si="19"/>
        <v>-249.60070259016038</v>
      </c>
      <c r="AB21">
        <f t="shared" si="20"/>
        <v>-36.504660172116452</v>
      </c>
      <c r="AC21">
        <f t="shared" si="21"/>
        <v>-3.4514415542875119</v>
      </c>
      <c r="AD21">
        <f t="shared" si="22"/>
        <v>-5.2772055664505046E-3</v>
      </c>
      <c r="AE21">
        <v>121</v>
      </c>
      <c r="AF21">
        <v>24</v>
      </c>
      <c r="AG21">
        <f t="shared" si="23"/>
        <v>1.0046508682334439</v>
      </c>
      <c r="AH21">
        <f t="shared" si="24"/>
        <v>0.465086823344385</v>
      </c>
      <c r="AI21">
        <f t="shared" si="25"/>
        <v>52275.295258681079</v>
      </c>
      <c r="AJ21" t="s">
        <v>408</v>
      </c>
      <c r="AK21" t="s">
        <v>408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408</v>
      </c>
      <c r="AQ21" t="s">
        <v>408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1513.1087995393773</v>
      </c>
      <c r="AW21">
        <f t="shared" si="29"/>
        <v>36.920410846943433</v>
      </c>
      <c r="AX21" t="e">
        <f t="shared" si="30"/>
        <v>#DIV/0!</v>
      </c>
      <c r="AY21">
        <f t="shared" si="31"/>
        <v>2.44003675467242E-2</v>
      </c>
      <c r="AZ21" t="e">
        <f t="shared" si="32"/>
        <v>#DIV/0!</v>
      </c>
      <c r="BA21" t="e">
        <f t="shared" si="33"/>
        <v>#DIV/0!</v>
      </c>
      <c r="BB21" t="s">
        <v>408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1799.91</v>
      </c>
      <c r="CU21">
        <f t="shared" si="43"/>
        <v>1513.1087995393773</v>
      </c>
      <c r="CV21">
        <f t="shared" si="44"/>
        <v>0.84065803264573069</v>
      </c>
      <c r="CW21">
        <f t="shared" si="45"/>
        <v>0.16087000300626025</v>
      </c>
      <c r="CX21">
        <v>6</v>
      </c>
      <c r="CY21">
        <v>0.5</v>
      </c>
      <c r="CZ21" t="s">
        <v>409</v>
      </c>
      <c r="DA21">
        <v>2</v>
      </c>
      <c r="DB21">
        <v>1678999874.5</v>
      </c>
      <c r="DC21">
        <v>399.95499999999998</v>
      </c>
      <c r="DD21">
        <v>446.76100000000002</v>
      </c>
      <c r="DE21">
        <v>18.864000000000001</v>
      </c>
      <c r="DF21">
        <v>12.2331</v>
      </c>
      <c r="DG21">
        <v>399.55200000000002</v>
      </c>
      <c r="DH21">
        <v>18.701599999999999</v>
      </c>
      <c r="DI21">
        <v>500.10500000000002</v>
      </c>
      <c r="DJ21">
        <v>97.938000000000002</v>
      </c>
      <c r="DK21">
        <v>0.100052</v>
      </c>
      <c r="DL21">
        <v>24.553100000000001</v>
      </c>
      <c r="DM21">
        <v>24.992100000000001</v>
      </c>
      <c r="DN21">
        <v>999.9</v>
      </c>
      <c r="DO21">
        <v>0</v>
      </c>
      <c r="DP21">
        <v>0</v>
      </c>
      <c r="DQ21">
        <v>10012.5</v>
      </c>
      <c r="DR21">
        <v>0</v>
      </c>
      <c r="DS21">
        <v>575.09799999999996</v>
      </c>
      <c r="DT21">
        <v>-46.806100000000001</v>
      </c>
      <c r="DU21">
        <v>407.64499999999998</v>
      </c>
      <c r="DV21">
        <v>452.29399999999998</v>
      </c>
      <c r="DW21">
        <v>6.6309500000000003</v>
      </c>
      <c r="DX21">
        <v>446.76100000000002</v>
      </c>
      <c r="DY21">
        <v>12.2331</v>
      </c>
      <c r="DZ21">
        <v>1.8474999999999999</v>
      </c>
      <c r="EA21">
        <v>1.19808</v>
      </c>
      <c r="EB21">
        <v>16.194600000000001</v>
      </c>
      <c r="EC21">
        <v>9.57775</v>
      </c>
      <c r="ED21">
        <v>1799.91</v>
      </c>
      <c r="EE21">
        <v>0.97800299999999996</v>
      </c>
      <c r="EF21">
        <v>2.1997300000000001E-2</v>
      </c>
      <c r="EG21">
        <v>0</v>
      </c>
      <c r="EH21">
        <v>995.21699999999998</v>
      </c>
      <c r="EI21">
        <v>5.0007000000000001</v>
      </c>
      <c r="EJ21">
        <v>17164.400000000001</v>
      </c>
      <c r="EK21">
        <v>15473.2</v>
      </c>
      <c r="EL21">
        <v>46.561999999999998</v>
      </c>
      <c r="EM21">
        <v>48.186999999999998</v>
      </c>
      <c r="EN21">
        <v>47.5</v>
      </c>
      <c r="EO21">
        <v>47.125</v>
      </c>
      <c r="EP21">
        <v>48.686999999999998</v>
      </c>
      <c r="EQ21">
        <v>1755.43</v>
      </c>
      <c r="ER21">
        <v>39.479999999999997</v>
      </c>
      <c r="ES21">
        <v>0</v>
      </c>
      <c r="ET21">
        <v>1678999874.4000001</v>
      </c>
      <c r="EU21">
        <v>0</v>
      </c>
      <c r="EV21">
        <v>995.17412000000002</v>
      </c>
      <c r="EW21">
        <v>-0.41361537520635011</v>
      </c>
      <c r="EX21">
        <v>-28.261538475360329</v>
      </c>
      <c r="EY21">
        <v>17168.191999999999</v>
      </c>
      <c r="EZ21">
        <v>15</v>
      </c>
      <c r="FA21">
        <v>1678997300.5</v>
      </c>
      <c r="FB21" t="s">
        <v>410</v>
      </c>
      <c r="FC21">
        <v>1678997294.5</v>
      </c>
      <c r="FD21">
        <v>1678997300.5</v>
      </c>
      <c r="FE21">
        <v>8</v>
      </c>
      <c r="FF21">
        <v>0.107</v>
      </c>
      <c r="FG21">
        <v>-6.5000000000000002E-2</v>
      </c>
      <c r="FH21">
        <v>0.377</v>
      </c>
      <c r="FI21">
        <v>4.7E-2</v>
      </c>
      <c r="FJ21">
        <v>436</v>
      </c>
      <c r="FK21">
        <v>14</v>
      </c>
      <c r="FL21">
        <v>0.25</v>
      </c>
      <c r="FM21">
        <v>0.03</v>
      </c>
      <c r="FN21">
        <v>-46.787270731707309</v>
      </c>
      <c r="FO21">
        <v>-0.29843414634154369</v>
      </c>
      <c r="FP21">
        <v>3.9434436132942667E-2</v>
      </c>
      <c r="FQ21">
        <v>-1</v>
      </c>
      <c r="FR21">
        <v>6.6254302439024393</v>
      </c>
      <c r="FS21">
        <v>3.8696655052283389E-2</v>
      </c>
      <c r="FT21">
        <v>3.9911722636429272E-3</v>
      </c>
      <c r="FU21">
        <v>-1</v>
      </c>
      <c r="FV21">
        <v>0</v>
      </c>
      <c r="FW21">
        <v>0</v>
      </c>
      <c r="FX21" t="s">
        <v>411</v>
      </c>
      <c r="FY21">
        <v>2.9335300000000002</v>
      </c>
      <c r="FZ21">
        <v>2.7050000000000001</v>
      </c>
      <c r="GA21">
        <v>8.8355600000000006E-2</v>
      </c>
      <c r="GB21">
        <v>9.5843899999999996E-2</v>
      </c>
      <c r="GC21">
        <v>9.7017300000000001E-2</v>
      </c>
      <c r="GD21">
        <v>6.9780999999999996E-2</v>
      </c>
      <c r="GE21">
        <v>33209.4</v>
      </c>
      <c r="GF21">
        <v>29082</v>
      </c>
      <c r="GG21">
        <v>31105</v>
      </c>
      <c r="GH21">
        <v>28033</v>
      </c>
      <c r="GI21">
        <v>38125.1</v>
      </c>
      <c r="GJ21">
        <v>37082</v>
      </c>
      <c r="GK21">
        <v>44252.7</v>
      </c>
      <c r="GL21">
        <v>42496.6</v>
      </c>
      <c r="GM21">
        <v>1.59585</v>
      </c>
      <c r="GN21">
        <v>1.7778</v>
      </c>
      <c r="GO21">
        <v>0.100005</v>
      </c>
      <c r="GP21">
        <v>0</v>
      </c>
      <c r="GQ21">
        <v>23.349</v>
      </c>
      <c r="GR21">
        <v>999.9</v>
      </c>
      <c r="GS21">
        <v>36.9</v>
      </c>
      <c r="GT21">
        <v>29.2</v>
      </c>
      <c r="GU21">
        <v>15.3299</v>
      </c>
      <c r="GV21">
        <v>60.432400000000001</v>
      </c>
      <c r="GW21">
        <v>43.088900000000002</v>
      </c>
      <c r="GX21">
        <v>1</v>
      </c>
      <c r="GY21">
        <v>5.0017800000000001E-2</v>
      </c>
      <c r="GZ21">
        <v>3.4771800000000002</v>
      </c>
      <c r="HA21">
        <v>20.252800000000001</v>
      </c>
      <c r="HB21">
        <v>5.24125</v>
      </c>
      <c r="HC21">
        <v>12.039899999999999</v>
      </c>
      <c r="HD21">
        <v>5.0175000000000001</v>
      </c>
      <c r="HE21">
        <v>3.2879999999999998</v>
      </c>
      <c r="HF21">
        <v>7258</v>
      </c>
      <c r="HG21">
        <v>9999</v>
      </c>
      <c r="HH21">
        <v>9999</v>
      </c>
      <c r="HI21">
        <v>172.5</v>
      </c>
      <c r="HJ21">
        <v>1.8689</v>
      </c>
      <c r="HK21">
        <v>1.8645</v>
      </c>
      <c r="HL21">
        <v>1.8693500000000001</v>
      </c>
      <c r="HM21">
        <v>1.8672200000000001</v>
      </c>
      <c r="HN21">
        <v>1.8632899999999999</v>
      </c>
      <c r="HO21">
        <v>1.86426</v>
      </c>
      <c r="HP21">
        <v>1.8701700000000001</v>
      </c>
      <c r="HQ21">
        <v>1.8693500000000001</v>
      </c>
      <c r="HR21">
        <v>0</v>
      </c>
      <c r="HS21">
        <v>0</v>
      </c>
      <c r="HT21">
        <v>0</v>
      </c>
      <c r="HU21">
        <v>0</v>
      </c>
      <c r="HV21" t="s">
        <v>412</v>
      </c>
      <c r="HW21" t="s">
        <v>413</v>
      </c>
      <c r="HX21" t="s">
        <v>414</v>
      </c>
      <c r="HY21" t="s">
        <v>414</v>
      </c>
      <c r="HZ21" t="s">
        <v>414</v>
      </c>
      <c r="IA21" t="s">
        <v>414</v>
      </c>
      <c r="IB21">
        <v>0</v>
      </c>
      <c r="IC21">
        <v>100</v>
      </c>
      <c r="ID21">
        <v>100</v>
      </c>
      <c r="IE21">
        <v>0.40300000000000002</v>
      </c>
      <c r="IF21">
        <v>0.16239999999999999</v>
      </c>
      <c r="IG21">
        <v>0.6708593304751167</v>
      </c>
      <c r="IH21">
        <v>-6.1462078757559423E-4</v>
      </c>
      <c r="II21">
        <v>-1.8861989874597051E-7</v>
      </c>
      <c r="IJ21">
        <v>1.1980462299894961E-10</v>
      </c>
      <c r="IK21">
        <v>-3.7088319906915503E-2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43</v>
      </c>
      <c r="IT21">
        <v>42.9</v>
      </c>
      <c r="IU21">
        <v>1.1340300000000001</v>
      </c>
      <c r="IV21">
        <v>2.5952099999999998</v>
      </c>
      <c r="IW21">
        <v>1.5490699999999999</v>
      </c>
      <c r="IX21">
        <v>2.34741</v>
      </c>
      <c r="IY21">
        <v>1.50146</v>
      </c>
      <c r="IZ21">
        <v>2.4011200000000001</v>
      </c>
      <c r="JA21">
        <v>33.490600000000001</v>
      </c>
      <c r="JB21">
        <v>23.956199999999999</v>
      </c>
      <c r="JC21">
        <v>18</v>
      </c>
      <c r="JD21">
        <v>346.78800000000001</v>
      </c>
      <c r="JE21">
        <v>411.50700000000001</v>
      </c>
      <c r="JF21">
        <v>18.950299999999999</v>
      </c>
      <c r="JG21">
        <v>27.927499999999998</v>
      </c>
      <c r="JH21">
        <v>30.000299999999999</v>
      </c>
      <c r="JI21">
        <v>28.046700000000001</v>
      </c>
      <c r="JJ21">
        <v>28.045100000000001</v>
      </c>
      <c r="JK21">
        <v>22.649899999999999</v>
      </c>
      <c r="JL21">
        <v>24.309200000000001</v>
      </c>
      <c r="JM21">
        <v>56.640799999999999</v>
      </c>
      <c r="JN21">
        <v>18.950600000000001</v>
      </c>
      <c r="JO21">
        <v>446.822</v>
      </c>
      <c r="JP21">
        <v>12.2538</v>
      </c>
      <c r="JQ21">
        <v>99.506100000000004</v>
      </c>
      <c r="JR21">
        <v>99.406599999999997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2023-03-16T20:51:44Z</dcterms:created>
  <dcterms:modified xsi:type="dcterms:W3CDTF">2023-03-16T23:55:15Z</dcterms:modified>
</cp:coreProperties>
</file>