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GB\Desktop\Gm calcs\36625 CGR3\2023 March T2\files for gm analysis\last 5\"/>
    </mc:Choice>
  </mc:AlternateContent>
  <bookViews>
    <workbookView xWindow="240" yWindow="15" windowWidth="16095" windowHeight="9660"/>
  </bookViews>
  <sheets>
    <sheet name="Measurements" sheetId="1" r:id="rId1"/>
    <sheet name="Remarks" sheetId="2" r:id="rId2"/>
  </sheets>
  <calcPr calcId="162913"/>
</workbook>
</file>

<file path=xl/calcChain.xml><?xml version="1.0" encoding="utf-8"?>
<calcChain xmlns="http://schemas.openxmlformats.org/spreadsheetml/2006/main">
  <c r="CW21" i="1" l="1"/>
  <c r="CV21" i="1"/>
  <c r="CT21" i="1"/>
  <c r="CU21" i="1" s="1"/>
  <c r="AV21" i="1" s="1"/>
  <c r="BI21" i="1"/>
  <c r="BH21" i="1"/>
  <c r="AZ21" i="1"/>
  <c r="AT21" i="1"/>
  <c r="AN21" i="1"/>
  <c r="BA21" i="1" s="1"/>
  <c r="BD21" i="1" s="1"/>
  <c r="AI21" i="1"/>
  <c r="AG21" i="1" s="1"/>
  <c r="J21" i="1" s="1"/>
  <c r="AW21" i="1" s="1"/>
  <c r="AY21" i="1" s="1"/>
  <c r="Y21" i="1"/>
  <c r="X21" i="1"/>
  <c r="W21" i="1" s="1"/>
  <c r="P21" i="1"/>
  <c r="CW20" i="1"/>
  <c r="CV20" i="1"/>
  <c r="CT20" i="1"/>
  <c r="BI20" i="1"/>
  <c r="BH20" i="1"/>
  <c r="AZ20" i="1"/>
  <c r="AT20" i="1"/>
  <c r="AN20" i="1"/>
  <c r="BA20" i="1" s="1"/>
  <c r="BD20" i="1" s="1"/>
  <c r="AI20" i="1"/>
  <c r="AG20" i="1" s="1"/>
  <c r="Y20" i="1"/>
  <c r="X20" i="1"/>
  <c r="P20" i="1"/>
  <c r="CW19" i="1"/>
  <c r="CV19" i="1"/>
  <c r="CT19" i="1"/>
  <c r="S19" i="1" s="1"/>
  <c r="BI19" i="1"/>
  <c r="BH19" i="1"/>
  <c r="AZ19" i="1"/>
  <c r="AT19" i="1"/>
  <c r="AN19" i="1"/>
  <c r="BA19" i="1" s="1"/>
  <c r="BD19" i="1" s="1"/>
  <c r="AI19" i="1"/>
  <c r="AG19" i="1"/>
  <c r="I19" i="1" s="1"/>
  <c r="H19" i="1" s="1"/>
  <c r="Y19" i="1"/>
  <c r="X19" i="1"/>
  <c r="W19" i="1" s="1"/>
  <c r="P19" i="1"/>
  <c r="CW18" i="1"/>
  <c r="CV18" i="1"/>
  <c r="CT18" i="1"/>
  <c r="CU18" i="1" s="1"/>
  <c r="AV18" i="1" s="1"/>
  <c r="AX18" i="1" s="1"/>
  <c r="BI18" i="1"/>
  <c r="BH18" i="1"/>
  <c r="BA18" i="1"/>
  <c r="BD18" i="1" s="1"/>
  <c r="AZ18" i="1"/>
  <c r="AT18" i="1"/>
  <c r="AN18" i="1"/>
  <c r="AI18" i="1"/>
  <c r="AG18" i="1" s="1"/>
  <c r="Y18" i="1"/>
  <c r="X18" i="1"/>
  <c r="P18" i="1"/>
  <c r="CW17" i="1"/>
  <c r="CV17" i="1"/>
  <c r="CU17" i="1" s="1"/>
  <c r="AV17" i="1" s="1"/>
  <c r="CT17" i="1"/>
  <c r="BI17" i="1"/>
  <c r="BH17" i="1"/>
  <c r="AZ17" i="1"/>
  <c r="AT17" i="1"/>
  <c r="AN17" i="1"/>
  <c r="BA17" i="1" s="1"/>
  <c r="BD17" i="1" s="1"/>
  <c r="AI17" i="1"/>
  <c r="AG17" i="1" s="1"/>
  <c r="J17" i="1" s="1"/>
  <c r="AW17" i="1" s="1"/>
  <c r="AY17" i="1" s="1"/>
  <c r="Y17" i="1"/>
  <c r="X17" i="1"/>
  <c r="W17" i="1"/>
  <c r="S17" i="1"/>
  <c r="P17" i="1"/>
  <c r="AX21" i="1" l="1"/>
  <c r="S21" i="1"/>
  <c r="W18" i="1"/>
  <c r="CU19" i="1"/>
  <c r="AV19" i="1" s="1"/>
  <c r="K19" i="1"/>
  <c r="W20" i="1"/>
  <c r="CU20" i="1"/>
  <c r="AV20" i="1" s="1"/>
  <c r="AX20" i="1" s="1"/>
  <c r="BE19" i="1"/>
  <c r="BG19" i="1"/>
  <c r="BF19" i="1"/>
  <c r="BJ19" i="1" s="1"/>
  <c r="BK19" i="1" s="1"/>
  <c r="BE20" i="1"/>
  <c r="BF20" i="1"/>
  <c r="BJ20" i="1" s="1"/>
  <c r="BK20" i="1" s="1"/>
  <c r="BG20" i="1"/>
  <c r="AA19" i="1"/>
  <c r="AX19" i="1"/>
  <c r="N18" i="1"/>
  <c r="K18" i="1"/>
  <c r="J18" i="1"/>
  <c r="AW18" i="1" s="1"/>
  <c r="AY18" i="1" s="1"/>
  <c r="AH18" i="1"/>
  <c r="I18" i="1"/>
  <c r="H18" i="1" s="1"/>
  <c r="BG17" i="1"/>
  <c r="BF17" i="1"/>
  <c r="BJ17" i="1" s="1"/>
  <c r="BK17" i="1" s="1"/>
  <c r="BE17" i="1"/>
  <c r="BG18" i="1"/>
  <c r="BF18" i="1"/>
  <c r="BJ18" i="1" s="1"/>
  <c r="BK18" i="1" s="1"/>
  <c r="BE18" i="1"/>
  <c r="AX17" i="1"/>
  <c r="K20" i="1"/>
  <c r="I20" i="1"/>
  <c r="H20" i="1" s="1"/>
  <c r="J20" i="1"/>
  <c r="AW20" i="1" s="1"/>
  <c r="AH20" i="1"/>
  <c r="N20" i="1"/>
  <c r="BG21" i="1"/>
  <c r="BE21" i="1"/>
  <c r="BF21" i="1"/>
  <c r="BJ21" i="1" s="1"/>
  <c r="BK21" i="1" s="1"/>
  <c r="K17" i="1"/>
  <c r="K21" i="1"/>
  <c r="N17" i="1"/>
  <c r="J19" i="1"/>
  <c r="AW19" i="1" s="1"/>
  <c r="AY19" i="1" s="1"/>
  <c r="N21" i="1"/>
  <c r="AH17" i="1"/>
  <c r="T19" i="1"/>
  <c r="U19" i="1" s="1"/>
  <c r="Q19" i="1" s="1"/>
  <c r="O19" i="1" s="1"/>
  <c r="R19" i="1" s="1"/>
  <c r="L19" i="1" s="1"/>
  <c r="M19" i="1" s="1"/>
  <c r="I17" i="1"/>
  <c r="H17" i="1" s="1"/>
  <c r="S18" i="1"/>
  <c r="I21" i="1"/>
  <c r="H21" i="1" s="1"/>
  <c r="AH21" i="1"/>
  <c r="N19" i="1"/>
  <c r="AH19" i="1"/>
  <c r="S20" i="1"/>
  <c r="AY20" i="1" l="1"/>
  <c r="T18" i="1"/>
  <c r="U18" i="1" s="1"/>
  <c r="AA18" i="1"/>
  <c r="AA20" i="1"/>
  <c r="AA21" i="1"/>
  <c r="AA17" i="1"/>
  <c r="T21" i="1"/>
  <c r="U21" i="1" s="1"/>
  <c r="T17" i="1"/>
  <c r="U17" i="1" s="1"/>
  <c r="T20" i="1"/>
  <c r="U20" i="1" s="1"/>
  <c r="Q20" i="1" s="1"/>
  <c r="O20" i="1" s="1"/>
  <c r="R20" i="1" s="1"/>
  <c r="L20" i="1" s="1"/>
  <c r="M20" i="1" s="1"/>
  <c r="V19" i="1"/>
  <c r="Z19" i="1" s="1"/>
  <c r="AC19" i="1"/>
  <c r="AD19" i="1" s="1"/>
  <c r="AB19" i="1"/>
  <c r="AC21" i="1" l="1"/>
  <c r="V21" i="1"/>
  <c r="Z21" i="1" s="1"/>
  <c r="AB21" i="1"/>
  <c r="Q21" i="1"/>
  <c r="O21" i="1" s="1"/>
  <c r="R21" i="1" s="1"/>
  <c r="L21" i="1" s="1"/>
  <c r="M21" i="1" s="1"/>
  <c r="V18" i="1"/>
  <c r="Z18" i="1" s="1"/>
  <c r="AC18" i="1"/>
  <c r="AD18" i="1" s="1"/>
  <c r="AB18" i="1"/>
  <c r="V20" i="1"/>
  <c r="Z20" i="1" s="1"/>
  <c r="AC20" i="1"/>
  <c r="AB20" i="1"/>
  <c r="AC17" i="1"/>
  <c r="V17" i="1"/>
  <c r="Z17" i="1" s="1"/>
  <c r="AB17" i="1"/>
  <c r="Q17" i="1"/>
  <c r="O17" i="1" s="1"/>
  <c r="R17" i="1" s="1"/>
  <c r="L17" i="1" s="1"/>
  <c r="M17" i="1" s="1"/>
  <c r="Q18" i="1"/>
  <c r="O18" i="1" s="1"/>
  <c r="R18" i="1" s="1"/>
  <c r="L18" i="1" s="1"/>
  <c r="M18" i="1" s="1"/>
  <c r="AD17" i="1" l="1"/>
  <c r="AD20" i="1"/>
  <c r="AD21" i="1"/>
</calcChain>
</file>

<file path=xl/sharedStrings.xml><?xml version="1.0" encoding="utf-8"?>
<sst xmlns="http://schemas.openxmlformats.org/spreadsheetml/2006/main" count="915" uniqueCount="424">
  <si>
    <t>File opened</t>
  </si>
  <si>
    <t>2023-03-16 10:44:18</t>
  </si>
  <si>
    <t>Console s/n</t>
  </si>
  <si>
    <t>68C-812072</t>
  </si>
  <si>
    <t>Console ver</t>
  </si>
  <si>
    <t>Bluestem v.2.1.08</t>
  </si>
  <si>
    <t>Scripts ver</t>
  </si>
  <si>
    <t>2022.05  2.1.08, Aug 2022</t>
  </si>
  <si>
    <t>Head s/n</t>
  </si>
  <si>
    <t>68H-712062</t>
  </si>
  <si>
    <t>Head ver</t>
  </si>
  <si>
    <t>1.4.22</t>
  </si>
  <si>
    <t>Head cal</t>
  </si>
  <si>
    <t>{"oxygen": "2", "co2azero": "0.915385", "co2aspan1": "1.00562", "co2aspan2": "-0.0163543", "co2aspan2a": "0.323813", "co2aspan2b": "0.323917", "co2aspanconc1": "2473", "co2aspanconc2": "301.4", "co2bzero": "0.971001", "co2bspan1": "1.00543", "co2bspan2": "-0.0165901", "co2bspan2a": "0.319699", "co2bspan2b": "0.31974", "co2bspanconc1": "2473", "co2bspanconc2": "301.4", "h2oazero": "1.02661", "h2oaspan1": "1.03638", "h2oaspan2": "0", "h2oaspan2a": "0.0701735", "h2oaspan2b": "0.0727267", "h2oaspanconc1": "11.69", "h2oaspanconc2": "0", "h2obzero": "1.05467", "h2obspan1": "1.02284", "h2obspan2": "0", "h2obspan2a": "0.0683454", "h2obspan2b": "0.0699065", "h2obspanconc1": "11.69", "h2obspanconc2": "0", "tazero": "0.0587292", "tbzero": "0.199738", "flowmeterzero": "0.994064", "flowazero": "0.32697", "flowbzero": "0.26414", "chamberpressurezero": "2.68058", "ssa_ref": "29145.1", "ssb_ref": "35279.6"}</t>
  </si>
  <si>
    <t>CO2 rangematch</t>
  </si>
  <si>
    <t>Wed Mar  8 15:59</t>
  </si>
  <si>
    <t>H2O rangematch</t>
  </si>
  <si>
    <t>Wed Mar  8 16:06</t>
  </si>
  <si>
    <t>Chamber type</t>
  </si>
  <si>
    <t>6800-01A</t>
  </si>
  <si>
    <t>Chamber s/n</t>
  </si>
  <si>
    <t>MPF-281822</t>
  </si>
  <si>
    <t>Chamber rev</t>
  </si>
  <si>
    <t>0</t>
  </si>
  <si>
    <t>Chamber cal</t>
  </si>
  <si>
    <t>Fluorometer</t>
  </si>
  <si>
    <t>Flr. Version</t>
  </si>
  <si>
    <t>10:44:18</t>
  </si>
  <si>
    <t>Stability Definition:	ΔCO2 (Meas2): Per=20	ΔH2O (Meas2):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</si>
  <si>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</si>
  <si>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</si>
  <si>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</si>
  <si>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</si>
  <si>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</si>
  <si>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</si>
  <si>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</si>
  <si>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</si>
  <si>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</si>
  <si>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</si>
  <si>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</si>
  <si>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</si>
  <si>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</si>
  <si>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</si>
  <si>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</si>
  <si>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</si>
  <si>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</si>
  <si>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</si>
  <si>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</si>
  <si>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</si>
  <si>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</si>
  <si>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</si>
  <si>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</si>
  <si>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</si>
  <si>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</si>
  <si>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</si>
  <si>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</si>
  <si>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</si>
  <si>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</si>
  <si>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</si>
  <si>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</si>
  <si>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</si>
  <si>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</si>
  <si>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</si>
  <si>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</si>
  <si>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</si>
  <si>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</si>
  <si>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</si>
  <si>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</si>
  <si>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</si>
  <si>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</si>
  <si>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</si>
  <si>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</si>
  <si>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</si>
  <si>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</si>
  <si>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</si>
  <si>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</si>
  <si>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</si>
  <si>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</si>
  <si>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</si>
  <si>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</si>
  <si>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</si>
  <si>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-0.0831964 81.8729 362.892 599.356 841.233 1026.44 1217.25 1359.84</t>
  </si>
  <si>
    <t>Fs_true</t>
  </si>
  <si>
    <t>0.382363 100.695 400.712 600.957 800.18 1000.67 1200.22 1400.47</t>
  </si>
  <si>
    <t>leak_wt</t>
  </si>
  <si>
    <t>SysObs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</si>
  <si>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</si>
  <si>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</si>
  <si>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</si>
  <si>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</si>
  <si>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</si>
  <si>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</si>
  <si>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</si>
  <si>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</si>
  <si>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</si>
  <si>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</si>
  <si>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</si>
  <si>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</si>
  <si>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</si>
  <si>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</si>
  <si>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</si>
  <si>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</si>
  <si>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</si>
  <si>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</si>
  <si>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</si>
  <si>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</si>
  <si>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</si>
  <si>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</si>
  <si>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</si>
  <si>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</si>
  <si>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</si>
  <si>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</si>
  <si>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</si>
  <si>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</si>
  <si>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</si>
  <si>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</si>
  <si>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</si>
  <si>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</si>
  <si>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</si>
  <si>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</si>
  <si>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</si>
  <si>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</si>
  <si>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</si>
  <si>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</si>
  <si>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</si>
  <si>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</si>
  <si>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</si>
  <si>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</si>
  <si>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</si>
  <si>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</si>
  <si>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</si>
  <si>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</si>
  <si>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</si>
  <si>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</si>
  <si>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</si>
  <si>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</si>
  <si>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</si>
  <si>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</si>
  <si>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</si>
  <si>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</si>
  <si>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</si>
  <si>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</si>
  <si>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</si>
  <si>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</si>
  <si>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</si>
  <si>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</si>
  <si>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</si>
  <si>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</si>
  <si>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</si>
  <si>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</si>
  <si>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</si>
  <si>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</si>
  <si>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</si>
  <si>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</si>
  <si>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</si>
  <si>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</si>
  <si>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</si>
  <si>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</si>
  <si>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</si>
  <si>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</si>
  <si>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</si>
  <si>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</si>
  <si>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</si>
  <si>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</si>
  <si>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</si>
  <si>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</si>
  <si>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</si>
  <si>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</si>
  <si>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</si>
  <si>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</si>
  <si>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</si>
  <si>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</si>
  <si>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</si>
  <si>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</si>
  <si>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</si>
  <si>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</si>
  <si>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</si>
  <si>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</si>
  <si>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</si>
  <si>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</si>
  <si>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</si>
  <si>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</si>
  <si>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</si>
  <si>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</si>
  <si>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</si>
  <si>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</si>
  <si>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</si>
  <si>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</si>
  <si>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</si>
  <si>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</si>
  <si>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</si>
  <si>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</si>
  <si>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</si>
  <si>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</si>
  <si>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</si>
  <si>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</si>
  <si>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</si>
  <si>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</si>
  <si>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</si>
  <si>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</si>
  <si>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</si>
  <si>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</si>
  <si>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</si>
  <si>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</si>
  <si>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</si>
  <si>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</si>
  <si>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</si>
  <si>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</si>
  <si>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</si>
  <si>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</si>
  <si>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</si>
  <si>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</si>
  <si>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</si>
  <si>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</si>
  <si>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</si>
  <si>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</si>
  <si>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</si>
  <si>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</si>
  <si>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</si>
  <si>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</si>
  <si>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</si>
  <si>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</si>
  <si>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</si>
  <si>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</si>
  <si>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</si>
  <si>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</si>
  <si>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</si>
  <si>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</si>
  <si>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</si>
  <si>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</si>
  <si>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</si>
  <si>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</si>
  <si>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</si>
  <si>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</si>
  <si>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</si>
  <si>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</si>
  <si>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</si>
  <si>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</si>
  <si>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</si>
  <si>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</si>
  <si>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</si>
  <si>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</si>
  <si>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</si>
  <si>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</si>
  <si>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</si>
  <si>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</si>
  <si>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</si>
  <si>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</si>
  <si>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</si>
  <si>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</si>
  <si>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</si>
  <si>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</si>
  <si>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</si>
  <si>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</si>
  <si>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</si>
  <si>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</si>
  <si>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</si>
  <si>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</si>
  <si>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</si>
  <si>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</si>
  <si>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</si>
  <si>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</si>
  <si>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</si>
  <si>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</si>
  <si>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</si>
  <si>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</si>
  <si>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</si>
  <si>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</si>
  <si>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</si>
  <si>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</si>
  <si>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</si>
  <si>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</si>
  <si>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</si>
  <si>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</si>
  <si>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</si>
  <si>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</si>
  <si>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</si>
  <si>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</si>
  <si>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</si>
  <si>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</si>
  <si>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</si>
  <si>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</si>
  <si>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</si>
  <si>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</si>
  <si>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</si>
  <si>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</si>
  <si>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</si>
  <si>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</si>
  <si>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</si>
  <si>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</si>
  <si>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</si>
  <si>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</si>
  <si>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</si>
  <si>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</si>
  <si>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</si>
  <si>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</si>
  <si>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</si>
  <si>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</si>
  <si>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</si>
  <si>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</si>
  <si>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</si>
  <si>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</si>
  <si>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</si>
  <si>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</si>
  <si>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</si>
  <si>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</si>
  <si>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</si>
  <si>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</si>
  <si>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</si>
  <si>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</si>
  <si>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</si>
  <si>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</si>
  <si>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</si>
  <si>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</si>
  <si>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</si>
  <si>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</si>
  <si>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</si>
  <si>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</si>
  <si>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</si>
  <si>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</si>
  <si>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</si>
  <si>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</si>
  <si>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</si>
  <si>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</si>
  <si>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</si>
  <si>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</si>
  <si>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</si>
  <si>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</si>
  <si>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</si>
  <si>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</si>
  <si>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</si>
  <si>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</si>
  <si>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</si>
  <si>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</si>
  <si>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</si>
  <si>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</si>
  <si>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</si>
  <si>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</si>
  <si>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</si>
  <si>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</si>
  <si>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</si>
  <si>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</si>
  <si>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</si>
  <si>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</si>
  <si>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</si>
  <si>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</si>
  <si>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</si>
  <si>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</si>
  <si>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</si>
  <si>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</si>
  <si>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</si>
  <si>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</si>
  <si>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</si>
  <si>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</si>
  <si>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</si>
  <si>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</si>
  <si>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</si>
  <si>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</si>
  <si>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</si>
  <si>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</si>
  <si>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</si>
  <si>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</si>
  <si>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</si>
  <si>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</si>
  <si>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</si>
  <si>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</si>
  <si>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</si>
  <si>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</si>
  <si>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</si>
  <si>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</si>
  <si>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</si>
  <si>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</si>
  <si>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</si>
  <si>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</si>
  <si>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</si>
  <si>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</si>
  <si>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</si>
  <si>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</si>
  <si>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</si>
  <si>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</si>
  <si>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</si>
  <si>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</si>
  <si>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</si>
  <si>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</si>
  <si>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</si>
  <si>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</si>
  <si>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</si>
  <si>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</si>
  <si>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</si>
  <si>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</si>
  <si>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</si>
  <si>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</si>
  <si>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</si>
  <si>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</si>
  <si>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</si>
  <si>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</si>
  <si>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</si>
  <si>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</si>
  <si>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</si>
  <si>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</si>
  <si>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 xml:space="preserve"> min⁻¹</t>
  </si>
  <si>
    <t>V</t>
  </si>
  <si>
    <t>mV</t>
  </si>
  <si>
    <t>mg</t>
  </si>
  <si>
    <t>hrs</t>
  </si>
  <si>
    <t>min</t>
  </si>
  <si>
    <t>none</t>
  </si>
  <si>
    <t>-</t>
  </si>
  <si>
    <t>0: Broadleaf</t>
  </si>
  <si>
    <t>10:45:00</t>
  </si>
  <si>
    <t>0/0</t>
  </si>
  <si>
    <t>00000000</t>
  </si>
  <si>
    <t>iiiiiiii</t>
  </si>
  <si>
    <t>off</t>
  </si>
  <si>
    <t>20230316 11:36:52</t>
  </si>
  <si>
    <t>11:36:52</t>
  </si>
  <si>
    <t>20230316 11:39:52</t>
  </si>
  <si>
    <t>11:39:52</t>
  </si>
  <si>
    <t>20230316 11:42:52</t>
  </si>
  <si>
    <t>11:42:52</t>
  </si>
  <si>
    <t>20230316 11:45:52</t>
  </si>
  <si>
    <t>11:45:52</t>
  </si>
  <si>
    <t>20230316 11:48:52</t>
  </si>
  <si>
    <t>11:48:52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</si>
</sst>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R21"/>
  <sheetViews>
    <sheetView tabSelected="1" workbookViewId="0">
      <selection activeCell="A17" sqref="A17:XFD21"/>
    </sheetView>
  </sheetViews>
  <sheetFormatPr defaultRowHeight="15" x14ac:dyDescent="0.25"/>
  <sheetData>
    <row r="2" spans="1:278" x14ac:dyDescent="0.25">
      <c r="A2" t="s">
        <v>29</v>
      </c>
      <c r="B2" t="s">
        <v>30</v>
      </c>
      <c r="C2" t="s">
        <v>32</v>
      </c>
    </row>
    <row r="3" spans="1:278" x14ac:dyDescent="0.25">
      <c r="B3" t="s">
        <v>31</v>
      </c>
      <c r="C3">
        <v>2</v>
      </c>
    </row>
    <row r="4" spans="1:278" x14ac:dyDescent="0.25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78" x14ac:dyDescent="0.25">
      <c r="B5" t="s">
        <v>19</v>
      </c>
      <c r="C5" t="s">
        <v>36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78" x14ac:dyDescent="0.25">
      <c r="A6" t="s">
        <v>45</v>
      </c>
      <c r="B6" t="s">
        <v>46</v>
      </c>
      <c r="C6" t="s">
        <v>47</v>
      </c>
      <c r="D6" t="s">
        <v>48</v>
      </c>
      <c r="E6" t="s">
        <v>49</v>
      </c>
    </row>
    <row r="7" spans="1:278" x14ac:dyDescent="0.25">
      <c r="B7">
        <v>0</v>
      </c>
      <c r="C7">
        <v>1</v>
      </c>
      <c r="D7">
        <v>0</v>
      </c>
      <c r="E7">
        <v>0</v>
      </c>
    </row>
    <row r="8" spans="1:278" x14ac:dyDescent="0.25">
      <c r="A8" t="s">
        <v>50</v>
      </c>
      <c r="B8" t="s">
        <v>51</v>
      </c>
      <c r="C8" t="s">
        <v>53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68</v>
      </c>
    </row>
    <row r="9" spans="1:278" x14ac:dyDescent="0.25">
      <c r="B9" t="s">
        <v>52</v>
      </c>
      <c r="C9" t="s">
        <v>54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78" x14ac:dyDescent="0.25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74</v>
      </c>
    </row>
    <row r="11" spans="1:278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278" x14ac:dyDescent="0.25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82</v>
      </c>
      <c r="H12" t="s">
        <v>84</v>
      </c>
    </row>
    <row r="13" spans="1:278" x14ac:dyDescent="0.25">
      <c r="B13">
        <v>-6276</v>
      </c>
      <c r="C13">
        <v>6.6</v>
      </c>
      <c r="D13">
        <v>1.7090000000000001E-5</v>
      </c>
      <c r="E13">
        <v>3.11</v>
      </c>
      <c r="F13" t="s">
        <v>81</v>
      </c>
      <c r="G13" t="s">
        <v>83</v>
      </c>
      <c r="H13">
        <v>0</v>
      </c>
    </row>
    <row r="14" spans="1:278" x14ac:dyDescent="0.25">
      <c r="A14" t="s">
        <v>85</v>
      </c>
      <c r="B14" t="s">
        <v>85</v>
      </c>
      <c r="C14" t="s">
        <v>85</v>
      </c>
      <c r="D14" t="s">
        <v>85</v>
      </c>
      <c r="E14" t="s">
        <v>85</v>
      </c>
      <c r="F14" t="s">
        <v>85</v>
      </c>
      <c r="G14" t="s">
        <v>86</v>
      </c>
      <c r="H14" t="s">
        <v>86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87</v>
      </c>
      <c r="AF14" t="s">
        <v>87</v>
      </c>
      <c r="AG14" t="s">
        <v>87</v>
      </c>
      <c r="AH14" t="s">
        <v>87</v>
      </c>
      <c r="AI14" t="s">
        <v>87</v>
      </c>
      <c r="AJ14" t="s">
        <v>88</v>
      </c>
      <c r="AK14" t="s">
        <v>88</v>
      </c>
      <c r="AL14" t="s">
        <v>88</v>
      </c>
      <c r="AM14" t="s">
        <v>88</v>
      </c>
      <c r="AN14" t="s">
        <v>88</v>
      </c>
      <c r="AO14" t="s">
        <v>88</v>
      </c>
      <c r="AP14" t="s">
        <v>88</v>
      </c>
      <c r="AQ14" t="s">
        <v>88</v>
      </c>
      <c r="AR14" t="s">
        <v>88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88</v>
      </c>
      <c r="AY14" t="s">
        <v>88</v>
      </c>
      <c r="AZ14" t="s">
        <v>88</v>
      </c>
      <c r="BA14" t="s">
        <v>88</v>
      </c>
      <c r="BB14" t="s">
        <v>88</v>
      </c>
      <c r="BC14" t="s">
        <v>88</v>
      </c>
      <c r="BD14" t="s">
        <v>88</v>
      </c>
      <c r="BE14" t="s">
        <v>88</v>
      </c>
      <c r="BF14" t="s">
        <v>88</v>
      </c>
      <c r="BG14" t="s">
        <v>88</v>
      </c>
      <c r="BH14" t="s">
        <v>88</v>
      </c>
      <c r="BI14" t="s">
        <v>88</v>
      </c>
      <c r="BJ14" t="s">
        <v>88</v>
      </c>
      <c r="BK14" t="s">
        <v>88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90</v>
      </c>
      <c r="CH14" t="s">
        <v>90</v>
      </c>
      <c r="CI14" t="s">
        <v>90</v>
      </c>
      <c r="CJ14" t="s">
        <v>90</v>
      </c>
      <c r="CK14" t="s">
        <v>90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91</v>
      </c>
      <c r="CU14" t="s">
        <v>91</v>
      </c>
      <c r="CV14" t="s">
        <v>91</v>
      </c>
      <c r="CW14" t="s">
        <v>91</v>
      </c>
      <c r="CX14" t="s">
        <v>92</v>
      </c>
      <c r="CY14" t="s">
        <v>92</v>
      </c>
      <c r="CZ14" t="s">
        <v>92</v>
      </c>
      <c r="DA14" t="s">
        <v>92</v>
      </c>
      <c r="DB14" t="s">
        <v>93</v>
      </c>
      <c r="DC14" t="s">
        <v>93</v>
      </c>
      <c r="DD14" t="s">
        <v>93</v>
      </c>
      <c r="DE14" t="s">
        <v>93</v>
      </c>
      <c r="DF14" t="s">
        <v>93</v>
      </c>
      <c r="DG14" t="s">
        <v>93</v>
      </c>
      <c r="DH14" t="s">
        <v>93</v>
      </c>
      <c r="DI14" t="s">
        <v>93</v>
      </c>
      <c r="DJ14" t="s">
        <v>93</v>
      </c>
      <c r="DK14" t="s">
        <v>93</v>
      </c>
      <c r="DL14" t="s">
        <v>93</v>
      </c>
      <c r="DM14" t="s">
        <v>93</v>
      </c>
      <c r="DN14" t="s">
        <v>93</v>
      </c>
      <c r="DO14" t="s">
        <v>93</v>
      </c>
      <c r="DP14" t="s">
        <v>93</v>
      </c>
      <c r="DQ14" t="s">
        <v>93</v>
      </c>
      <c r="DR14" t="s">
        <v>93</v>
      </c>
      <c r="DS14" t="s">
        <v>93</v>
      </c>
      <c r="DT14" t="s">
        <v>94</v>
      </c>
      <c r="DU14" t="s">
        <v>94</v>
      </c>
      <c r="DV14" t="s">
        <v>94</v>
      </c>
      <c r="DW14" t="s">
        <v>94</v>
      </c>
      <c r="DX14" t="s">
        <v>94</v>
      </c>
      <c r="DY14" t="s">
        <v>94</v>
      </c>
      <c r="DZ14" t="s">
        <v>94</v>
      </c>
      <c r="EA14" t="s">
        <v>94</v>
      </c>
      <c r="EB14" t="s">
        <v>94</v>
      </c>
      <c r="EC14" t="s">
        <v>94</v>
      </c>
      <c r="ED14" t="s">
        <v>95</v>
      </c>
      <c r="EE14" t="s">
        <v>95</v>
      </c>
      <c r="EF14" t="s">
        <v>95</v>
      </c>
      <c r="EG14" t="s">
        <v>95</v>
      </c>
      <c r="EH14" t="s">
        <v>95</v>
      </c>
      <c r="EI14" t="s">
        <v>95</v>
      </c>
      <c r="EJ14" t="s">
        <v>95</v>
      </c>
      <c r="EK14" t="s">
        <v>95</v>
      </c>
      <c r="EL14" t="s">
        <v>95</v>
      </c>
      <c r="EM14" t="s">
        <v>95</v>
      </c>
      <c r="EN14" t="s">
        <v>95</v>
      </c>
      <c r="EO14" t="s">
        <v>95</v>
      </c>
      <c r="EP14" t="s">
        <v>95</v>
      </c>
      <c r="EQ14" t="s">
        <v>95</v>
      </c>
      <c r="ER14" t="s">
        <v>95</v>
      </c>
      <c r="ES14" t="s">
        <v>95</v>
      </c>
      <c r="ET14" t="s">
        <v>95</v>
      </c>
      <c r="EU14" t="s">
        <v>95</v>
      </c>
      <c r="EV14" t="s">
        <v>96</v>
      </c>
      <c r="EW14" t="s">
        <v>96</v>
      </c>
      <c r="EX14" t="s">
        <v>96</v>
      </c>
      <c r="EY14" t="s">
        <v>96</v>
      </c>
      <c r="EZ14" t="s">
        <v>96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97</v>
      </c>
      <c r="FK14" t="s">
        <v>97</v>
      </c>
      <c r="FL14" t="s">
        <v>97</v>
      </c>
      <c r="FM14" t="s">
        <v>97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99</v>
      </c>
      <c r="FZ14" t="s">
        <v>99</v>
      </c>
      <c r="GA14" t="s">
        <v>99</v>
      </c>
      <c r="GB14" t="s">
        <v>99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100</v>
      </c>
      <c r="GR14" t="s">
        <v>100</v>
      </c>
      <c r="GS14" t="s">
        <v>100</v>
      </c>
      <c r="GT14" t="s">
        <v>100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100</v>
      </c>
      <c r="HD14" t="s">
        <v>100</v>
      </c>
      <c r="HE14" t="s">
        <v>100</v>
      </c>
      <c r="HF14" t="s">
        <v>100</v>
      </c>
      <c r="HG14" t="s">
        <v>100</v>
      </c>
      <c r="HH14" t="s">
        <v>100</v>
      </c>
      <c r="HI14" t="s">
        <v>100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  <c r="HS14" t="s">
        <v>101</v>
      </c>
      <c r="HT14" t="s">
        <v>101</v>
      </c>
      <c r="HU14" t="s">
        <v>101</v>
      </c>
      <c r="HV14" t="s">
        <v>101</v>
      </c>
      <c r="HW14" t="s">
        <v>101</v>
      </c>
      <c r="HX14" t="s">
        <v>101</v>
      </c>
      <c r="HY14" t="s">
        <v>101</v>
      </c>
      <c r="HZ14" t="s">
        <v>101</v>
      </c>
      <c r="IA14" t="s">
        <v>101</v>
      </c>
      <c r="IB14" t="s">
        <v>101</v>
      </c>
      <c r="IC14" t="s">
        <v>102</v>
      </c>
      <c r="ID14" t="s">
        <v>102</v>
      </c>
      <c r="IE14" t="s">
        <v>102</v>
      </c>
      <c r="IF14" t="s">
        <v>102</v>
      </c>
      <c r="IG14" t="s">
        <v>102</v>
      </c>
      <c r="IH14" t="s">
        <v>102</v>
      </c>
      <c r="II14" t="s">
        <v>102</v>
      </c>
      <c r="IJ14" t="s">
        <v>102</v>
      </c>
      <c r="IK14" t="s">
        <v>102</v>
      </c>
      <c r="IL14" t="s">
        <v>102</v>
      </c>
      <c r="IM14" t="s">
        <v>102</v>
      </c>
      <c r="IN14" t="s">
        <v>102</v>
      </c>
      <c r="IO14" t="s">
        <v>102</v>
      </c>
      <c r="IP14" t="s">
        <v>102</v>
      </c>
      <c r="IQ14" t="s">
        <v>102</v>
      </c>
      <c r="IR14" t="s">
        <v>102</v>
      </c>
      <c r="IS14" t="s">
        <v>102</v>
      </c>
      <c r="IT14" t="s">
        <v>102</v>
      </c>
      <c r="IU14" t="s">
        <v>103</v>
      </c>
      <c r="IV14" t="s">
        <v>103</v>
      </c>
      <c r="IW14" t="s">
        <v>103</v>
      </c>
      <c r="IX14" t="s">
        <v>103</v>
      </c>
      <c r="IY14" t="s">
        <v>103</v>
      </c>
      <c r="IZ14" t="s">
        <v>103</v>
      </c>
      <c r="JA14" t="s">
        <v>103</v>
      </c>
      <c r="JB14" t="s">
        <v>103</v>
      </c>
      <c r="JC14" t="s">
        <v>104</v>
      </c>
      <c r="JD14" t="s">
        <v>104</v>
      </c>
      <c r="JE14" t="s">
        <v>104</v>
      </c>
      <c r="JF14" t="s">
        <v>104</v>
      </c>
      <c r="JG14" t="s">
        <v>104</v>
      </c>
      <c r="JH14" t="s">
        <v>104</v>
      </c>
      <c r="JI14" t="s">
        <v>104</v>
      </c>
      <c r="JJ14" t="s">
        <v>104</v>
      </c>
      <c r="JK14" t="s">
        <v>104</v>
      </c>
      <c r="JL14" t="s">
        <v>104</v>
      </c>
      <c r="JM14" t="s">
        <v>104</v>
      </c>
      <c r="JN14" t="s">
        <v>104</v>
      </c>
      <c r="JO14" t="s">
        <v>104</v>
      </c>
      <c r="JP14" t="s">
        <v>104</v>
      </c>
      <c r="JQ14" t="s">
        <v>104</v>
      </c>
      <c r="JR14" t="s">
        <v>104</v>
      </c>
    </row>
    <row r="15" spans="1:278" x14ac:dyDescent="0.25">
      <c r="A15" t="s">
        <v>105</v>
      </c>
      <c r="B15" t="s">
        <v>106</v>
      </c>
      <c r="C15" t="s">
        <v>107</v>
      </c>
      <c r="D15" t="s">
        <v>108</v>
      </c>
      <c r="E15" t="s">
        <v>109</v>
      </c>
      <c r="F15" t="s">
        <v>110</v>
      </c>
      <c r="G15" t="s">
        <v>111</v>
      </c>
      <c r="H15" t="s">
        <v>112</v>
      </c>
      <c r="I15" t="s">
        <v>113</v>
      </c>
      <c r="J15" t="s">
        <v>114</v>
      </c>
      <c r="K15" t="s">
        <v>115</v>
      </c>
      <c r="L15" t="s">
        <v>116</v>
      </c>
      <c r="M15" t="s">
        <v>117</v>
      </c>
      <c r="N15" t="s">
        <v>118</v>
      </c>
      <c r="O15" t="s">
        <v>119</v>
      </c>
      <c r="P15" t="s">
        <v>120</v>
      </c>
      <c r="Q15" t="s">
        <v>121</v>
      </c>
      <c r="R15" t="s">
        <v>122</v>
      </c>
      <c r="S15" t="s">
        <v>123</v>
      </c>
      <c r="T15" t="s">
        <v>124</v>
      </c>
      <c r="U15" t="s">
        <v>125</v>
      </c>
      <c r="V15" t="s">
        <v>126</v>
      </c>
      <c r="W15" t="s">
        <v>127</v>
      </c>
      <c r="X15" t="s">
        <v>128</v>
      </c>
      <c r="Y15" t="s">
        <v>129</v>
      </c>
      <c r="Z15" t="s">
        <v>130</v>
      </c>
      <c r="AA15" t="s">
        <v>131</v>
      </c>
      <c r="AB15" t="s">
        <v>132</v>
      </c>
      <c r="AC15" t="s">
        <v>133</v>
      </c>
      <c r="AD15" t="s">
        <v>134</v>
      </c>
      <c r="AE15" t="s">
        <v>87</v>
      </c>
      <c r="AF15" t="s">
        <v>135</v>
      </c>
      <c r="AG15" t="s">
        <v>136</v>
      </c>
      <c r="AH15" t="s">
        <v>137</v>
      </c>
      <c r="AI15" t="s">
        <v>138</v>
      </c>
      <c r="AJ15" t="s">
        <v>139</v>
      </c>
      <c r="AK15" t="s">
        <v>140</v>
      </c>
      <c r="AL15" t="s">
        <v>141</v>
      </c>
      <c r="AM15" t="s">
        <v>142</v>
      </c>
      <c r="AN15" t="s">
        <v>143</v>
      </c>
      <c r="AO15" t="s">
        <v>144</v>
      </c>
      <c r="AP15" t="s">
        <v>145</v>
      </c>
      <c r="AQ15" t="s">
        <v>146</v>
      </c>
      <c r="AR15" t="s">
        <v>147</v>
      </c>
      <c r="AS15" t="s">
        <v>148</v>
      </c>
      <c r="AT15" t="s">
        <v>149</v>
      </c>
      <c r="AU15" t="s">
        <v>150</v>
      </c>
      <c r="AV15" t="s">
        <v>151</v>
      </c>
      <c r="AW15" t="s">
        <v>152</v>
      </c>
      <c r="AX15" t="s">
        <v>153</v>
      </c>
      <c r="AY15" t="s">
        <v>154</v>
      </c>
      <c r="AZ15" t="s">
        <v>155</v>
      </c>
      <c r="BA15" t="s">
        <v>156</v>
      </c>
      <c r="BB15" t="s">
        <v>157</v>
      </c>
      <c r="BC15" t="s">
        <v>158</v>
      </c>
      <c r="BD15" t="s">
        <v>159</v>
      </c>
      <c r="BE15" t="s">
        <v>160</v>
      </c>
      <c r="BF15" t="s">
        <v>161</v>
      </c>
      <c r="BG15" t="s">
        <v>162</v>
      </c>
      <c r="BH15" t="s">
        <v>163</v>
      </c>
      <c r="BI15" t="s">
        <v>164</v>
      </c>
      <c r="BJ15" t="s">
        <v>165</v>
      </c>
      <c r="BK15" t="s">
        <v>166</v>
      </c>
      <c r="BL15" t="s">
        <v>167</v>
      </c>
      <c r="BM15" t="s">
        <v>168</v>
      </c>
      <c r="BN15" t="s">
        <v>169</v>
      </c>
      <c r="BO15" t="s">
        <v>170</v>
      </c>
      <c r="BP15" t="s">
        <v>171</v>
      </c>
      <c r="BQ15" t="s">
        <v>172</v>
      </c>
      <c r="BR15" t="s">
        <v>173</v>
      </c>
      <c r="BS15" t="s">
        <v>174</v>
      </c>
      <c r="BT15" t="s">
        <v>175</v>
      </c>
      <c r="BU15" t="s">
        <v>176</v>
      </c>
      <c r="BV15" t="s">
        <v>177</v>
      </c>
      <c r="BW15" t="s">
        <v>178</v>
      </c>
      <c r="BX15" t="s">
        <v>179</v>
      </c>
      <c r="BY15" t="s">
        <v>180</v>
      </c>
      <c r="BZ15" t="s">
        <v>181</v>
      </c>
      <c r="CA15" t="s">
        <v>182</v>
      </c>
      <c r="CB15" t="s">
        <v>183</v>
      </c>
      <c r="CC15" t="s">
        <v>184</v>
      </c>
      <c r="CD15" t="s">
        <v>185</v>
      </c>
      <c r="CE15" t="s">
        <v>186</v>
      </c>
      <c r="CF15" t="s">
        <v>187</v>
      </c>
      <c r="CG15" t="s">
        <v>167</v>
      </c>
      <c r="CH15" t="s">
        <v>188</v>
      </c>
      <c r="CI15" t="s">
        <v>189</v>
      </c>
      <c r="CJ15" t="s">
        <v>190</v>
      </c>
      <c r="CK15" t="s">
        <v>141</v>
      </c>
      <c r="CL15" t="s">
        <v>191</v>
      </c>
      <c r="CM15" t="s">
        <v>192</v>
      </c>
      <c r="CN15" t="s">
        <v>193</v>
      </c>
      <c r="CO15" t="s">
        <v>194</v>
      </c>
      <c r="CP15" t="s">
        <v>195</v>
      </c>
      <c r="CQ15" t="s">
        <v>196</v>
      </c>
      <c r="CR15" t="s">
        <v>197</v>
      </c>
      <c r="CS15" t="s">
        <v>198</v>
      </c>
      <c r="CT15" t="s">
        <v>199</v>
      </c>
      <c r="CU15" t="s">
        <v>200</v>
      </c>
      <c r="CV15" t="s">
        <v>201</v>
      </c>
      <c r="CW15" t="s">
        <v>202</v>
      </c>
      <c r="CX15" t="s">
        <v>203</v>
      </c>
      <c r="CY15" t="s">
        <v>204</v>
      </c>
      <c r="CZ15" t="s">
        <v>205</v>
      </c>
      <c r="DA15" t="s">
        <v>206</v>
      </c>
      <c r="DB15" t="s">
        <v>111</v>
      </c>
      <c r="DC15" t="s">
        <v>207</v>
      </c>
      <c r="DD15" t="s">
        <v>208</v>
      </c>
      <c r="DE15" t="s">
        <v>209</v>
      </c>
      <c r="DF15" t="s">
        <v>210</v>
      </c>
      <c r="DG15" t="s">
        <v>211</v>
      </c>
      <c r="DH15" t="s">
        <v>212</v>
      </c>
      <c r="DI15" t="s">
        <v>213</v>
      </c>
      <c r="DJ15" t="s">
        <v>214</v>
      </c>
      <c r="DK15" t="s">
        <v>215</v>
      </c>
      <c r="DL15" t="s">
        <v>216</v>
      </c>
      <c r="DM15" t="s">
        <v>217</v>
      </c>
      <c r="DN15" t="s">
        <v>218</v>
      </c>
      <c r="DO15" t="s">
        <v>219</v>
      </c>
      <c r="DP15" t="s">
        <v>220</v>
      </c>
      <c r="DQ15" t="s">
        <v>221</v>
      </c>
      <c r="DR15" t="s">
        <v>222</v>
      </c>
      <c r="DS15" t="s">
        <v>223</v>
      </c>
      <c r="DT15" t="s">
        <v>224</v>
      </c>
      <c r="DU15" t="s">
        <v>225</v>
      </c>
      <c r="DV15" t="s">
        <v>226</v>
      </c>
      <c r="DW15" t="s">
        <v>227</v>
      </c>
      <c r="DX15" t="s">
        <v>228</v>
      </c>
      <c r="DY15" t="s">
        <v>229</v>
      </c>
      <c r="DZ15" t="s">
        <v>230</v>
      </c>
      <c r="EA15" t="s">
        <v>231</v>
      </c>
      <c r="EB15" t="s">
        <v>232</v>
      </c>
      <c r="EC15" t="s">
        <v>233</v>
      </c>
      <c r="ED15" t="s">
        <v>234</v>
      </c>
      <c r="EE15" t="s">
        <v>235</v>
      </c>
      <c r="EF15" t="s">
        <v>236</v>
      </c>
      <c r="EG15" t="s">
        <v>237</v>
      </c>
      <c r="EH15" t="s">
        <v>238</v>
      </c>
      <c r="EI15" t="s">
        <v>239</v>
      </c>
      <c r="EJ15" t="s">
        <v>240</v>
      </c>
      <c r="EK15" t="s">
        <v>241</v>
      </c>
      <c r="EL15" t="s">
        <v>242</v>
      </c>
      <c r="EM15" t="s">
        <v>243</v>
      </c>
      <c r="EN15" t="s">
        <v>244</v>
      </c>
      <c r="EO15" t="s">
        <v>245</v>
      </c>
      <c r="EP15" t="s">
        <v>246</v>
      </c>
      <c r="EQ15" t="s">
        <v>247</v>
      </c>
      <c r="ER15" t="s">
        <v>248</v>
      </c>
      <c r="ES15" t="s">
        <v>249</v>
      </c>
      <c r="ET15" t="s">
        <v>250</v>
      </c>
      <c r="EU15" t="s">
        <v>251</v>
      </c>
      <c r="EV15" t="s">
        <v>252</v>
      </c>
      <c r="EW15" t="s">
        <v>253</v>
      </c>
      <c r="EX15" t="s">
        <v>254</v>
      </c>
      <c r="EY15" t="s">
        <v>255</v>
      </c>
      <c r="EZ15" t="s">
        <v>256</v>
      </c>
      <c r="FA15" t="s">
        <v>106</v>
      </c>
      <c r="FB15" t="s">
        <v>109</v>
      </c>
      <c r="FC15" t="s">
        <v>257</v>
      </c>
      <c r="FD15" t="s">
        <v>258</v>
      </c>
      <c r="FE15" t="s">
        <v>259</v>
      </c>
      <c r="FF15" t="s">
        <v>260</v>
      </c>
      <c r="FG15" t="s">
        <v>261</v>
      </c>
      <c r="FH15" t="s">
        <v>262</v>
      </c>
      <c r="FI15" t="s">
        <v>263</v>
      </c>
      <c r="FJ15" t="s">
        <v>264</v>
      </c>
      <c r="FK15" t="s">
        <v>265</v>
      </c>
      <c r="FL15" t="s">
        <v>266</v>
      </c>
      <c r="FM15" t="s">
        <v>267</v>
      </c>
      <c r="FN15" t="s">
        <v>268</v>
      </c>
      <c r="FO15" t="s">
        <v>269</v>
      </c>
      <c r="FP15" t="s">
        <v>270</v>
      </c>
      <c r="FQ15" t="s">
        <v>271</v>
      </c>
      <c r="FR15" t="s">
        <v>272</v>
      </c>
      <c r="FS15" t="s">
        <v>273</v>
      </c>
      <c r="FT15" t="s">
        <v>274</v>
      </c>
      <c r="FU15" t="s">
        <v>275</v>
      </c>
      <c r="FV15" t="s">
        <v>276</v>
      </c>
      <c r="FW15" t="s">
        <v>277</v>
      </c>
      <c r="FX15" t="s">
        <v>278</v>
      </c>
      <c r="FY15" t="s">
        <v>279</v>
      </c>
      <c r="FZ15" t="s">
        <v>280</v>
      </c>
      <c r="GA15" t="s">
        <v>281</v>
      </c>
      <c r="GB15" t="s">
        <v>282</v>
      </c>
      <c r="GC15" t="s">
        <v>283</v>
      </c>
      <c r="GD15" t="s">
        <v>284</v>
      </c>
      <c r="GE15" t="s">
        <v>285</v>
      </c>
      <c r="GF15" t="s">
        <v>286</v>
      </c>
      <c r="GG15" t="s">
        <v>287</v>
      </c>
      <c r="GH15" t="s">
        <v>288</v>
      </c>
      <c r="GI15" t="s">
        <v>289</v>
      </c>
      <c r="GJ15" t="s">
        <v>290</v>
      </c>
      <c r="GK15" t="s">
        <v>291</v>
      </c>
      <c r="GL15" t="s">
        <v>292</v>
      </c>
      <c r="GM15" t="s">
        <v>293</v>
      </c>
      <c r="GN15" t="s">
        <v>294</v>
      </c>
      <c r="GO15" t="s">
        <v>295</v>
      </c>
      <c r="GP15" t="s">
        <v>296</v>
      </c>
      <c r="GQ15" t="s">
        <v>297</v>
      </c>
      <c r="GR15" t="s">
        <v>298</v>
      </c>
      <c r="GS15" t="s">
        <v>299</v>
      </c>
      <c r="GT15" t="s">
        <v>300</v>
      </c>
      <c r="GU15" t="s">
        <v>301</v>
      </c>
      <c r="GV15" t="s">
        <v>302</v>
      </c>
      <c r="GW15" t="s">
        <v>303</v>
      </c>
      <c r="GX15" t="s">
        <v>304</v>
      </c>
      <c r="GY15" t="s">
        <v>305</v>
      </c>
      <c r="GZ15" t="s">
        <v>306</v>
      </c>
      <c r="HA15" t="s">
        <v>307</v>
      </c>
      <c r="HB15" t="s">
        <v>308</v>
      </c>
      <c r="HC15" t="s">
        <v>309</v>
      </c>
      <c r="HD15" t="s">
        <v>310</v>
      </c>
      <c r="HE15" t="s">
        <v>311</v>
      </c>
      <c r="HF15" t="s">
        <v>312</v>
      </c>
      <c r="HG15" t="s">
        <v>313</v>
      </c>
      <c r="HH15" t="s">
        <v>314</v>
      </c>
      <c r="HI15" t="s">
        <v>315</v>
      </c>
      <c r="HJ15" t="s">
        <v>316</v>
      </c>
      <c r="HK15" t="s">
        <v>317</v>
      </c>
      <c r="HL15" t="s">
        <v>318</v>
      </c>
      <c r="HM15" t="s">
        <v>319</v>
      </c>
      <c r="HN15" t="s">
        <v>320</v>
      </c>
      <c r="HO15" t="s">
        <v>321</v>
      </c>
      <c r="HP15" t="s">
        <v>322</v>
      </c>
      <c r="HQ15" t="s">
        <v>323</v>
      </c>
      <c r="HR15" t="s">
        <v>324</v>
      </c>
      <c r="HS15" t="s">
        <v>325</v>
      </c>
      <c r="HT15" t="s">
        <v>326</v>
      </c>
      <c r="HU15" t="s">
        <v>327</v>
      </c>
      <c r="HV15" t="s">
        <v>328</v>
      </c>
      <c r="HW15" t="s">
        <v>329</v>
      </c>
      <c r="HX15" t="s">
        <v>330</v>
      </c>
      <c r="HY15" t="s">
        <v>331</v>
      </c>
      <c r="HZ15" t="s">
        <v>332</v>
      </c>
      <c r="IA15" t="s">
        <v>333</v>
      </c>
      <c r="IB15" t="s">
        <v>334</v>
      </c>
      <c r="IC15" t="s">
        <v>335</v>
      </c>
      <c r="ID15" t="s">
        <v>336</v>
      </c>
      <c r="IE15" t="s">
        <v>337</v>
      </c>
      <c r="IF15" t="s">
        <v>338</v>
      </c>
      <c r="IG15" t="s">
        <v>339</v>
      </c>
      <c r="IH15" t="s">
        <v>340</v>
      </c>
      <c r="II15" t="s">
        <v>341</v>
      </c>
      <c r="IJ15" t="s">
        <v>342</v>
      </c>
      <c r="IK15" t="s">
        <v>343</v>
      </c>
      <c r="IL15" t="s">
        <v>344</v>
      </c>
      <c r="IM15" t="s">
        <v>345</v>
      </c>
      <c r="IN15" t="s">
        <v>346</v>
      </c>
      <c r="IO15" t="s">
        <v>347</v>
      </c>
      <c r="IP15" t="s">
        <v>348</v>
      </c>
      <c r="IQ15" t="s">
        <v>349</v>
      </c>
      <c r="IR15" t="s">
        <v>350</v>
      </c>
      <c r="IS15" t="s">
        <v>351</v>
      </c>
      <c r="IT15" t="s">
        <v>352</v>
      </c>
      <c r="IU15" t="s">
        <v>353</v>
      </c>
      <c r="IV15" t="s">
        <v>354</v>
      </c>
      <c r="IW15" t="s">
        <v>355</v>
      </c>
      <c r="IX15" t="s">
        <v>356</v>
      </c>
      <c r="IY15" t="s">
        <v>357</v>
      </c>
      <c r="IZ15" t="s">
        <v>358</v>
      </c>
      <c r="JA15" t="s">
        <v>359</v>
      </c>
      <c r="JB15" t="s">
        <v>360</v>
      </c>
      <c r="JC15" t="s">
        <v>361</v>
      </c>
      <c r="JD15" t="s">
        <v>362</v>
      </c>
      <c r="JE15" t="s">
        <v>363</v>
      </c>
      <c r="JF15" t="s">
        <v>364</v>
      </c>
      <c r="JG15" t="s">
        <v>365</v>
      </c>
      <c r="JH15" t="s">
        <v>366</v>
      </c>
      <c r="JI15" t="s">
        <v>367</v>
      </c>
      <c r="JJ15" t="s">
        <v>368</v>
      </c>
      <c r="JK15" t="s">
        <v>369</v>
      </c>
      <c r="JL15" t="s">
        <v>370</v>
      </c>
      <c r="JM15" t="s">
        <v>371</v>
      </c>
      <c r="JN15" t="s">
        <v>372</v>
      </c>
      <c r="JO15" t="s">
        <v>373</v>
      </c>
      <c r="JP15" t="s">
        <v>374</v>
      </c>
      <c r="JQ15" t="s">
        <v>375</v>
      </c>
      <c r="JR15" t="s">
        <v>376</v>
      </c>
    </row>
    <row r="16" spans="1:278" x14ac:dyDescent="0.25">
      <c r="B16" t="s">
        <v>377</v>
      </c>
      <c r="C16" t="s">
        <v>377</v>
      </c>
      <c r="F16" t="s">
        <v>377</v>
      </c>
      <c r="G16" t="s">
        <v>377</v>
      </c>
      <c r="H16" t="s">
        <v>378</v>
      </c>
      <c r="I16" t="s">
        <v>379</v>
      </c>
      <c r="J16" t="s">
        <v>380</v>
      </c>
      <c r="K16" t="s">
        <v>381</v>
      </c>
      <c r="L16" t="s">
        <v>381</v>
      </c>
      <c r="M16" t="s">
        <v>214</v>
      </c>
      <c r="N16" t="s">
        <v>214</v>
      </c>
      <c r="O16" t="s">
        <v>378</v>
      </c>
      <c r="P16" t="s">
        <v>378</v>
      </c>
      <c r="Q16" t="s">
        <v>378</v>
      </c>
      <c r="R16" t="s">
        <v>378</v>
      </c>
      <c r="S16" t="s">
        <v>382</v>
      </c>
      <c r="T16" t="s">
        <v>383</v>
      </c>
      <c r="U16" t="s">
        <v>383</v>
      </c>
      <c r="V16" t="s">
        <v>384</v>
      </c>
      <c r="W16" t="s">
        <v>385</v>
      </c>
      <c r="X16" t="s">
        <v>384</v>
      </c>
      <c r="Y16" t="s">
        <v>384</v>
      </c>
      <c r="Z16" t="s">
        <v>384</v>
      </c>
      <c r="AA16" t="s">
        <v>382</v>
      </c>
      <c r="AB16" t="s">
        <v>382</v>
      </c>
      <c r="AC16" t="s">
        <v>382</v>
      </c>
      <c r="AD16" t="s">
        <v>382</v>
      </c>
      <c r="AE16" t="s">
        <v>386</v>
      </c>
      <c r="AF16" t="s">
        <v>385</v>
      </c>
      <c r="AH16" t="s">
        <v>385</v>
      </c>
      <c r="AI16" t="s">
        <v>386</v>
      </c>
      <c r="AO16" t="s">
        <v>380</v>
      </c>
      <c r="AV16" t="s">
        <v>380</v>
      </c>
      <c r="AW16" t="s">
        <v>380</v>
      </c>
      <c r="AX16" t="s">
        <v>380</v>
      </c>
      <c r="AY16" t="s">
        <v>387</v>
      </c>
      <c r="BM16" t="s">
        <v>388</v>
      </c>
      <c r="BO16" t="s">
        <v>388</v>
      </c>
      <c r="BP16" t="s">
        <v>380</v>
      </c>
      <c r="BS16" t="s">
        <v>388</v>
      </c>
      <c r="BT16" t="s">
        <v>385</v>
      </c>
      <c r="BW16" t="s">
        <v>389</v>
      </c>
      <c r="BX16" t="s">
        <v>389</v>
      </c>
      <c r="BZ16" t="s">
        <v>390</v>
      </c>
      <c r="CA16" t="s">
        <v>388</v>
      </c>
      <c r="CC16" t="s">
        <v>388</v>
      </c>
      <c r="CD16" t="s">
        <v>380</v>
      </c>
      <c r="CH16" t="s">
        <v>388</v>
      </c>
      <c r="CJ16" t="s">
        <v>391</v>
      </c>
      <c r="CM16" t="s">
        <v>388</v>
      </c>
      <c r="CN16" t="s">
        <v>388</v>
      </c>
      <c r="CP16" t="s">
        <v>388</v>
      </c>
      <c r="CR16" t="s">
        <v>388</v>
      </c>
      <c r="CT16" t="s">
        <v>380</v>
      </c>
      <c r="CU16" t="s">
        <v>380</v>
      </c>
      <c r="CW16" t="s">
        <v>392</v>
      </c>
      <c r="CX16" t="s">
        <v>393</v>
      </c>
      <c r="DA16" t="s">
        <v>378</v>
      </c>
      <c r="DB16" t="s">
        <v>377</v>
      </c>
      <c r="DC16" t="s">
        <v>381</v>
      </c>
      <c r="DD16" t="s">
        <v>381</v>
      </c>
      <c r="DE16" t="s">
        <v>394</v>
      </c>
      <c r="DF16" t="s">
        <v>394</v>
      </c>
      <c r="DG16" t="s">
        <v>381</v>
      </c>
      <c r="DH16" t="s">
        <v>394</v>
      </c>
      <c r="DI16" t="s">
        <v>386</v>
      </c>
      <c r="DJ16" t="s">
        <v>384</v>
      </c>
      <c r="DK16" t="s">
        <v>384</v>
      </c>
      <c r="DL16" t="s">
        <v>383</v>
      </c>
      <c r="DM16" t="s">
        <v>383</v>
      </c>
      <c r="DN16" t="s">
        <v>383</v>
      </c>
      <c r="DO16" t="s">
        <v>383</v>
      </c>
      <c r="DP16" t="s">
        <v>383</v>
      </c>
      <c r="DQ16" t="s">
        <v>395</v>
      </c>
      <c r="DR16" t="s">
        <v>380</v>
      </c>
      <c r="DS16" t="s">
        <v>380</v>
      </c>
      <c r="DT16" t="s">
        <v>381</v>
      </c>
      <c r="DU16" t="s">
        <v>381</v>
      </c>
      <c r="DV16" t="s">
        <v>381</v>
      </c>
      <c r="DW16" t="s">
        <v>394</v>
      </c>
      <c r="DX16" t="s">
        <v>381</v>
      </c>
      <c r="DY16" t="s">
        <v>394</v>
      </c>
      <c r="DZ16" t="s">
        <v>384</v>
      </c>
      <c r="EA16" t="s">
        <v>384</v>
      </c>
      <c r="EB16" t="s">
        <v>383</v>
      </c>
      <c r="EC16" t="s">
        <v>383</v>
      </c>
      <c r="ED16" t="s">
        <v>380</v>
      </c>
      <c r="EI16" t="s">
        <v>380</v>
      </c>
      <c r="EL16" t="s">
        <v>383</v>
      </c>
      <c r="EM16" t="s">
        <v>383</v>
      </c>
      <c r="EN16" t="s">
        <v>383</v>
      </c>
      <c r="EO16" t="s">
        <v>383</v>
      </c>
      <c r="EP16" t="s">
        <v>383</v>
      </c>
      <c r="EQ16" t="s">
        <v>380</v>
      </c>
      <c r="ER16" t="s">
        <v>380</v>
      </c>
      <c r="ES16" t="s">
        <v>380</v>
      </c>
      <c r="ET16" t="s">
        <v>377</v>
      </c>
      <c r="EW16" t="s">
        <v>396</v>
      </c>
      <c r="EX16" t="s">
        <v>396</v>
      </c>
      <c r="EZ16" t="s">
        <v>377</v>
      </c>
      <c r="FA16" t="s">
        <v>397</v>
      </c>
      <c r="FC16" t="s">
        <v>377</v>
      </c>
      <c r="FD16" t="s">
        <v>377</v>
      </c>
      <c r="FF16" t="s">
        <v>398</v>
      </c>
      <c r="FG16" t="s">
        <v>399</v>
      </c>
      <c r="FH16" t="s">
        <v>398</v>
      </c>
      <c r="FI16" t="s">
        <v>399</v>
      </c>
      <c r="FJ16" t="s">
        <v>398</v>
      </c>
      <c r="FK16" t="s">
        <v>399</v>
      </c>
      <c r="FL16" t="s">
        <v>385</v>
      </c>
      <c r="FM16" t="s">
        <v>385</v>
      </c>
      <c r="FO16" t="s">
        <v>400</v>
      </c>
      <c r="FS16" t="s">
        <v>400</v>
      </c>
      <c r="FY16" t="s">
        <v>401</v>
      </c>
      <c r="FZ16" t="s">
        <v>401</v>
      </c>
      <c r="GM16" t="s">
        <v>401</v>
      </c>
      <c r="GN16" t="s">
        <v>401</v>
      </c>
      <c r="GO16" t="s">
        <v>402</v>
      </c>
      <c r="GP16" t="s">
        <v>402</v>
      </c>
      <c r="GQ16" t="s">
        <v>383</v>
      </c>
      <c r="GR16" t="s">
        <v>383</v>
      </c>
      <c r="GS16" t="s">
        <v>385</v>
      </c>
      <c r="GT16" t="s">
        <v>383</v>
      </c>
      <c r="GU16" t="s">
        <v>394</v>
      </c>
      <c r="GV16" t="s">
        <v>385</v>
      </c>
      <c r="GW16" t="s">
        <v>385</v>
      </c>
      <c r="GY16" t="s">
        <v>401</v>
      </c>
      <c r="GZ16" t="s">
        <v>401</v>
      </c>
      <c r="HA16" t="s">
        <v>401</v>
      </c>
      <c r="HB16" t="s">
        <v>401</v>
      </c>
      <c r="HC16" t="s">
        <v>401</v>
      </c>
      <c r="HD16" t="s">
        <v>401</v>
      </c>
      <c r="HE16" t="s">
        <v>401</v>
      </c>
      <c r="HF16" t="s">
        <v>403</v>
      </c>
      <c r="HG16" t="s">
        <v>403</v>
      </c>
      <c r="HH16" t="s">
        <v>403</v>
      </c>
      <c r="HI16" t="s">
        <v>404</v>
      </c>
      <c r="HJ16" t="s">
        <v>401</v>
      </c>
      <c r="HK16" t="s">
        <v>401</v>
      </c>
      <c r="HL16" t="s">
        <v>401</v>
      </c>
      <c r="HM16" t="s">
        <v>401</v>
      </c>
      <c r="HN16" t="s">
        <v>401</v>
      </c>
      <c r="HO16" t="s">
        <v>401</v>
      </c>
      <c r="HP16" t="s">
        <v>401</v>
      </c>
      <c r="HQ16" t="s">
        <v>401</v>
      </c>
      <c r="HR16" t="s">
        <v>401</v>
      </c>
      <c r="HS16" t="s">
        <v>401</v>
      </c>
      <c r="HT16" t="s">
        <v>401</v>
      </c>
      <c r="HU16" t="s">
        <v>401</v>
      </c>
      <c r="IB16" t="s">
        <v>401</v>
      </c>
      <c r="IC16" t="s">
        <v>385</v>
      </c>
      <c r="ID16" t="s">
        <v>385</v>
      </c>
      <c r="IE16" t="s">
        <v>398</v>
      </c>
      <c r="IF16" t="s">
        <v>399</v>
      </c>
      <c r="IG16" t="s">
        <v>399</v>
      </c>
      <c r="IK16" t="s">
        <v>399</v>
      </c>
      <c r="IO16" t="s">
        <v>381</v>
      </c>
      <c r="IP16" t="s">
        <v>381</v>
      </c>
      <c r="IQ16" t="s">
        <v>394</v>
      </c>
      <c r="IR16" t="s">
        <v>394</v>
      </c>
      <c r="IS16" t="s">
        <v>405</v>
      </c>
      <c r="IT16" t="s">
        <v>405</v>
      </c>
      <c r="IU16" t="s">
        <v>401</v>
      </c>
      <c r="IV16" t="s">
        <v>401</v>
      </c>
      <c r="IW16" t="s">
        <v>401</v>
      </c>
      <c r="IX16" t="s">
        <v>401</v>
      </c>
      <c r="IY16" t="s">
        <v>401</v>
      </c>
      <c r="IZ16" t="s">
        <v>401</v>
      </c>
      <c r="JA16" t="s">
        <v>383</v>
      </c>
      <c r="JB16" t="s">
        <v>401</v>
      </c>
      <c r="JD16" t="s">
        <v>386</v>
      </c>
      <c r="JE16" t="s">
        <v>386</v>
      </c>
      <c r="JF16" t="s">
        <v>383</v>
      </c>
      <c r="JG16" t="s">
        <v>383</v>
      </c>
      <c r="JH16" t="s">
        <v>383</v>
      </c>
      <c r="JI16" t="s">
        <v>383</v>
      </c>
      <c r="JJ16" t="s">
        <v>383</v>
      </c>
      <c r="JK16" t="s">
        <v>385</v>
      </c>
      <c r="JL16" t="s">
        <v>385</v>
      </c>
      <c r="JM16" t="s">
        <v>385</v>
      </c>
      <c r="JN16" t="s">
        <v>383</v>
      </c>
      <c r="JO16" t="s">
        <v>381</v>
      </c>
      <c r="JP16" t="s">
        <v>394</v>
      </c>
      <c r="JQ16" t="s">
        <v>385</v>
      </c>
      <c r="JR16" t="s">
        <v>385</v>
      </c>
    </row>
    <row r="17" spans="1:278" x14ac:dyDescent="0.25">
      <c r="A17">
        <v>6</v>
      </c>
      <c r="B17">
        <v>1678984612.5</v>
      </c>
      <c r="C17">
        <v>900</v>
      </c>
      <c r="D17" t="s">
        <v>414</v>
      </c>
      <c r="E17" t="s">
        <v>415</v>
      </c>
      <c r="F17" t="s">
        <v>406</v>
      </c>
      <c r="G17">
        <v>1678984612.5</v>
      </c>
      <c r="H17">
        <f t="shared" ref="H17:H21" si="0">(I17)/1000</f>
        <v>6.9116007966770095E-3</v>
      </c>
      <c r="I17">
        <f t="shared" ref="I17:I21" si="1">1000*DI17*AG17*(DE17-DF17)/(100*CX17*(1000-AG17*DE17))</f>
        <v>6.9116007966770097</v>
      </c>
      <c r="J17">
        <f t="shared" ref="J17:J21" si="2">DI17*AG17*(DD17-DC17*(1000-AG17*DF17)/(1000-AG17*DE17))/(100*CX17)</f>
        <v>32.619860399965845</v>
      </c>
      <c r="K17">
        <f t="shared" ref="K17:K21" si="3">DC17 - IF(AG17&gt;1, J17*CX17*100/(AI17*DQ17), 0)</f>
        <v>399.95400000000001</v>
      </c>
      <c r="L17">
        <f t="shared" ref="L17:L21" si="4">((R17-H17/2)*K17-J17)/(R17+H17/2)</f>
        <v>292.03020555727028</v>
      </c>
      <c r="M17">
        <f t="shared" ref="M17:M21" si="5">L17*(DJ17+DK17)/1000</f>
        <v>28.776566802340309</v>
      </c>
      <c r="N17">
        <f t="shared" ref="N17:N21" si="6">(DC17 - IF(AG17&gt;1, J17*CX17*100/(AI17*DQ17), 0))*(DJ17+DK17)/1000</f>
        <v>39.411344374122002</v>
      </c>
      <c r="O17">
        <f t="shared" ref="O17:O21" si="7">2/((1/Q17-1/P17)+SIGN(Q17)*SQRT((1/Q17-1/P17)*(1/Q17-1/P17) + 4*CY17/((CY17+1)*(CY17+1))*(2*1/Q17*1/P17-1/P17*1/P17)))</f>
        <v>0.56697030793033487</v>
      </c>
      <c r="P17">
        <f t="shared" ref="P17:P21" si="8">IF(LEFT(CZ17,1)&lt;&gt;"0",IF(LEFT(CZ17,1)="1",3,DA17),$D$5+$E$5*(DQ17*DJ17/($K$5*1000))+$F$5*(DQ17*DJ17/($K$5*1000))*MAX(MIN(CX17,$J$5),$I$5)*MAX(MIN(CX17,$J$5),$I$5)+$G$5*MAX(MIN(CX17,$J$5),$I$5)*(DQ17*DJ17/($K$5*1000))+$H$5*(DQ17*DJ17/($K$5*1000))*(DQ17*DJ17/($K$5*1000)))</f>
        <v>2.901154957492849</v>
      </c>
      <c r="Q17">
        <f t="shared" ref="Q17:Q21" si="9">H17*(1000-(1000*0.61365*EXP(17.502*U17/(240.97+U17))/(DJ17+DK17)+DE17)/2)/(1000*0.61365*EXP(17.502*U17/(240.97+U17))/(DJ17+DK17)-DE17)</f>
        <v>0.51184274641335215</v>
      </c>
      <c r="R17">
        <f t="shared" ref="R17:R21" si="10">1/((CY17+1)/(O17/1.6)+1/(P17/1.37)) + CY17/((CY17+1)/(O17/1.6) + CY17/(P17/1.37))</f>
        <v>0.32440686387980422</v>
      </c>
      <c r="S17">
        <f t="shared" ref="S17:S21" si="11">(CT17*CW17)</f>
        <v>289.59461992381119</v>
      </c>
      <c r="T17">
        <f t="shared" ref="T17:T21" si="12">(DL17+(S17+2*0.95*0.0000000567*(((DL17+$B$7)+273)^4-(DL17+273)^4)-44100*H17)/(1.84*29.3*P17+8*0.95*0.0000000567*(DL17+273)^3))</f>
        <v>25.586822283271133</v>
      </c>
      <c r="U17">
        <f t="shared" ref="U17:U21" si="13">($C$7*DM17+$D$7*DN17+$E$7*T17)</f>
        <v>24.994399999999999</v>
      </c>
      <c r="V17">
        <f t="shared" ref="V17:V21" si="14">0.61365*EXP(17.502*U17/(240.97+U17))</f>
        <v>3.178616155696997</v>
      </c>
      <c r="W17">
        <f t="shared" ref="W17:W21" si="15">(X17/Y17*100)</f>
        <v>56.856520918192835</v>
      </c>
      <c r="X17">
        <f t="shared" ref="X17:X21" si="16">DE17*(DJ17+DK17)/1000</f>
        <v>1.8821672601157999</v>
      </c>
      <c r="Y17">
        <f t="shared" ref="Y17:Y21" si="17">0.61365*EXP(17.502*DL17/(240.97+DL17))</f>
        <v>3.3103806383509262</v>
      </c>
      <c r="Z17">
        <f t="shared" ref="Z17:Z21" si="18">(V17-DE17*(DJ17+DK17)/1000)</f>
        <v>1.296448895581197</v>
      </c>
      <c r="AA17">
        <f t="shared" ref="AA17:AA21" si="19">(-H17*44100)</f>
        <v>-304.80159513345609</v>
      </c>
      <c r="AB17">
        <f t="shared" ref="AB17:AB21" si="20">2*29.3*P17*0.92*(DL17-U17)</f>
        <v>106.82602612468608</v>
      </c>
      <c r="AC17">
        <f t="shared" ref="AC17:AC21" si="21">2*0.95*0.0000000567*(((DL17+$B$7)+273)^4-(U17+273)^4)</f>
        <v>7.8150988358197715</v>
      </c>
      <c r="AD17">
        <f t="shared" ref="AD17:AD21" si="22">S17+AC17+AA17+AB17</f>
        <v>99.434149750860939</v>
      </c>
      <c r="AE17">
        <v>111</v>
      </c>
      <c r="AF17">
        <v>22</v>
      </c>
      <c r="AG17">
        <f t="shared" ref="AG17:AG21" si="23">IF(AE17*$H$13&gt;=AI17,1,(AI17/(AI17-AE17*$H$13)))</f>
        <v>1</v>
      </c>
      <c r="AH17">
        <f t="shared" ref="AH17:AH21" si="24">(AG17-1)*100</f>
        <v>0</v>
      </c>
      <c r="AI17">
        <f t="shared" ref="AI17:AI21" si="25">MAX(0,($B$13+$C$13*DQ17)/(1+$D$13*DQ17)*DJ17/(DL17+273)*$E$13)</f>
        <v>52257.391636034801</v>
      </c>
      <c r="AJ17" t="s">
        <v>407</v>
      </c>
      <c r="AK17" t="s">
        <v>407</v>
      </c>
      <c r="AL17">
        <v>0</v>
      </c>
      <c r="AM17">
        <v>0</v>
      </c>
      <c r="AN17" t="e">
        <f t="shared" ref="AN17:AN21" si="26">1-AL17/AM17</f>
        <v>#DIV/0!</v>
      </c>
      <c r="AO17">
        <v>0</v>
      </c>
      <c r="AP17" t="s">
        <v>407</v>
      </c>
      <c r="AQ17" t="s">
        <v>407</v>
      </c>
      <c r="AR17">
        <v>0</v>
      </c>
      <c r="AS17">
        <v>0</v>
      </c>
      <c r="AT17" t="e">
        <f t="shared" ref="AT17:AT21" si="27">1-AR17/AS17</f>
        <v>#DIV/0!</v>
      </c>
      <c r="AU17">
        <v>0.5</v>
      </c>
      <c r="AV17">
        <f t="shared" ref="AV17:AV21" si="28">CU17</f>
        <v>1513.3355999605237</v>
      </c>
      <c r="AW17">
        <f t="shared" ref="AW17:AW21" si="29">J17</f>
        <v>32.619860399965845</v>
      </c>
      <c r="AX17" t="e">
        <f t="shared" ref="AX17:AX21" si="30">AT17*AU17*AV17</f>
        <v>#DIV/0!</v>
      </c>
      <c r="AY17">
        <f t="shared" ref="AY17:AY21" si="31">(AW17-AO17)/AV17</f>
        <v>2.1554941548204348E-2</v>
      </c>
      <c r="AZ17" t="e">
        <f t="shared" ref="AZ17:AZ21" si="32">(AM17-AS17)/AS17</f>
        <v>#DIV/0!</v>
      </c>
      <c r="BA17" t="e">
        <f t="shared" ref="BA17:BA21" si="33">AL17/(AN17+AL17/AS17)</f>
        <v>#DIV/0!</v>
      </c>
      <c r="BB17" t="s">
        <v>407</v>
      </c>
      <c r="BC17">
        <v>0</v>
      </c>
      <c r="BD17" t="e">
        <f t="shared" ref="BD17:BD21" si="34">IF(BC17&lt;&gt;0, BC17, BA17)</f>
        <v>#DIV/0!</v>
      </c>
      <c r="BE17" t="e">
        <f t="shared" ref="BE17:BE21" si="35">1-BD17/AS17</f>
        <v>#DIV/0!</v>
      </c>
      <c r="BF17" t="e">
        <f t="shared" ref="BF17:BF21" si="36">(AS17-AR17)/(AS17-BD17)</f>
        <v>#DIV/0!</v>
      </c>
      <c r="BG17" t="e">
        <f t="shared" ref="BG17:BG21" si="37">(AM17-AS17)/(AM17-BD17)</f>
        <v>#DIV/0!</v>
      </c>
      <c r="BH17" t="e">
        <f t="shared" ref="BH17:BH21" si="38">(AS17-AR17)/(AS17-AL17)</f>
        <v>#DIV/0!</v>
      </c>
      <c r="BI17" t="e">
        <f t="shared" ref="BI17:BI21" si="39">(AM17-AS17)/(AM17-AL17)</f>
        <v>#DIV/0!</v>
      </c>
      <c r="BJ17" t="e">
        <f t="shared" ref="BJ17:BJ21" si="40">(BF17*BD17/AR17)</f>
        <v>#DIV/0!</v>
      </c>
      <c r="BK17" t="e">
        <f t="shared" ref="BK17:BK21" si="41">(1-BJ17)</f>
        <v>#DIV/0!</v>
      </c>
      <c r="CT17">
        <f t="shared" ref="CT17:CT21" si="42">$B$11*DR17+$C$11*DS17+$F$11*ED17*(1-EG17)</f>
        <v>1800.18</v>
      </c>
      <c r="CU17">
        <f t="shared" ref="CU17:CU21" si="43">CT17*CV17</f>
        <v>1513.3355999605237</v>
      </c>
      <c r="CV17">
        <f t="shared" ref="CV17:CV21" si="44">($B$11*$D$9+$C$11*$D$9+$F$11*((EQ17+EI17)/MAX(EQ17+EI17+ER17, 0.1)*$I$9+ER17/MAX(EQ17+EI17+ER17, 0.1)*$J$9))/($B$11+$C$11+$F$11)</f>
        <v>0.84065793418465029</v>
      </c>
      <c r="CW17">
        <f t="shared" ref="CW17:CW21" si="45">($B$11*$K$9+$C$11*$K$9+$F$11*((EQ17+EI17)/MAX(EQ17+EI17+ER17, 0.1)*$P$9+ER17/MAX(EQ17+EI17+ER17, 0.1)*$Q$9))/($B$11+$C$11+$F$11)</f>
        <v>0.16086981297637523</v>
      </c>
      <c r="CX17">
        <v>6</v>
      </c>
      <c r="CY17">
        <v>0.5</v>
      </c>
      <c r="CZ17" t="s">
        <v>408</v>
      </c>
      <c r="DA17">
        <v>2</v>
      </c>
      <c r="DB17">
        <v>1678984612.5</v>
      </c>
      <c r="DC17">
        <v>399.95400000000001</v>
      </c>
      <c r="DD17">
        <v>442.39100000000002</v>
      </c>
      <c r="DE17">
        <v>19.1006</v>
      </c>
      <c r="DF17">
        <v>10.9697</v>
      </c>
      <c r="DG17">
        <v>402.36</v>
      </c>
      <c r="DH17">
        <v>18.753499999999999</v>
      </c>
      <c r="DI17">
        <v>500.28300000000002</v>
      </c>
      <c r="DJ17">
        <v>98.439400000000006</v>
      </c>
      <c r="DK17">
        <v>0.10029299999999999</v>
      </c>
      <c r="DL17">
        <v>25.677399999999999</v>
      </c>
      <c r="DM17">
        <v>24.994399999999999</v>
      </c>
      <c r="DN17">
        <v>999.9</v>
      </c>
      <c r="DO17">
        <v>0</v>
      </c>
      <c r="DP17">
        <v>0</v>
      </c>
      <c r="DQ17">
        <v>9995</v>
      </c>
      <c r="DR17">
        <v>0</v>
      </c>
      <c r="DS17">
        <v>1.8633899999999999E-3</v>
      </c>
      <c r="DT17">
        <v>-42.436999999999998</v>
      </c>
      <c r="DU17">
        <v>407.74200000000002</v>
      </c>
      <c r="DV17">
        <v>447.298</v>
      </c>
      <c r="DW17">
        <v>8.1308900000000008</v>
      </c>
      <c r="DX17">
        <v>442.39100000000002</v>
      </c>
      <c r="DY17">
        <v>10.9697</v>
      </c>
      <c r="DZ17">
        <v>1.88025</v>
      </c>
      <c r="EA17">
        <v>1.07985</v>
      </c>
      <c r="EB17">
        <v>16.470400000000001</v>
      </c>
      <c r="EC17">
        <v>8.0407799999999998</v>
      </c>
      <c r="ED17">
        <v>1800.18</v>
      </c>
      <c r="EE17">
        <v>0.97800699999999996</v>
      </c>
      <c r="EF17">
        <v>2.1993499999999999E-2</v>
      </c>
      <c r="EG17">
        <v>0</v>
      </c>
      <c r="EH17">
        <v>1049.1500000000001</v>
      </c>
      <c r="EI17">
        <v>5.0000600000000004</v>
      </c>
      <c r="EJ17">
        <v>17279</v>
      </c>
      <c r="EK17">
        <v>16015.5</v>
      </c>
      <c r="EL17">
        <v>45.811999999999998</v>
      </c>
      <c r="EM17">
        <v>47.125</v>
      </c>
      <c r="EN17">
        <v>46.5</v>
      </c>
      <c r="EO17">
        <v>46.311999999999998</v>
      </c>
      <c r="EP17">
        <v>47.311999999999998</v>
      </c>
      <c r="EQ17">
        <v>1755.7</v>
      </c>
      <c r="ER17">
        <v>39.479999999999997</v>
      </c>
      <c r="ES17">
        <v>0</v>
      </c>
      <c r="ET17">
        <v>1678984613</v>
      </c>
      <c r="EU17">
        <v>0</v>
      </c>
      <c r="EV17">
        <v>1049.1103846153851</v>
      </c>
      <c r="EW17">
        <v>-0.82564101034879234</v>
      </c>
      <c r="EX17">
        <v>-7.8358974597036211</v>
      </c>
      <c r="EY17">
        <v>17277.54615384616</v>
      </c>
      <c r="EZ17">
        <v>15</v>
      </c>
      <c r="FA17">
        <v>1678981500.5999999</v>
      </c>
      <c r="FB17" t="s">
        <v>409</v>
      </c>
      <c r="FC17">
        <v>1678981497.5999999</v>
      </c>
      <c r="FD17">
        <v>1678981500.5999999</v>
      </c>
      <c r="FE17">
        <v>3</v>
      </c>
      <c r="FF17">
        <v>0.38600000000000001</v>
      </c>
      <c r="FG17">
        <v>1.4999999999999999E-2</v>
      </c>
      <c r="FH17">
        <v>-2.5030000000000001</v>
      </c>
      <c r="FI17">
        <v>-9.7000000000000003E-2</v>
      </c>
      <c r="FJ17">
        <v>433</v>
      </c>
      <c r="FK17">
        <v>11</v>
      </c>
      <c r="FL17">
        <v>0.3</v>
      </c>
      <c r="FM17">
        <v>0.04</v>
      </c>
      <c r="FN17">
        <v>-42.39000731707317</v>
      </c>
      <c r="FO17">
        <v>-4.2811149825766968E-2</v>
      </c>
      <c r="FP17">
        <v>4.7290670405864051E-2</v>
      </c>
      <c r="FQ17">
        <v>-1</v>
      </c>
      <c r="FR17">
        <v>8.1343258536585346</v>
      </c>
      <c r="FS17">
        <v>5.1790243902326257E-3</v>
      </c>
      <c r="FT17">
        <v>1.807899975122427E-3</v>
      </c>
      <c r="FU17">
        <v>-1</v>
      </c>
      <c r="FV17">
        <v>0</v>
      </c>
      <c r="FW17">
        <v>0</v>
      </c>
      <c r="FX17" t="s">
        <v>410</v>
      </c>
      <c r="FY17">
        <v>2.9328799999999999</v>
      </c>
      <c r="FZ17">
        <v>2.8292600000000001</v>
      </c>
      <c r="GA17">
        <v>9.9946499999999994E-2</v>
      </c>
      <c r="GB17">
        <v>0.10581500000000001</v>
      </c>
      <c r="GC17">
        <v>0.10027899999999999</v>
      </c>
      <c r="GD17">
        <v>6.5561300000000003E-2</v>
      </c>
      <c r="GE17">
        <v>23940.1</v>
      </c>
      <c r="GF17">
        <v>25378.799999999999</v>
      </c>
      <c r="GG17">
        <v>24461.599999999999</v>
      </c>
      <c r="GH17">
        <v>27685.8</v>
      </c>
      <c r="GI17">
        <v>29322.400000000001</v>
      </c>
      <c r="GJ17">
        <v>37679.4</v>
      </c>
      <c r="GK17">
        <v>33531</v>
      </c>
      <c r="GL17">
        <v>42567</v>
      </c>
      <c r="GM17">
        <v>1.7762800000000001</v>
      </c>
      <c r="GN17">
        <v>1.74065</v>
      </c>
      <c r="GO17">
        <v>6.6176100000000002E-2</v>
      </c>
      <c r="GP17">
        <v>0</v>
      </c>
      <c r="GQ17">
        <v>23.907699999999998</v>
      </c>
      <c r="GR17">
        <v>999.9</v>
      </c>
      <c r="GS17">
        <v>33.700000000000003</v>
      </c>
      <c r="GT17">
        <v>29.6</v>
      </c>
      <c r="GU17">
        <v>14.253500000000001</v>
      </c>
      <c r="GV17">
        <v>62.198399999999999</v>
      </c>
      <c r="GW17">
        <v>26.5946</v>
      </c>
      <c r="GX17">
        <v>1</v>
      </c>
      <c r="GY17">
        <v>0.100493</v>
      </c>
      <c r="GZ17">
        <v>2.3243200000000002</v>
      </c>
      <c r="HA17">
        <v>20.2088</v>
      </c>
      <c r="HB17">
        <v>5.2289700000000003</v>
      </c>
      <c r="HC17">
        <v>11.992000000000001</v>
      </c>
      <c r="HD17">
        <v>4.9950999999999999</v>
      </c>
      <c r="HE17">
        <v>3.2909999999999999</v>
      </c>
      <c r="HF17">
        <v>6849.7</v>
      </c>
      <c r="HG17">
        <v>9999</v>
      </c>
      <c r="HH17">
        <v>9999</v>
      </c>
      <c r="HI17">
        <v>133.80000000000001</v>
      </c>
      <c r="HJ17">
        <v>1.8782000000000001</v>
      </c>
      <c r="HK17">
        <v>1.87409</v>
      </c>
      <c r="HL17">
        <v>1.8705700000000001</v>
      </c>
      <c r="HM17">
        <v>1.8725499999999999</v>
      </c>
      <c r="HN17">
        <v>1.87791</v>
      </c>
      <c r="HO17">
        <v>1.8742399999999999</v>
      </c>
      <c r="HP17">
        <v>1.87201</v>
      </c>
      <c r="HQ17">
        <v>1.8709</v>
      </c>
      <c r="HR17">
        <v>0</v>
      </c>
      <c r="HS17">
        <v>0</v>
      </c>
      <c r="HT17">
        <v>0</v>
      </c>
      <c r="HU17">
        <v>0</v>
      </c>
      <c r="HV17" t="s">
        <v>411</v>
      </c>
      <c r="HW17" t="s">
        <v>412</v>
      </c>
      <c r="HX17" t="s">
        <v>413</v>
      </c>
      <c r="HY17" t="s">
        <v>413</v>
      </c>
      <c r="HZ17" t="s">
        <v>413</v>
      </c>
      <c r="IA17" t="s">
        <v>413</v>
      </c>
      <c r="IB17">
        <v>0</v>
      </c>
      <c r="IC17">
        <v>100</v>
      </c>
      <c r="ID17">
        <v>100</v>
      </c>
      <c r="IE17">
        <v>-2.4060000000000001</v>
      </c>
      <c r="IF17">
        <v>0.34710000000000002</v>
      </c>
      <c r="IG17">
        <v>-1.0402895713693581</v>
      </c>
      <c r="IH17">
        <v>-3.8409413047910609E-3</v>
      </c>
      <c r="II17">
        <v>1.222025474305011E-6</v>
      </c>
      <c r="IJ17">
        <v>-2.7416089085140852E-10</v>
      </c>
      <c r="IK17">
        <v>-7.0102684861411052E-2</v>
      </c>
      <c r="IL17">
        <v>-5.0391888290500092E-2</v>
      </c>
      <c r="IM17">
        <v>5.0461131905616963E-3</v>
      </c>
      <c r="IN17">
        <v>-6.2541231099726957E-5</v>
      </c>
      <c r="IO17">
        <v>3</v>
      </c>
      <c r="IP17">
        <v>2222</v>
      </c>
      <c r="IQ17">
        <v>1</v>
      </c>
      <c r="IR17">
        <v>19</v>
      </c>
      <c r="IS17">
        <v>51.9</v>
      </c>
      <c r="IT17">
        <v>51.9</v>
      </c>
      <c r="IU17">
        <v>1.07666</v>
      </c>
      <c r="IV17">
        <v>2.5134300000000001</v>
      </c>
      <c r="IW17">
        <v>1.4465300000000001</v>
      </c>
      <c r="IX17">
        <v>2.2973599999999998</v>
      </c>
      <c r="IY17">
        <v>1.64673</v>
      </c>
      <c r="IZ17">
        <v>2.4182100000000002</v>
      </c>
      <c r="JA17">
        <v>33.378399999999999</v>
      </c>
      <c r="JB17">
        <v>23.947399999999998</v>
      </c>
      <c r="JC17">
        <v>18</v>
      </c>
      <c r="JD17">
        <v>352.339</v>
      </c>
      <c r="JE17">
        <v>402.6</v>
      </c>
      <c r="JF17">
        <v>21.5914</v>
      </c>
      <c r="JG17">
        <v>28.463200000000001</v>
      </c>
      <c r="JH17">
        <v>30.0001</v>
      </c>
      <c r="JI17">
        <v>28.629100000000001</v>
      </c>
      <c r="JJ17">
        <v>28.6387</v>
      </c>
      <c r="JK17">
        <v>21.571000000000002</v>
      </c>
      <c r="JL17">
        <v>28.6187</v>
      </c>
      <c r="JM17">
        <v>54.390500000000003</v>
      </c>
      <c r="JN17">
        <v>21.592099999999999</v>
      </c>
      <c r="JO17">
        <v>442.83600000000001</v>
      </c>
      <c r="JP17">
        <v>10.9254</v>
      </c>
      <c r="JQ17">
        <v>99.489599999999996</v>
      </c>
      <c r="JR17">
        <v>99.565799999999996</v>
      </c>
    </row>
    <row r="18" spans="1:278" x14ac:dyDescent="0.25">
      <c r="A18">
        <v>7</v>
      </c>
      <c r="B18">
        <v>1678984792.5999999</v>
      </c>
      <c r="C18">
        <v>1080.099999904633</v>
      </c>
      <c r="D18" t="s">
        <v>416</v>
      </c>
      <c r="E18" t="s">
        <v>417</v>
      </c>
      <c r="F18" t="s">
        <v>406</v>
      </c>
      <c r="G18">
        <v>1678984792.5999999</v>
      </c>
      <c r="H18">
        <f t="shared" si="0"/>
        <v>6.9500219908182606E-3</v>
      </c>
      <c r="I18">
        <f t="shared" si="1"/>
        <v>6.9500219908182608</v>
      </c>
      <c r="J18">
        <f t="shared" si="2"/>
        <v>32.704415187247996</v>
      </c>
      <c r="K18">
        <f t="shared" si="3"/>
        <v>399.98899999999998</v>
      </c>
      <c r="L18">
        <f t="shared" si="4"/>
        <v>292.08004733743832</v>
      </c>
      <c r="M18">
        <f t="shared" si="5"/>
        <v>28.778647356237848</v>
      </c>
      <c r="N18">
        <f t="shared" si="6"/>
        <v>39.410916569988999</v>
      </c>
      <c r="O18">
        <f t="shared" si="7"/>
        <v>0.56879811639738065</v>
      </c>
      <c r="P18">
        <f t="shared" si="8"/>
        <v>2.900770104766857</v>
      </c>
      <c r="Q18">
        <f t="shared" si="9"/>
        <v>0.51332653008313878</v>
      </c>
      <c r="R18">
        <f t="shared" si="10"/>
        <v>0.32536098136469938</v>
      </c>
      <c r="S18">
        <f t="shared" si="11"/>
        <v>289.59621592381166</v>
      </c>
      <c r="T18">
        <f t="shared" si="12"/>
        <v>25.584327624245333</v>
      </c>
      <c r="U18">
        <f t="shared" si="13"/>
        <v>24.990100000000002</v>
      </c>
      <c r="V18">
        <f t="shared" si="14"/>
        <v>3.1778013359751585</v>
      </c>
      <c r="W18">
        <f t="shared" si="15"/>
        <v>56.705411840527177</v>
      </c>
      <c r="X18">
        <f t="shared" si="16"/>
        <v>1.8780113780603003</v>
      </c>
      <c r="Y18">
        <f t="shared" si="17"/>
        <v>3.3118732711823662</v>
      </c>
      <c r="Z18">
        <f t="shared" si="18"/>
        <v>1.2997899579148582</v>
      </c>
      <c r="AA18">
        <f t="shared" si="19"/>
        <v>-306.49596979508527</v>
      </c>
      <c r="AB18">
        <f t="shared" si="20"/>
        <v>108.67285230050331</v>
      </c>
      <c r="AC18">
        <f t="shared" si="21"/>
        <v>7.9513946385436443</v>
      </c>
      <c r="AD18">
        <f t="shared" si="22"/>
        <v>99.724493067773352</v>
      </c>
      <c r="AE18">
        <v>111</v>
      </c>
      <c r="AF18">
        <v>22</v>
      </c>
      <c r="AG18">
        <f t="shared" si="23"/>
        <v>1</v>
      </c>
      <c r="AH18">
        <f t="shared" si="24"/>
        <v>0</v>
      </c>
      <c r="AI18">
        <f t="shared" si="25"/>
        <v>52244.803547122203</v>
      </c>
      <c r="AJ18" t="s">
        <v>407</v>
      </c>
      <c r="AK18" t="s">
        <v>407</v>
      </c>
      <c r="AL18">
        <v>0</v>
      </c>
      <c r="AM18">
        <v>0</v>
      </c>
      <c r="AN18" t="e">
        <f t="shared" si="26"/>
        <v>#DIV/0!</v>
      </c>
      <c r="AO18">
        <v>0</v>
      </c>
      <c r="AP18" t="s">
        <v>407</v>
      </c>
      <c r="AQ18" t="s">
        <v>407</v>
      </c>
      <c r="AR18">
        <v>0</v>
      </c>
      <c r="AS18">
        <v>0</v>
      </c>
      <c r="AT18" t="e">
        <f t="shared" si="27"/>
        <v>#DIV/0!</v>
      </c>
      <c r="AU18">
        <v>0.5</v>
      </c>
      <c r="AV18">
        <f t="shared" si="28"/>
        <v>1513.3439999605241</v>
      </c>
      <c r="AW18">
        <f t="shared" si="29"/>
        <v>32.704415187247996</v>
      </c>
      <c r="AX18" t="e">
        <f t="shared" si="30"/>
        <v>#DIV/0!</v>
      </c>
      <c r="AY18">
        <f t="shared" si="31"/>
        <v>2.1610694718518127E-2</v>
      </c>
      <c r="AZ18" t="e">
        <f t="shared" si="32"/>
        <v>#DIV/0!</v>
      </c>
      <c r="BA18" t="e">
        <f t="shared" si="33"/>
        <v>#DIV/0!</v>
      </c>
      <c r="BB18" t="s">
        <v>407</v>
      </c>
      <c r="BC18">
        <v>0</v>
      </c>
      <c r="BD18" t="e">
        <f t="shared" si="34"/>
        <v>#DIV/0!</v>
      </c>
      <c r="BE18" t="e">
        <f t="shared" si="35"/>
        <v>#DIV/0!</v>
      </c>
      <c r="BF18" t="e">
        <f t="shared" si="36"/>
        <v>#DIV/0!</v>
      </c>
      <c r="BG18" t="e">
        <f t="shared" si="37"/>
        <v>#DIV/0!</v>
      </c>
      <c r="BH18" t="e">
        <f t="shared" si="38"/>
        <v>#DIV/0!</v>
      </c>
      <c r="BI18" t="e">
        <f t="shared" si="39"/>
        <v>#DIV/0!</v>
      </c>
      <c r="BJ18" t="e">
        <f t="shared" si="40"/>
        <v>#DIV/0!</v>
      </c>
      <c r="BK18" t="e">
        <f t="shared" si="41"/>
        <v>#DIV/0!</v>
      </c>
      <c r="CT18">
        <f t="shared" si="42"/>
        <v>1800.19</v>
      </c>
      <c r="CU18">
        <f t="shared" si="43"/>
        <v>1513.3439999605241</v>
      </c>
      <c r="CV18">
        <f t="shared" si="44"/>
        <v>0.84065793052984639</v>
      </c>
      <c r="CW18">
        <f t="shared" si="45"/>
        <v>0.16086980592260353</v>
      </c>
      <c r="CX18">
        <v>6</v>
      </c>
      <c r="CY18">
        <v>0.5</v>
      </c>
      <c r="CZ18" t="s">
        <v>408</v>
      </c>
      <c r="DA18">
        <v>2</v>
      </c>
      <c r="DB18">
        <v>1678984792.5999999</v>
      </c>
      <c r="DC18">
        <v>399.98899999999998</v>
      </c>
      <c r="DD18">
        <v>442.56</v>
      </c>
      <c r="DE18">
        <v>19.060300000000002</v>
      </c>
      <c r="DF18">
        <v>10.8812</v>
      </c>
      <c r="DG18">
        <v>402.39400000000001</v>
      </c>
      <c r="DH18">
        <v>18.715900000000001</v>
      </c>
      <c r="DI18">
        <v>500.12</v>
      </c>
      <c r="DJ18">
        <v>98.43</v>
      </c>
      <c r="DK18">
        <v>0.10000100000000001</v>
      </c>
      <c r="DL18">
        <v>25.684999999999999</v>
      </c>
      <c r="DM18">
        <v>24.990100000000002</v>
      </c>
      <c r="DN18">
        <v>999.9</v>
      </c>
      <c r="DO18">
        <v>0</v>
      </c>
      <c r="DP18">
        <v>0</v>
      </c>
      <c r="DQ18">
        <v>9993.75</v>
      </c>
      <c r="DR18">
        <v>0</v>
      </c>
      <c r="DS18">
        <v>1.91117E-3</v>
      </c>
      <c r="DT18">
        <v>-42.5717</v>
      </c>
      <c r="DU18">
        <v>407.76100000000002</v>
      </c>
      <c r="DV18">
        <v>447.42899999999997</v>
      </c>
      <c r="DW18">
        <v>8.1790099999999999</v>
      </c>
      <c r="DX18">
        <v>442.56</v>
      </c>
      <c r="DY18">
        <v>10.8812</v>
      </c>
      <c r="DZ18">
        <v>1.8761000000000001</v>
      </c>
      <c r="EA18">
        <v>1.07104</v>
      </c>
      <c r="EB18">
        <v>16.435700000000001</v>
      </c>
      <c r="EC18">
        <v>7.9203700000000001</v>
      </c>
      <c r="ED18">
        <v>1800.19</v>
      </c>
      <c r="EE18">
        <v>0.97800699999999996</v>
      </c>
      <c r="EF18">
        <v>2.1993499999999999E-2</v>
      </c>
      <c r="EG18">
        <v>0</v>
      </c>
      <c r="EH18">
        <v>1048.1099999999999</v>
      </c>
      <c r="EI18">
        <v>5.0000600000000004</v>
      </c>
      <c r="EJ18">
        <v>17268.3</v>
      </c>
      <c r="EK18">
        <v>16015.5</v>
      </c>
      <c r="EL18">
        <v>45.811999999999998</v>
      </c>
      <c r="EM18">
        <v>47.125</v>
      </c>
      <c r="EN18">
        <v>46.561999999999998</v>
      </c>
      <c r="EO18">
        <v>46.311999999999998</v>
      </c>
      <c r="EP18">
        <v>47.311999999999998</v>
      </c>
      <c r="EQ18">
        <v>1755.71</v>
      </c>
      <c r="ER18">
        <v>39.479999999999997</v>
      </c>
      <c r="ES18">
        <v>0</v>
      </c>
      <c r="ET18">
        <v>1678984793.5999999</v>
      </c>
      <c r="EU18">
        <v>0</v>
      </c>
      <c r="EV18">
        <v>1048.3632</v>
      </c>
      <c r="EW18">
        <v>0.14769232110365441</v>
      </c>
      <c r="EX18">
        <v>-2.476923115049499</v>
      </c>
      <c r="EY18">
        <v>17266.792000000001</v>
      </c>
      <c r="EZ18">
        <v>15</v>
      </c>
      <c r="FA18">
        <v>1678981500.5999999</v>
      </c>
      <c r="FB18" t="s">
        <v>409</v>
      </c>
      <c r="FC18">
        <v>1678981497.5999999</v>
      </c>
      <c r="FD18">
        <v>1678981500.5999999</v>
      </c>
      <c r="FE18">
        <v>3</v>
      </c>
      <c r="FF18">
        <v>0.38600000000000001</v>
      </c>
      <c r="FG18">
        <v>1.4999999999999999E-2</v>
      </c>
      <c r="FH18">
        <v>-2.5030000000000001</v>
      </c>
      <c r="FI18">
        <v>-9.7000000000000003E-2</v>
      </c>
      <c r="FJ18">
        <v>433</v>
      </c>
      <c r="FK18">
        <v>11</v>
      </c>
      <c r="FL18">
        <v>0.3</v>
      </c>
      <c r="FM18">
        <v>0.04</v>
      </c>
      <c r="FN18">
        <v>-42.424925000000002</v>
      </c>
      <c r="FO18">
        <v>-0.24942439024377289</v>
      </c>
      <c r="FP18">
        <v>7.603510620101768E-2</v>
      </c>
      <c r="FQ18">
        <v>-1</v>
      </c>
      <c r="FR18">
        <v>8.1772512500000012</v>
      </c>
      <c r="FS18">
        <v>3.9060787992516279E-3</v>
      </c>
      <c r="FT18">
        <v>1.899823922762348E-3</v>
      </c>
      <c r="FU18">
        <v>-1</v>
      </c>
      <c r="FV18">
        <v>0</v>
      </c>
      <c r="FW18">
        <v>0</v>
      </c>
      <c r="FX18" t="s">
        <v>410</v>
      </c>
      <c r="FY18">
        <v>2.93248</v>
      </c>
      <c r="FZ18">
        <v>2.8289599999999999</v>
      </c>
      <c r="GA18">
        <v>9.9944900000000003E-2</v>
      </c>
      <c r="GB18">
        <v>0.105837</v>
      </c>
      <c r="GC18">
        <v>0.10012600000000001</v>
      </c>
      <c r="GD18">
        <v>6.5157099999999996E-2</v>
      </c>
      <c r="GE18">
        <v>23939.8</v>
      </c>
      <c r="GF18">
        <v>25377.4</v>
      </c>
      <c r="GG18">
        <v>24461.200000000001</v>
      </c>
      <c r="GH18">
        <v>27685</v>
      </c>
      <c r="GI18">
        <v>29326.9</v>
      </c>
      <c r="GJ18">
        <v>37695.1</v>
      </c>
      <c r="GK18">
        <v>33530.5</v>
      </c>
      <c r="GL18">
        <v>42566.400000000001</v>
      </c>
      <c r="GM18">
        <v>1.77582</v>
      </c>
      <c r="GN18">
        <v>1.74065</v>
      </c>
      <c r="GO18">
        <v>6.7502300000000001E-2</v>
      </c>
      <c r="GP18">
        <v>0</v>
      </c>
      <c r="GQ18">
        <v>23.881599999999999</v>
      </c>
      <c r="GR18">
        <v>999.9</v>
      </c>
      <c r="GS18">
        <v>33.6</v>
      </c>
      <c r="GT18">
        <v>29.6</v>
      </c>
      <c r="GU18">
        <v>14.2125</v>
      </c>
      <c r="GV18">
        <v>62.162999999999997</v>
      </c>
      <c r="GW18">
        <v>26.646599999999999</v>
      </c>
      <c r="GX18">
        <v>1</v>
      </c>
      <c r="GY18">
        <v>0.10017</v>
      </c>
      <c r="GZ18">
        <v>2.2399800000000001</v>
      </c>
      <c r="HA18">
        <v>20.209700000000002</v>
      </c>
      <c r="HB18">
        <v>5.2286700000000002</v>
      </c>
      <c r="HC18">
        <v>11.992000000000001</v>
      </c>
      <c r="HD18">
        <v>4.9954999999999998</v>
      </c>
      <c r="HE18">
        <v>3.2909999999999999</v>
      </c>
      <c r="HF18">
        <v>6853.2</v>
      </c>
      <c r="HG18">
        <v>9999</v>
      </c>
      <c r="HH18">
        <v>9999</v>
      </c>
      <c r="HI18">
        <v>133.80000000000001</v>
      </c>
      <c r="HJ18">
        <v>1.8782000000000001</v>
      </c>
      <c r="HK18">
        <v>1.87409</v>
      </c>
      <c r="HL18">
        <v>1.8705700000000001</v>
      </c>
      <c r="HM18">
        <v>1.87256</v>
      </c>
      <c r="HN18">
        <v>1.8779399999999999</v>
      </c>
      <c r="HO18">
        <v>1.8742399999999999</v>
      </c>
      <c r="HP18">
        <v>1.87201</v>
      </c>
      <c r="HQ18">
        <v>1.8708899999999999</v>
      </c>
      <c r="HR18">
        <v>0</v>
      </c>
      <c r="HS18">
        <v>0</v>
      </c>
      <c r="HT18">
        <v>0</v>
      </c>
      <c r="HU18">
        <v>0</v>
      </c>
      <c r="HV18" t="s">
        <v>411</v>
      </c>
      <c r="HW18" t="s">
        <v>412</v>
      </c>
      <c r="HX18" t="s">
        <v>413</v>
      </c>
      <c r="HY18" t="s">
        <v>413</v>
      </c>
      <c r="HZ18" t="s">
        <v>413</v>
      </c>
      <c r="IA18" t="s">
        <v>413</v>
      </c>
      <c r="IB18">
        <v>0</v>
      </c>
      <c r="IC18">
        <v>100</v>
      </c>
      <c r="ID18">
        <v>100</v>
      </c>
      <c r="IE18">
        <v>-2.4049999999999998</v>
      </c>
      <c r="IF18">
        <v>0.34439999999999998</v>
      </c>
      <c r="IG18">
        <v>-1.0402895713693581</v>
      </c>
      <c r="IH18">
        <v>-3.8409413047910609E-3</v>
      </c>
      <c r="II18">
        <v>1.222025474305011E-6</v>
      </c>
      <c r="IJ18">
        <v>-2.7416089085140852E-10</v>
      </c>
      <c r="IK18">
        <v>-7.0102684861411052E-2</v>
      </c>
      <c r="IL18">
        <v>-5.0391888290500092E-2</v>
      </c>
      <c r="IM18">
        <v>5.0461131905616963E-3</v>
      </c>
      <c r="IN18">
        <v>-6.2541231099726957E-5</v>
      </c>
      <c r="IO18">
        <v>3</v>
      </c>
      <c r="IP18">
        <v>2222</v>
      </c>
      <c r="IQ18">
        <v>1</v>
      </c>
      <c r="IR18">
        <v>19</v>
      </c>
      <c r="IS18">
        <v>54.9</v>
      </c>
      <c r="IT18">
        <v>54.9</v>
      </c>
      <c r="IU18">
        <v>1.07544</v>
      </c>
      <c r="IV18">
        <v>2.50244</v>
      </c>
      <c r="IW18">
        <v>1.4465300000000001</v>
      </c>
      <c r="IX18">
        <v>2.2961399999999998</v>
      </c>
      <c r="IY18">
        <v>1.64673</v>
      </c>
      <c r="IZ18">
        <v>2.3864700000000001</v>
      </c>
      <c r="JA18">
        <v>33.378399999999999</v>
      </c>
      <c r="JB18">
        <v>23.947399999999998</v>
      </c>
      <c r="JC18">
        <v>18</v>
      </c>
      <c r="JD18">
        <v>352.1</v>
      </c>
      <c r="JE18">
        <v>402.56700000000001</v>
      </c>
      <c r="JF18">
        <v>21.6464</v>
      </c>
      <c r="JG18">
        <v>28.458400000000001</v>
      </c>
      <c r="JH18">
        <v>30</v>
      </c>
      <c r="JI18">
        <v>28.624300000000002</v>
      </c>
      <c r="JJ18">
        <v>28.633800000000001</v>
      </c>
      <c r="JK18">
        <v>21.567599999999999</v>
      </c>
      <c r="JL18">
        <v>28.907900000000001</v>
      </c>
      <c r="JM18">
        <v>54.020099999999999</v>
      </c>
      <c r="JN18">
        <v>21.6492</v>
      </c>
      <c r="JO18">
        <v>442.84100000000001</v>
      </c>
      <c r="JP18">
        <v>10.8985</v>
      </c>
      <c r="JQ18">
        <v>99.487899999999996</v>
      </c>
      <c r="JR18">
        <v>99.563800000000001</v>
      </c>
    </row>
    <row r="19" spans="1:278" x14ac:dyDescent="0.25">
      <c r="A19">
        <v>8</v>
      </c>
      <c r="B19">
        <v>1678984972.5999999</v>
      </c>
      <c r="C19">
        <v>1260.099999904633</v>
      </c>
      <c r="D19" t="s">
        <v>418</v>
      </c>
      <c r="E19" t="s">
        <v>419</v>
      </c>
      <c r="F19" t="s">
        <v>406</v>
      </c>
      <c r="G19">
        <v>1678984972.5999999</v>
      </c>
      <c r="H19">
        <f t="shared" si="0"/>
        <v>6.9498430309412737E-3</v>
      </c>
      <c r="I19">
        <f t="shared" si="1"/>
        <v>6.949843030941274</v>
      </c>
      <c r="J19">
        <f t="shared" si="2"/>
        <v>32.730791037401623</v>
      </c>
      <c r="K19">
        <f t="shared" si="3"/>
        <v>400.12599999999998</v>
      </c>
      <c r="L19">
        <f t="shared" si="4"/>
        <v>292.30862063640899</v>
      </c>
      <c r="M19">
        <f t="shared" si="5"/>
        <v>28.801271576248464</v>
      </c>
      <c r="N19">
        <f t="shared" si="6"/>
        <v>39.424556024478001</v>
      </c>
      <c r="O19">
        <f t="shared" si="7"/>
        <v>0.56980226073108864</v>
      </c>
      <c r="P19">
        <f t="shared" si="8"/>
        <v>2.9014300449016428</v>
      </c>
      <c r="Q19">
        <f t="shared" si="9"/>
        <v>0.51415622433479458</v>
      </c>
      <c r="R19">
        <f t="shared" si="10"/>
        <v>0.32589316496198634</v>
      </c>
      <c r="S19">
        <f t="shared" si="11"/>
        <v>289.59302392381085</v>
      </c>
      <c r="T19">
        <f t="shared" si="12"/>
        <v>25.598577930954306</v>
      </c>
      <c r="U19">
        <f t="shared" si="13"/>
        <v>24.993200000000002</v>
      </c>
      <c r="V19">
        <f t="shared" si="14"/>
        <v>3.1783887457825046</v>
      </c>
      <c r="W19">
        <f t="shared" si="15"/>
        <v>56.740216828716619</v>
      </c>
      <c r="X19">
        <f t="shared" si="16"/>
        <v>1.8807473780640003</v>
      </c>
      <c r="Y19">
        <f t="shared" si="17"/>
        <v>3.3146637132908188</v>
      </c>
      <c r="Z19">
        <f t="shared" si="18"/>
        <v>1.2976413677185044</v>
      </c>
      <c r="AA19">
        <f t="shared" si="19"/>
        <v>-306.48807766451017</v>
      </c>
      <c r="AB19">
        <f t="shared" si="20"/>
        <v>110.43385898600052</v>
      </c>
      <c r="AC19">
        <f t="shared" si="21"/>
        <v>8.0791094593468333</v>
      </c>
      <c r="AD19">
        <f t="shared" si="22"/>
        <v>101.61791470464804</v>
      </c>
      <c r="AE19">
        <v>111</v>
      </c>
      <c r="AF19">
        <v>22</v>
      </c>
      <c r="AG19">
        <f t="shared" si="23"/>
        <v>1</v>
      </c>
      <c r="AH19">
        <f t="shared" si="24"/>
        <v>0</v>
      </c>
      <c r="AI19">
        <f t="shared" si="25"/>
        <v>52261.282952126123</v>
      </c>
      <c r="AJ19" t="s">
        <v>407</v>
      </c>
      <c r="AK19" t="s">
        <v>407</v>
      </c>
      <c r="AL19">
        <v>0</v>
      </c>
      <c r="AM19">
        <v>0</v>
      </c>
      <c r="AN19" t="e">
        <f t="shared" si="26"/>
        <v>#DIV/0!</v>
      </c>
      <c r="AO19">
        <v>0</v>
      </c>
      <c r="AP19" t="s">
        <v>407</v>
      </c>
      <c r="AQ19" t="s">
        <v>407</v>
      </c>
      <c r="AR19">
        <v>0</v>
      </c>
      <c r="AS19">
        <v>0</v>
      </c>
      <c r="AT19" t="e">
        <f t="shared" si="27"/>
        <v>#DIV/0!</v>
      </c>
      <c r="AU19">
        <v>0.5</v>
      </c>
      <c r="AV19">
        <f t="shared" si="28"/>
        <v>1513.3271999605238</v>
      </c>
      <c r="AW19">
        <f t="shared" si="29"/>
        <v>32.730791037401623</v>
      </c>
      <c r="AX19" t="e">
        <f t="shared" si="30"/>
        <v>#DIV/0!</v>
      </c>
      <c r="AY19">
        <f t="shared" si="31"/>
        <v>2.1628363673272661E-2</v>
      </c>
      <c r="AZ19" t="e">
        <f t="shared" si="32"/>
        <v>#DIV/0!</v>
      </c>
      <c r="BA19" t="e">
        <f t="shared" si="33"/>
        <v>#DIV/0!</v>
      </c>
      <c r="BB19" t="s">
        <v>407</v>
      </c>
      <c r="BC19">
        <v>0</v>
      </c>
      <c r="BD19" t="e">
        <f t="shared" si="34"/>
        <v>#DIV/0!</v>
      </c>
      <c r="BE19" t="e">
        <f t="shared" si="35"/>
        <v>#DIV/0!</v>
      </c>
      <c r="BF19" t="e">
        <f t="shared" si="36"/>
        <v>#DIV/0!</v>
      </c>
      <c r="BG19" t="e">
        <f t="shared" si="37"/>
        <v>#DIV/0!</v>
      </c>
      <c r="BH19" t="e">
        <f t="shared" si="38"/>
        <v>#DIV/0!</v>
      </c>
      <c r="BI19" t="e">
        <f t="shared" si="39"/>
        <v>#DIV/0!</v>
      </c>
      <c r="BJ19" t="e">
        <f t="shared" si="40"/>
        <v>#DIV/0!</v>
      </c>
      <c r="BK19" t="e">
        <f t="shared" si="41"/>
        <v>#DIV/0!</v>
      </c>
      <c r="CT19">
        <f t="shared" si="42"/>
        <v>1800.17</v>
      </c>
      <c r="CU19">
        <f t="shared" si="43"/>
        <v>1513.3271999605238</v>
      </c>
      <c r="CV19">
        <f t="shared" si="44"/>
        <v>0.84065793783949505</v>
      </c>
      <c r="CW19">
        <f t="shared" si="45"/>
        <v>0.16086982003022537</v>
      </c>
      <c r="CX19">
        <v>6</v>
      </c>
      <c r="CY19">
        <v>0.5</v>
      </c>
      <c r="CZ19" t="s">
        <v>408</v>
      </c>
      <c r="DA19">
        <v>2</v>
      </c>
      <c r="DB19">
        <v>1678984972.5999999</v>
      </c>
      <c r="DC19">
        <v>400.12599999999998</v>
      </c>
      <c r="DD19">
        <v>442.73200000000003</v>
      </c>
      <c r="DE19">
        <v>19.088000000000001</v>
      </c>
      <c r="DF19">
        <v>10.908899999999999</v>
      </c>
      <c r="DG19">
        <v>402.53199999999998</v>
      </c>
      <c r="DH19">
        <v>18.741800000000001</v>
      </c>
      <c r="DI19">
        <v>500.09300000000002</v>
      </c>
      <c r="DJ19">
        <v>98.430300000000003</v>
      </c>
      <c r="DK19">
        <v>0.100053</v>
      </c>
      <c r="DL19">
        <v>25.699200000000001</v>
      </c>
      <c r="DM19">
        <v>24.993200000000002</v>
      </c>
      <c r="DN19">
        <v>999.9</v>
      </c>
      <c r="DO19">
        <v>0</v>
      </c>
      <c r="DP19">
        <v>0</v>
      </c>
      <c r="DQ19">
        <v>9997.5</v>
      </c>
      <c r="DR19">
        <v>0</v>
      </c>
      <c r="DS19">
        <v>1.91117E-3</v>
      </c>
      <c r="DT19">
        <v>-42.606299999999997</v>
      </c>
      <c r="DU19">
        <v>407.91199999999998</v>
      </c>
      <c r="DV19">
        <v>447.61500000000001</v>
      </c>
      <c r="DW19">
        <v>8.1790800000000008</v>
      </c>
      <c r="DX19">
        <v>442.73200000000003</v>
      </c>
      <c r="DY19">
        <v>10.908899999999999</v>
      </c>
      <c r="DZ19">
        <v>1.8788400000000001</v>
      </c>
      <c r="EA19">
        <v>1.0737699999999999</v>
      </c>
      <c r="EB19">
        <v>16.458600000000001</v>
      </c>
      <c r="EC19">
        <v>7.9577499999999999</v>
      </c>
      <c r="ED19">
        <v>1800.17</v>
      </c>
      <c r="EE19">
        <v>0.97800699999999996</v>
      </c>
      <c r="EF19">
        <v>2.1993499999999999E-2</v>
      </c>
      <c r="EG19">
        <v>0</v>
      </c>
      <c r="EH19">
        <v>1047.8</v>
      </c>
      <c r="EI19">
        <v>5.0000600000000004</v>
      </c>
      <c r="EJ19">
        <v>17261.3</v>
      </c>
      <c r="EK19">
        <v>16015.3</v>
      </c>
      <c r="EL19">
        <v>45.811999999999998</v>
      </c>
      <c r="EM19">
        <v>47.125</v>
      </c>
      <c r="EN19">
        <v>46.561999999999998</v>
      </c>
      <c r="EO19">
        <v>46.311999999999998</v>
      </c>
      <c r="EP19">
        <v>47.311999999999998</v>
      </c>
      <c r="EQ19">
        <v>1755.69</v>
      </c>
      <c r="ER19">
        <v>39.479999999999997</v>
      </c>
      <c r="ES19">
        <v>0</v>
      </c>
      <c r="ET19">
        <v>1678984973.5999999</v>
      </c>
      <c r="EU19">
        <v>0</v>
      </c>
      <c r="EV19">
        <v>1048.1188</v>
      </c>
      <c r="EW19">
        <v>-0.58846154154367569</v>
      </c>
      <c r="EX19">
        <v>-4.7769230909189391</v>
      </c>
      <c r="EY19">
        <v>17260.088</v>
      </c>
      <c r="EZ19">
        <v>15</v>
      </c>
      <c r="FA19">
        <v>1678981500.5999999</v>
      </c>
      <c r="FB19" t="s">
        <v>409</v>
      </c>
      <c r="FC19">
        <v>1678981497.5999999</v>
      </c>
      <c r="FD19">
        <v>1678981500.5999999</v>
      </c>
      <c r="FE19">
        <v>3</v>
      </c>
      <c r="FF19">
        <v>0.38600000000000001</v>
      </c>
      <c r="FG19">
        <v>1.4999999999999999E-2</v>
      </c>
      <c r="FH19">
        <v>-2.5030000000000001</v>
      </c>
      <c r="FI19">
        <v>-9.7000000000000003E-2</v>
      </c>
      <c r="FJ19">
        <v>433</v>
      </c>
      <c r="FK19">
        <v>11</v>
      </c>
      <c r="FL19">
        <v>0.3</v>
      </c>
      <c r="FM19">
        <v>0.04</v>
      </c>
      <c r="FN19">
        <v>-42.561929999999997</v>
      </c>
      <c r="FO19">
        <v>-0.81217485928697442</v>
      </c>
      <c r="FP19">
        <v>0.14541715373366429</v>
      </c>
      <c r="FQ19">
        <v>-1</v>
      </c>
      <c r="FR19">
        <v>8.1788152499999995</v>
      </c>
      <c r="FS19">
        <v>-3.3936585365911612E-3</v>
      </c>
      <c r="FT19">
        <v>2.0017242411232831E-3</v>
      </c>
      <c r="FU19">
        <v>-1</v>
      </c>
      <c r="FV19">
        <v>0</v>
      </c>
      <c r="FW19">
        <v>0</v>
      </c>
      <c r="FX19" t="s">
        <v>410</v>
      </c>
      <c r="FY19">
        <v>2.9323999999999999</v>
      </c>
      <c r="FZ19">
        <v>2.82904</v>
      </c>
      <c r="GA19">
        <v>9.9970600000000007E-2</v>
      </c>
      <c r="GB19">
        <v>0.105867</v>
      </c>
      <c r="GC19">
        <v>0.10022499999999999</v>
      </c>
      <c r="GD19">
        <v>6.5281599999999995E-2</v>
      </c>
      <c r="GE19">
        <v>23938.400000000001</v>
      </c>
      <c r="GF19">
        <v>25376.799999999999</v>
      </c>
      <c r="GG19">
        <v>24460.6</v>
      </c>
      <c r="GH19">
        <v>27685.3</v>
      </c>
      <c r="GI19">
        <v>29323.1</v>
      </c>
      <c r="GJ19">
        <v>37690.699999999997</v>
      </c>
      <c r="GK19">
        <v>33529.800000000003</v>
      </c>
      <c r="GL19">
        <v>42567.1</v>
      </c>
      <c r="GM19">
        <v>1.7762500000000001</v>
      </c>
      <c r="GN19">
        <v>1.7404500000000001</v>
      </c>
      <c r="GO19">
        <v>6.7338300000000004E-2</v>
      </c>
      <c r="GP19">
        <v>0</v>
      </c>
      <c r="GQ19">
        <v>23.8874</v>
      </c>
      <c r="GR19">
        <v>999.9</v>
      </c>
      <c r="GS19">
        <v>33.6</v>
      </c>
      <c r="GT19">
        <v>29.6</v>
      </c>
      <c r="GU19">
        <v>14.211499999999999</v>
      </c>
      <c r="GV19">
        <v>62.222999999999999</v>
      </c>
      <c r="GW19">
        <v>26.694700000000001</v>
      </c>
      <c r="GX19">
        <v>1</v>
      </c>
      <c r="GY19">
        <v>0.100854</v>
      </c>
      <c r="GZ19">
        <v>2.2232599999999998</v>
      </c>
      <c r="HA19">
        <v>20.210100000000001</v>
      </c>
      <c r="HB19">
        <v>5.22837</v>
      </c>
      <c r="HC19">
        <v>11.992000000000001</v>
      </c>
      <c r="HD19">
        <v>4.9954000000000001</v>
      </c>
      <c r="HE19">
        <v>3.2909999999999999</v>
      </c>
      <c r="HF19">
        <v>6856.8</v>
      </c>
      <c r="HG19">
        <v>9999</v>
      </c>
      <c r="HH19">
        <v>9999</v>
      </c>
      <c r="HI19">
        <v>133.9</v>
      </c>
      <c r="HJ19">
        <v>1.8782000000000001</v>
      </c>
      <c r="HK19">
        <v>1.87409</v>
      </c>
      <c r="HL19">
        <v>1.8705700000000001</v>
      </c>
      <c r="HM19">
        <v>1.8725499999999999</v>
      </c>
      <c r="HN19">
        <v>1.87791</v>
      </c>
      <c r="HO19">
        <v>1.8742399999999999</v>
      </c>
      <c r="HP19">
        <v>1.87199</v>
      </c>
      <c r="HQ19">
        <v>1.87094</v>
      </c>
      <c r="HR19">
        <v>0</v>
      </c>
      <c r="HS19">
        <v>0</v>
      </c>
      <c r="HT19">
        <v>0</v>
      </c>
      <c r="HU19">
        <v>0</v>
      </c>
      <c r="HV19" t="s">
        <v>411</v>
      </c>
      <c r="HW19" t="s">
        <v>412</v>
      </c>
      <c r="HX19" t="s">
        <v>413</v>
      </c>
      <c r="HY19" t="s">
        <v>413</v>
      </c>
      <c r="HZ19" t="s">
        <v>413</v>
      </c>
      <c r="IA19" t="s">
        <v>413</v>
      </c>
      <c r="IB19">
        <v>0</v>
      </c>
      <c r="IC19">
        <v>100</v>
      </c>
      <c r="ID19">
        <v>100</v>
      </c>
      <c r="IE19">
        <v>-2.4060000000000001</v>
      </c>
      <c r="IF19">
        <v>0.34620000000000001</v>
      </c>
      <c r="IG19">
        <v>-1.0402895713693581</v>
      </c>
      <c r="IH19">
        <v>-3.8409413047910609E-3</v>
      </c>
      <c r="II19">
        <v>1.222025474305011E-6</v>
      </c>
      <c r="IJ19">
        <v>-2.7416089085140852E-10</v>
      </c>
      <c r="IK19">
        <v>-7.0102684861411052E-2</v>
      </c>
      <c r="IL19">
        <v>-5.0391888290500092E-2</v>
      </c>
      <c r="IM19">
        <v>5.0461131905616963E-3</v>
      </c>
      <c r="IN19">
        <v>-6.2541231099726957E-5</v>
      </c>
      <c r="IO19">
        <v>3</v>
      </c>
      <c r="IP19">
        <v>2222</v>
      </c>
      <c r="IQ19">
        <v>1</v>
      </c>
      <c r="IR19">
        <v>19</v>
      </c>
      <c r="IS19">
        <v>57.9</v>
      </c>
      <c r="IT19">
        <v>57.9</v>
      </c>
      <c r="IU19">
        <v>1.07544</v>
      </c>
      <c r="IV19">
        <v>2.5097700000000001</v>
      </c>
      <c r="IW19">
        <v>1.4465300000000001</v>
      </c>
      <c r="IX19">
        <v>2.2961399999999998</v>
      </c>
      <c r="IY19">
        <v>1.64673</v>
      </c>
      <c r="IZ19">
        <v>2.36938</v>
      </c>
      <c r="JA19">
        <v>33.378399999999999</v>
      </c>
      <c r="JB19">
        <v>23.947399999999998</v>
      </c>
      <c r="JC19">
        <v>18</v>
      </c>
      <c r="JD19">
        <v>352.34</v>
      </c>
      <c r="JE19">
        <v>402.5</v>
      </c>
      <c r="JF19">
        <v>21.648299999999999</v>
      </c>
      <c r="JG19">
        <v>28.463200000000001</v>
      </c>
      <c r="JH19">
        <v>30.0001</v>
      </c>
      <c r="JI19">
        <v>28.631599999999999</v>
      </c>
      <c r="JJ19">
        <v>28.641100000000002</v>
      </c>
      <c r="JK19">
        <v>21.565000000000001</v>
      </c>
      <c r="JL19">
        <v>28.907900000000001</v>
      </c>
      <c r="JM19">
        <v>54.020099999999999</v>
      </c>
      <c r="JN19">
        <v>21.6462</v>
      </c>
      <c r="JO19">
        <v>442.26900000000001</v>
      </c>
      <c r="JP19">
        <v>10.8916</v>
      </c>
      <c r="JQ19">
        <v>99.485600000000005</v>
      </c>
      <c r="JR19">
        <v>99.565200000000004</v>
      </c>
    </row>
    <row r="20" spans="1:278" x14ac:dyDescent="0.25">
      <c r="A20">
        <v>9</v>
      </c>
      <c r="B20">
        <v>1678985152.5999999</v>
      </c>
      <c r="C20">
        <v>1440.099999904633</v>
      </c>
      <c r="D20" t="s">
        <v>420</v>
      </c>
      <c r="E20" t="s">
        <v>421</v>
      </c>
      <c r="F20" t="s">
        <v>406</v>
      </c>
      <c r="G20">
        <v>1678985152.5999999</v>
      </c>
      <c r="H20">
        <f t="shared" si="0"/>
        <v>6.963780454212835E-3</v>
      </c>
      <c r="I20">
        <f t="shared" si="1"/>
        <v>6.9637804542128352</v>
      </c>
      <c r="J20">
        <f t="shared" si="2"/>
        <v>32.54944986234176</v>
      </c>
      <c r="K20">
        <f t="shared" si="3"/>
        <v>400.07299999999998</v>
      </c>
      <c r="L20">
        <f t="shared" si="4"/>
        <v>292.64841443278755</v>
      </c>
      <c r="M20">
        <f t="shared" si="5"/>
        <v>28.834104825956953</v>
      </c>
      <c r="N20">
        <f t="shared" si="6"/>
        <v>39.418449754438996</v>
      </c>
      <c r="O20">
        <f t="shared" si="7"/>
        <v>0.56899011563023194</v>
      </c>
      <c r="P20">
        <f t="shared" si="8"/>
        <v>2.8996450342732225</v>
      </c>
      <c r="Q20">
        <f t="shared" si="9"/>
        <v>0.51346373619194863</v>
      </c>
      <c r="R20">
        <f t="shared" si="10"/>
        <v>0.32545091610791721</v>
      </c>
      <c r="S20">
        <f t="shared" si="11"/>
        <v>289.53875992379636</v>
      </c>
      <c r="T20">
        <f t="shared" si="12"/>
        <v>25.609735234862605</v>
      </c>
      <c r="U20">
        <f t="shared" si="13"/>
        <v>25.009799999999998</v>
      </c>
      <c r="V20">
        <f t="shared" si="14"/>
        <v>3.1815358452946296</v>
      </c>
      <c r="W20">
        <f t="shared" si="15"/>
        <v>56.653966106911156</v>
      </c>
      <c r="X20">
        <f t="shared" si="16"/>
        <v>1.8795819727537999</v>
      </c>
      <c r="Y20">
        <f t="shared" si="17"/>
        <v>3.3176529410259796</v>
      </c>
      <c r="Z20">
        <f t="shared" si="18"/>
        <v>1.3019538725408297</v>
      </c>
      <c r="AA20">
        <f t="shared" si="19"/>
        <v>-307.10271803078604</v>
      </c>
      <c r="AB20">
        <f t="shared" si="20"/>
        <v>110.14706221162064</v>
      </c>
      <c r="AC20">
        <f t="shared" si="21"/>
        <v>8.0643777228452578</v>
      </c>
      <c r="AD20">
        <f t="shared" si="22"/>
        <v>100.64748182747624</v>
      </c>
      <c r="AE20">
        <v>110</v>
      </c>
      <c r="AF20">
        <v>22</v>
      </c>
      <c r="AG20">
        <f t="shared" si="23"/>
        <v>1</v>
      </c>
      <c r="AH20">
        <f t="shared" si="24"/>
        <v>0</v>
      </c>
      <c r="AI20">
        <f t="shared" si="25"/>
        <v>52207.311076007463</v>
      </c>
      <c r="AJ20" t="s">
        <v>407</v>
      </c>
      <c r="AK20" t="s">
        <v>407</v>
      </c>
      <c r="AL20">
        <v>0</v>
      </c>
      <c r="AM20">
        <v>0</v>
      </c>
      <c r="AN20" t="e">
        <f t="shared" si="26"/>
        <v>#DIV/0!</v>
      </c>
      <c r="AO20">
        <v>0</v>
      </c>
      <c r="AP20" t="s">
        <v>407</v>
      </c>
      <c r="AQ20" t="s">
        <v>407</v>
      </c>
      <c r="AR20">
        <v>0</v>
      </c>
      <c r="AS20">
        <v>0</v>
      </c>
      <c r="AT20" t="e">
        <f t="shared" si="27"/>
        <v>#DIV/0!</v>
      </c>
      <c r="AU20">
        <v>0.5</v>
      </c>
      <c r="AV20">
        <f t="shared" si="28"/>
        <v>1513.0415999605161</v>
      </c>
      <c r="AW20">
        <f t="shared" si="29"/>
        <v>32.54944986234176</v>
      </c>
      <c r="AX20" t="e">
        <f t="shared" si="30"/>
        <v>#DIV/0!</v>
      </c>
      <c r="AY20">
        <f t="shared" si="31"/>
        <v>2.151259414360528E-2</v>
      </c>
      <c r="AZ20" t="e">
        <f t="shared" si="32"/>
        <v>#DIV/0!</v>
      </c>
      <c r="BA20" t="e">
        <f t="shared" si="33"/>
        <v>#DIV/0!</v>
      </c>
      <c r="BB20" t="s">
        <v>407</v>
      </c>
      <c r="BC20">
        <v>0</v>
      </c>
      <c r="BD20" t="e">
        <f t="shared" si="34"/>
        <v>#DIV/0!</v>
      </c>
      <c r="BE20" t="e">
        <f t="shared" si="35"/>
        <v>#DIV/0!</v>
      </c>
      <c r="BF20" t="e">
        <f t="shared" si="36"/>
        <v>#DIV/0!</v>
      </c>
      <c r="BG20" t="e">
        <f t="shared" si="37"/>
        <v>#DIV/0!</v>
      </c>
      <c r="BH20" t="e">
        <f t="shared" si="38"/>
        <v>#DIV/0!</v>
      </c>
      <c r="BI20" t="e">
        <f t="shared" si="39"/>
        <v>#DIV/0!</v>
      </c>
      <c r="BJ20" t="e">
        <f t="shared" si="40"/>
        <v>#DIV/0!</v>
      </c>
      <c r="BK20" t="e">
        <f t="shared" si="41"/>
        <v>#DIV/0!</v>
      </c>
      <c r="CT20">
        <f t="shared" si="42"/>
        <v>1799.83</v>
      </c>
      <c r="CU20">
        <f t="shared" si="43"/>
        <v>1513.0415999605161</v>
      </c>
      <c r="CV20">
        <f t="shared" si="44"/>
        <v>0.84065806212837668</v>
      </c>
      <c r="CW20">
        <f t="shared" si="45"/>
        <v>0.16087005990776707</v>
      </c>
      <c r="CX20">
        <v>6</v>
      </c>
      <c r="CY20">
        <v>0.5</v>
      </c>
      <c r="CZ20" t="s">
        <v>408</v>
      </c>
      <c r="DA20">
        <v>2</v>
      </c>
      <c r="DB20">
        <v>1678985152.5999999</v>
      </c>
      <c r="DC20">
        <v>400.07299999999998</v>
      </c>
      <c r="DD20">
        <v>442.46199999999999</v>
      </c>
      <c r="DE20">
        <v>19.076599999999999</v>
      </c>
      <c r="DF20">
        <v>10.882099999999999</v>
      </c>
      <c r="DG20">
        <v>402.47899999999998</v>
      </c>
      <c r="DH20">
        <v>18.731200000000001</v>
      </c>
      <c r="DI20">
        <v>500.16</v>
      </c>
      <c r="DJ20">
        <v>98.428100000000001</v>
      </c>
      <c r="DK20">
        <v>0.10004300000000001</v>
      </c>
      <c r="DL20">
        <v>25.714400000000001</v>
      </c>
      <c r="DM20">
        <v>25.009799999999998</v>
      </c>
      <c r="DN20">
        <v>999.9</v>
      </c>
      <c r="DO20">
        <v>0</v>
      </c>
      <c r="DP20">
        <v>0</v>
      </c>
      <c r="DQ20">
        <v>9987.5</v>
      </c>
      <c r="DR20">
        <v>0</v>
      </c>
      <c r="DS20">
        <v>1.8156100000000001E-3</v>
      </c>
      <c r="DT20">
        <v>-42.388300000000001</v>
      </c>
      <c r="DU20">
        <v>407.85399999999998</v>
      </c>
      <c r="DV20">
        <v>447.32900000000001</v>
      </c>
      <c r="DW20">
        <v>8.1945499999999996</v>
      </c>
      <c r="DX20">
        <v>442.46199999999999</v>
      </c>
      <c r="DY20">
        <v>10.882099999999999</v>
      </c>
      <c r="DZ20">
        <v>1.87767</v>
      </c>
      <c r="EA20">
        <v>1.0710999999999999</v>
      </c>
      <c r="EB20">
        <v>16.448899999999998</v>
      </c>
      <c r="EC20">
        <v>7.9211799999999997</v>
      </c>
      <c r="ED20">
        <v>1799.83</v>
      </c>
      <c r="EE20">
        <v>0.97800299999999996</v>
      </c>
      <c r="EF20">
        <v>2.1997099999999999E-2</v>
      </c>
      <c r="EG20">
        <v>0</v>
      </c>
      <c r="EH20">
        <v>1047.51</v>
      </c>
      <c r="EI20">
        <v>5.0000600000000004</v>
      </c>
      <c r="EJ20">
        <v>17250.5</v>
      </c>
      <c r="EK20">
        <v>16012.3</v>
      </c>
      <c r="EL20">
        <v>45.875</v>
      </c>
      <c r="EM20">
        <v>47.125</v>
      </c>
      <c r="EN20">
        <v>46.561999999999998</v>
      </c>
      <c r="EO20">
        <v>46.375</v>
      </c>
      <c r="EP20">
        <v>47.375</v>
      </c>
      <c r="EQ20">
        <v>1755.35</v>
      </c>
      <c r="ER20">
        <v>39.479999999999997</v>
      </c>
      <c r="ES20">
        <v>0</v>
      </c>
      <c r="ET20">
        <v>1678985153.5999999</v>
      </c>
      <c r="EU20">
        <v>0</v>
      </c>
      <c r="EV20">
        <v>1047.4636</v>
      </c>
      <c r="EW20">
        <v>0.69692308583971707</v>
      </c>
      <c r="EX20">
        <v>-2.5692308192906168</v>
      </c>
      <c r="EY20">
        <v>17252.416000000001</v>
      </c>
      <c r="EZ20">
        <v>15</v>
      </c>
      <c r="FA20">
        <v>1678981500.5999999</v>
      </c>
      <c r="FB20" t="s">
        <v>409</v>
      </c>
      <c r="FC20">
        <v>1678981497.5999999</v>
      </c>
      <c r="FD20">
        <v>1678981500.5999999</v>
      </c>
      <c r="FE20">
        <v>3</v>
      </c>
      <c r="FF20">
        <v>0.38600000000000001</v>
      </c>
      <c r="FG20">
        <v>1.4999999999999999E-2</v>
      </c>
      <c r="FH20">
        <v>-2.5030000000000001</v>
      </c>
      <c r="FI20">
        <v>-9.7000000000000003E-2</v>
      </c>
      <c r="FJ20">
        <v>433</v>
      </c>
      <c r="FK20">
        <v>11</v>
      </c>
      <c r="FL20">
        <v>0.3</v>
      </c>
      <c r="FM20">
        <v>0.04</v>
      </c>
      <c r="FN20">
        <v>-42.492165</v>
      </c>
      <c r="FO20">
        <v>-0.1326056285177459</v>
      </c>
      <c r="FP20">
        <v>0.1071820800087403</v>
      </c>
      <c r="FQ20">
        <v>-1</v>
      </c>
      <c r="FR20">
        <v>8.1888159999999992</v>
      </c>
      <c r="FS20">
        <v>5.1941538461520421E-2</v>
      </c>
      <c r="FT20">
        <v>5.7727891005993869E-3</v>
      </c>
      <c r="FU20">
        <v>-1</v>
      </c>
      <c r="FV20">
        <v>0</v>
      </c>
      <c r="FW20">
        <v>0</v>
      </c>
      <c r="FX20" t="s">
        <v>410</v>
      </c>
      <c r="FY20">
        <v>2.9325700000000001</v>
      </c>
      <c r="FZ20">
        <v>2.8289499999999999</v>
      </c>
      <c r="GA20">
        <v>9.9958099999999994E-2</v>
      </c>
      <c r="GB20">
        <v>0.10581500000000001</v>
      </c>
      <c r="GC20">
        <v>0.10018100000000001</v>
      </c>
      <c r="GD20">
        <v>6.51587E-2</v>
      </c>
      <c r="GE20">
        <v>23939.5</v>
      </c>
      <c r="GF20">
        <v>25379.7</v>
      </c>
      <c r="GG20">
        <v>24461.3</v>
      </c>
      <c r="GH20">
        <v>27686.9</v>
      </c>
      <c r="GI20">
        <v>29325.1</v>
      </c>
      <c r="GJ20">
        <v>37697.800000000003</v>
      </c>
      <c r="GK20">
        <v>33530.400000000001</v>
      </c>
      <c r="GL20">
        <v>42569.4</v>
      </c>
      <c r="GM20">
        <v>1.7767999999999999</v>
      </c>
      <c r="GN20">
        <v>1.7403500000000001</v>
      </c>
      <c r="GO20">
        <v>6.4771599999999999E-2</v>
      </c>
      <c r="GP20">
        <v>0</v>
      </c>
      <c r="GQ20">
        <v>23.946200000000001</v>
      </c>
      <c r="GR20">
        <v>999.9</v>
      </c>
      <c r="GS20">
        <v>33.5</v>
      </c>
      <c r="GT20">
        <v>29.6</v>
      </c>
      <c r="GU20">
        <v>14.170500000000001</v>
      </c>
      <c r="GV20">
        <v>62.3431</v>
      </c>
      <c r="GW20">
        <v>26.4543</v>
      </c>
      <c r="GX20">
        <v>1</v>
      </c>
      <c r="GY20">
        <v>0.101199</v>
      </c>
      <c r="GZ20">
        <v>2.4863200000000001</v>
      </c>
      <c r="HA20">
        <v>20.206299999999999</v>
      </c>
      <c r="HB20">
        <v>5.2280699999999998</v>
      </c>
      <c r="HC20">
        <v>11.992000000000001</v>
      </c>
      <c r="HD20">
        <v>4.9948499999999996</v>
      </c>
      <c r="HE20">
        <v>3.2909999999999999</v>
      </c>
      <c r="HF20">
        <v>6860.3</v>
      </c>
      <c r="HG20">
        <v>9999</v>
      </c>
      <c r="HH20">
        <v>9999</v>
      </c>
      <c r="HI20">
        <v>133.9</v>
      </c>
      <c r="HJ20">
        <v>1.8782000000000001</v>
      </c>
      <c r="HK20">
        <v>1.8741000000000001</v>
      </c>
      <c r="HL20">
        <v>1.8705700000000001</v>
      </c>
      <c r="HM20">
        <v>1.87256</v>
      </c>
      <c r="HN20">
        <v>1.87791</v>
      </c>
      <c r="HO20">
        <v>1.8742399999999999</v>
      </c>
      <c r="HP20">
        <v>1.8720000000000001</v>
      </c>
      <c r="HQ20">
        <v>1.8708800000000001</v>
      </c>
      <c r="HR20">
        <v>0</v>
      </c>
      <c r="HS20">
        <v>0</v>
      </c>
      <c r="HT20">
        <v>0</v>
      </c>
      <c r="HU20">
        <v>0</v>
      </c>
      <c r="HV20" t="s">
        <v>411</v>
      </c>
      <c r="HW20" t="s">
        <v>412</v>
      </c>
      <c r="HX20" t="s">
        <v>413</v>
      </c>
      <c r="HY20" t="s">
        <v>413</v>
      </c>
      <c r="HZ20" t="s">
        <v>413</v>
      </c>
      <c r="IA20" t="s">
        <v>413</v>
      </c>
      <c r="IB20">
        <v>0</v>
      </c>
      <c r="IC20">
        <v>100</v>
      </c>
      <c r="ID20">
        <v>100</v>
      </c>
      <c r="IE20">
        <v>-2.4060000000000001</v>
      </c>
      <c r="IF20">
        <v>0.34539999999999998</v>
      </c>
      <c r="IG20">
        <v>-1.0402895713693581</v>
      </c>
      <c r="IH20">
        <v>-3.8409413047910609E-3</v>
      </c>
      <c r="II20">
        <v>1.222025474305011E-6</v>
      </c>
      <c r="IJ20">
        <v>-2.7416089085140852E-10</v>
      </c>
      <c r="IK20">
        <v>-7.0102684861411052E-2</v>
      </c>
      <c r="IL20">
        <v>-5.0391888290500092E-2</v>
      </c>
      <c r="IM20">
        <v>5.0461131905616963E-3</v>
      </c>
      <c r="IN20">
        <v>-6.2541231099726957E-5</v>
      </c>
      <c r="IO20">
        <v>3</v>
      </c>
      <c r="IP20">
        <v>2222</v>
      </c>
      <c r="IQ20">
        <v>1</v>
      </c>
      <c r="IR20">
        <v>19</v>
      </c>
      <c r="IS20">
        <v>60.9</v>
      </c>
      <c r="IT20">
        <v>60.9</v>
      </c>
      <c r="IU20">
        <v>1.07666</v>
      </c>
      <c r="IV20">
        <v>2.5158700000000001</v>
      </c>
      <c r="IW20">
        <v>1.4477500000000001</v>
      </c>
      <c r="IX20">
        <v>2.2973599999999998</v>
      </c>
      <c r="IY20">
        <v>1.64673</v>
      </c>
      <c r="IZ20">
        <v>2.2973599999999998</v>
      </c>
      <c r="JA20">
        <v>33.378399999999999</v>
      </c>
      <c r="JB20">
        <v>23.9299</v>
      </c>
      <c r="JC20">
        <v>18</v>
      </c>
      <c r="JD20">
        <v>352.584</v>
      </c>
      <c r="JE20">
        <v>402.42399999999998</v>
      </c>
      <c r="JF20">
        <v>21.535499999999999</v>
      </c>
      <c r="JG20">
        <v>28.4681</v>
      </c>
      <c r="JH20">
        <v>30.0001</v>
      </c>
      <c r="JI20">
        <v>28.629100000000001</v>
      </c>
      <c r="JJ20">
        <v>28.6387</v>
      </c>
      <c r="JK20">
        <v>21.564</v>
      </c>
      <c r="JL20">
        <v>28.6404</v>
      </c>
      <c r="JM20">
        <v>53.6496</v>
      </c>
      <c r="JN20">
        <v>21.527999999999999</v>
      </c>
      <c r="JO20">
        <v>442.04500000000002</v>
      </c>
      <c r="JP20">
        <v>10.875500000000001</v>
      </c>
      <c r="JQ20">
        <v>99.487899999999996</v>
      </c>
      <c r="JR20">
        <v>99.570700000000002</v>
      </c>
    </row>
    <row r="21" spans="1:278" x14ac:dyDescent="0.25">
      <c r="A21">
        <v>10</v>
      </c>
      <c r="B21">
        <v>1678985332.5999999</v>
      </c>
      <c r="C21">
        <v>1620.099999904633</v>
      </c>
      <c r="D21" t="s">
        <v>422</v>
      </c>
      <c r="E21" t="s">
        <v>423</v>
      </c>
      <c r="F21" t="s">
        <v>406</v>
      </c>
      <c r="G21">
        <v>1678985332.5999999</v>
      </c>
      <c r="H21">
        <f t="shared" si="0"/>
        <v>6.9423620566369847E-3</v>
      </c>
      <c r="I21">
        <f t="shared" si="1"/>
        <v>6.942362056636985</v>
      </c>
      <c r="J21">
        <f t="shared" si="2"/>
        <v>32.595120773437408</v>
      </c>
      <c r="K21">
        <f t="shared" si="3"/>
        <v>400.02</v>
      </c>
      <c r="L21">
        <f t="shared" si="4"/>
        <v>292.11982149888462</v>
      </c>
      <c r="M21">
        <f t="shared" si="5"/>
        <v>28.781165005621194</v>
      </c>
      <c r="N21">
        <f t="shared" si="6"/>
        <v>39.412052104080004</v>
      </c>
      <c r="O21">
        <f t="shared" si="7"/>
        <v>0.56686667036381511</v>
      </c>
      <c r="P21">
        <f t="shared" si="8"/>
        <v>2.9011214432643913</v>
      </c>
      <c r="Q21">
        <f t="shared" si="9"/>
        <v>0.51175764341384911</v>
      </c>
      <c r="R21">
        <f t="shared" si="10"/>
        <v>0.32435222885573184</v>
      </c>
      <c r="S21">
        <f t="shared" si="11"/>
        <v>289.57546792380612</v>
      </c>
      <c r="T21">
        <f t="shared" si="12"/>
        <v>25.59302793795699</v>
      </c>
      <c r="U21">
        <f t="shared" si="13"/>
        <v>24.997199999999999</v>
      </c>
      <c r="V21">
        <f t="shared" si="14"/>
        <v>3.179146834126684</v>
      </c>
      <c r="W21">
        <f t="shared" si="15"/>
        <v>56.648265119416585</v>
      </c>
      <c r="X21">
        <f t="shared" si="16"/>
        <v>1.8768755786388001</v>
      </c>
      <c r="Y21">
        <f t="shared" si="17"/>
        <v>3.3132092830773878</v>
      </c>
      <c r="Z21">
        <f t="shared" si="18"/>
        <v>1.3022712554878839</v>
      </c>
      <c r="AA21">
        <f t="shared" si="19"/>
        <v>-306.158166697691</v>
      </c>
      <c r="AB21">
        <f t="shared" si="20"/>
        <v>108.63909307454304</v>
      </c>
      <c r="AC21">
        <f t="shared" si="21"/>
        <v>7.9485173525157578</v>
      </c>
      <c r="AD21">
        <f t="shared" si="22"/>
        <v>100.00491165317391</v>
      </c>
      <c r="AE21">
        <v>111</v>
      </c>
      <c r="AF21">
        <v>22</v>
      </c>
      <c r="AG21">
        <f t="shared" si="23"/>
        <v>1</v>
      </c>
      <c r="AH21">
        <f t="shared" si="24"/>
        <v>0</v>
      </c>
      <c r="AI21">
        <f t="shared" si="25"/>
        <v>52253.602254599326</v>
      </c>
      <c r="AJ21" t="s">
        <v>407</v>
      </c>
      <c r="AK21" t="s">
        <v>407</v>
      </c>
      <c r="AL21">
        <v>0</v>
      </c>
      <c r="AM21">
        <v>0</v>
      </c>
      <c r="AN21" t="e">
        <f t="shared" si="26"/>
        <v>#DIV/0!</v>
      </c>
      <c r="AO21">
        <v>0</v>
      </c>
      <c r="AP21" t="s">
        <v>407</v>
      </c>
      <c r="AQ21" t="s">
        <v>407</v>
      </c>
      <c r="AR21">
        <v>0</v>
      </c>
      <c r="AS21">
        <v>0</v>
      </c>
      <c r="AT21" t="e">
        <f t="shared" si="27"/>
        <v>#DIV/0!</v>
      </c>
      <c r="AU21">
        <v>0.5</v>
      </c>
      <c r="AV21">
        <f t="shared" si="28"/>
        <v>1513.2347999605211</v>
      </c>
      <c r="AW21">
        <f t="shared" si="29"/>
        <v>32.595120773437408</v>
      </c>
      <c r="AX21" t="e">
        <f t="shared" si="30"/>
        <v>#DIV/0!</v>
      </c>
      <c r="AY21">
        <f t="shared" si="31"/>
        <v>2.1540028536409409E-2</v>
      </c>
      <c r="AZ21" t="e">
        <f t="shared" si="32"/>
        <v>#DIV/0!</v>
      </c>
      <c r="BA21" t="e">
        <f t="shared" si="33"/>
        <v>#DIV/0!</v>
      </c>
      <c r="BB21" t="s">
        <v>407</v>
      </c>
      <c r="BC21">
        <v>0</v>
      </c>
      <c r="BD21" t="e">
        <f t="shared" si="34"/>
        <v>#DIV/0!</v>
      </c>
      <c r="BE21" t="e">
        <f t="shared" si="35"/>
        <v>#DIV/0!</v>
      </c>
      <c r="BF21" t="e">
        <f t="shared" si="36"/>
        <v>#DIV/0!</v>
      </c>
      <c r="BG21" t="e">
        <f t="shared" si="37"/>
        <v>#DIV/0!</v>
      </c>
      <c r="BH21" t="e">
        <f t="shared" si="38"/>
        <v>#DIV/0!</v>
      </c>
      <c r="BI21" t="e">
        <f t="shared" si="39"/>
        <v>#DIV/0!</v>
      </c>
      <c r="BJ21" t="e">
        <f t="shared" si="40"/>
        <v>#DIV/0!</v>
      </c>
      <c r="BK21" t="e">
        <f t="shared" si="41"/>
        <v>#DIV/0!</v>
      </c>
      <c r="CT21">
        <f t="shared" si="42"/>
        <v>1800.06</v>
      </c>
      <c r="CU21">
        <f t="shared" si="43"/>
        <v>1513.2347999605211</v>
      </c>
      <c r="CV21">
        <f t="shared" si="44"/>
        <v>0.84065797804546583</v>
      </c>
      <c r="CW21">
        <f t="shared" si="45"/>
        <v>0.16086989762774914</v>
      </c>
      <c r="CX21">
        <v>6</v>
      </c>
      <c r="CY21">
        <v>0.5</v>
      </c>
      <c r="CZ21" t="s">
        <v>408</v>
      </c>
      <c r="DA21">
        <v>2</v>
      </c>
      <c r="DB21">
        <v>1678985332.5999999</v>
      </c>
      <c r="DC21">
        <v>400.02</v>
      </c>
      <c r="DD21">
        <v>442.45400000000001</v>
      </c>
      <c r="DE21">
        <v>19.049700000000001</v>
      </c>
      <c r="DF21">
        <v>10.88</v>
      </c>
      <c r="DG21">
        <v>402.42599999999999</v>
      </c>
      <c r="DH21">
        <v>18.706099999999999</v>
      </c>
      <c r="DI21">
        <v>500.149</v>
      </c>
      <c r="DJ21">
        <v>98.425200000000004</v>
      </c>
      <c r="DK21">
        <v>0.100004</v>
      </c>
      <c r="DL21">
        <v>25.691800000000001</v>
      </c>
      <c r="DM21">
        <v>24.997199999999999</v>
      </c>
      <c r="DN21">
        <v>999.9</v>
      </c>
      <c r="DO21">
        <v>0</v>
      </c>
      <c r="DP21">
        <v>0</v>
      </c>
      <c r="DQ21">
        <v>9996.25</v>
      </c>
      <c r="DR21">
        <v>0</v>
      </c>
      <c r="DS21">
        <v>1.8156100000000001E-3</v>
      </c>
      <c r="DT21">
        <v>-42.434600000000003</v>
      </c>
      <c r="DU21">
        <v>407.78800000000001</v>
      </c>
      <c r="DV21">
        <v>447.32100000000003</v>
      </c>
      <c r="DW21">
        <v>8.1696299999999997</v>
      </c>
      <c r="DX21">
        <v>442.45400000000001</v>
      </c>
      <c r="DY21">
        <v>10.88</v>
      </c>
      <c r="DZ21">
        <v>1.87497</v>
      </c>
      <c r="EA21">
        <v>1.07087</v>
      </c>
      <c r="EB21">
        <v>16.426200000000001</v>
      </c>
      <c r="EC21">
        <v>7.9180400000000004</v>
      </c>
      <c r="ED21">
        <v>1800.06</v>
      </c>
      <c r="EE21">
        <v>0.97800699999999996</v>
      </c>
      <c r="EF21">
        <v>2.1993499999999999E-2</v>
      </c>
      <c r="EG21">
        <v>0</v>
      </c>
      <c r="EH21">
        <v>1047.3699999999999</v>
      </c>
      <c r="EI21">
        <v>5.0000600000000004</v>
      </c>
      <c r="EJ21">
        <v>17250.7</v>
      </c>
      <c r="EK21">
        <v>16014.4</v>
      </c>
      <c r="EL21">
        <v>45.875</v>
      </c>
      <c r="EM21">
        <v>47.125</v>
      </c>
      <c r="EN21">
        <v>46.561999999999998</v>
      </c>
      <c r="EO21">
        <v>46.375</v>
      </c>
      <c r="EP21">
        <v>47.375</v>
      </c>
      <c r="EQ21">
        <v>1755.58</v>
      </c>
      <c r="ER21">
        <v>39.479999999999997</v>
      </c>
      <c r="ES21">
        <v>0</v>
      </c>
      <c r="ET21">
        <v>1678985333</v>
      </c>
      <c r="EU21">
        <v>0</v>
      </c>
      <c r="EV21">
        <v>1047.3580769230771</v>
      </c>
      <c r="EW21">
        <v>-0.70256408842714591</v>
      </c>
      <c r="EX21">
        <v>-3.849572646655735</v>
      </c>
      <c r="EY21">
        <v>17250.276923076919</v>
      </c>
      <c r="EZ21">
        <v>15</v>
      </c>
      <c r="FA21">
        <v>1678981500.5999999</v>
      </c>
      <c r="FB21" t="s">
        <v>409</v>
      </c>
      <c r="FC21">
        <v>1678981497.5999999</v>
      </c>
      <c r="FD21">
        <v>1678981500.5999999</v>
      </c>
      <c r="FE21">
        <v>3</v>
      </c>
      <c r="FF21">
        <v>0.38600000000000001</v>
      </c>
      <c r="FG21">
        <v>1.4999999999999999E-2</v>
      </c>
      <c r="FH21">
        <v>-2.5030000000000001</v>
      </c>
      <c r="FI21">
        <v>-9.7000000000000003E-2</v>
      </c>
      <c r="FJ21">
        <v>433</v>
      </c>
      <c r="FK21">
        <v>11</v>
      </c>
      <c r="FL21">
        <v>0.3</v>
      </c>
      <c r="FM21">
        <v>0.04</v>
      </c>
      <c r="FN21">
        <v>-42.411305000000013</v>
      </c>
      <c r="FO21">
        <v>0.20836998123831649</v>
      </c>
      <c r="FP21">
        <v>3.466635220209948E-2</v>
      </c>
      <c r="FQ21">
        <v>-1</v>
      </c>
      <c r="FR21">
        <v>8.1699757500000008</v>
      </c>
      <c r="FS21">
        <v>-1.540525328338429E-3</v>
      </c>
      <c r="FT21">
        <v>1.19760571036564E-3</v>
      </c>
      <c r="FU21">
        <v>-1</v>
      </c>
      <c r="FV21">
        <v>0</v>
      </c>
      <c r="FW21">
        <v>0</v>
      </c>
      <c r="FX21" t="s">
        <v>410</v>
      </c>
      <c r="FY21">
        <v>2.93255</v>
      </c>
      <c r="FZ21">
        <v>2.8289800000000001</v>
      </c>
      <c r="GA21">
        <v>9.9947999999999995E-2</v>
      </c>
      <c r="GB21">
        <v>0.10581400000000001</v>
      </c>
      <c r="GC21">
        <v>0.10008499999999999</v>
      </c>
      <c r="GD21">
        <v>6.5149700000000005E-2</v>
      </c>
      <c r="GE21">
        <v>23941.200000000001</v>
      </c>
      <c r="GF21">
        <v>25380.9</v>
      </c>
      <c r="GG21">
        <v>24462.7</v>
      </c>
      <c r="GH21">
        <v>27688.1</v>
      </c>
      <c r="GI21">
        <v>29330.400000000001</v>
      </c>
      <c r="GJ21">
        <v>37699.699999999997</v>
      </c>
      <c r="GK21">
        <v>33532.9</v>
      </c>
      <c r="GL21">
        <v>42571.1</v>
      </c>
      <c r="GM21">
        <v>1.7760499999999999</v>
      </c>
      <c r="GN21">
        <v>1.74078</v>
      </c>
      <c r="GO21">
        <v>6.4507099999999998E-2</v>
      </c>
      <c r="GP21">
        <v>0</v>
      </c>
      <c r="GQ21">
        <v>23.937899999999999</v>
      </c>
      <c r="GR21">
        <v>999.9</v>
      </c>
      <c r="GS21">
        <v>33.5</v>
      </c>
      <c r="GT21">
        <v>29.6</v>
      </c>
      <c r="GU21">
        <v>14.1716</v>
      </c>
      <c r="GV21">
        <v>62.013100000000001</v>
      </c>
      <c r="GW21">
        <v>25.761199999999999</v>
      </c>
      <c r="GX21">
        <v>1</v>
      </c>
      <c r="GY21">
        <v>9.9535100000000001E-2</v>
      </c>
      <c r="GZ21">
        <v>2.3463500000000002</v>
      </c>
      <c r="HA21">
        <v>20.208500000000001</v>
      </c>
      <c r="HB21">
        <v>5.2243300000000001</v>
      </c>
      <c r="HC21">
        <v>11.992000000000001</v>
      </c>
      <c r="HD21">
        <v>4.9947499999999998</v>
      </c>
      <c r="HE21">
        <v>3.2909999999999999</v>
      </c>
      <c r="HF21">
        <v>6863.9</v>
      </c>
      <c r="HG21">
        <v>9999</v>
      </c>
      <c r="HH21">
        <v>9999</v>
      </c>
      <c r="HI21">
        <v>134</v>
      </c>
      <c r="HJ21">
        <v>1.8782000000000001</v>
      </c>
      <c r="HK21">
        <v>1.87409</v>
      </c>
      <c r="HL21">
        <v>1.8705700000000001</v>
      </c>
      <c r="HM21">
        <v>1.87256</v>
      </c>
      <c r="HN21">
        <v>1.87791</v>
      </c>
      <c r="HO21">
        <v>1.8742399999999999</v>
      </c>
      <c r="HP21">
        <v>1.87201</v>
      </c>
      <c r="HQ21">
        <v>1.8709</v>
      </c>
      <c r="HR21">
        <v>0</v>
      </c>
      <c r="HS21">
        <v>0</v>
      </c>
      <c r="HT21">
        <v>0</v>
      </c>
      <c r="HU21">
        <v>0</v>
      </c>
      <c r="HV21" t="s">
        <v>411</v>
      </c>
      <c r="HW21" t="s">
        <v>412</v>
      </c>
      <c r="HX21" t="s">
        <v>413</v>
      </c>
      <c r="HY21" t="s">
        <v>413</v>
      </c>
      <c r="HZ21" t="s">
        <v>413</v>
      </c>
      <c r="IA21" t="s">
        <v>413</v>
      </c>
      <c r="IB21">
        <v>0</v>
      </c>
      <c r="IC21">
        <v>100</v>
      </c>
      <c r="ID21">
        <v>100</v>
      </c>
      <c r="IE21">
        <v>-2.4060000000000001</v>
      </c>
      <c r="IF21">
        <v>0.34360000000000002</v>
      </c>
      <c r="IG21">
        <v>-1.0402895713693581</v>
      </c>
      <c r="IH21">
        <v>-3.8409413047910609E-3</v>
      </c>
      <c r="II21">
        <v>1.222025474305011E-6</v>
      </c>
      <c r="IJ21">
        <v>-2.7416089085140852E-10</v>
      </c>
      <c r="IK21">
        <v>-7.0102684861411052E-2</v>
      </c>
      <c r="IL21">
        <v>-5.0391888290500092E-2</v>
      </c>
      <c r="IM21">
        <v>5.0461131905616963E-3</v>
      </c>
      <c r="IN21">
        <v>-6.2541231099726957E-5</v>
      </c>
      <c r="IO21">
        <v>3</v>
      </c>
      <c r="IP21">
        <v>2222</v>
      </c>
      <c r="IQ21">
        <v>1</v>
      </c>
      <c r="IR21">
        <v>19</v>
      </c>
      <c r="IS21">
        <v>63.9</v>
      </c>
      <c r="IT21">
        <v>63.9</v>
      </c>
      <c r="IU21">
        <v>1.07666</v>
      </c>
      <c r="IV21">
        <v>2.5146500000000001</v>
      </c>
      <c r="IW21">
        <v>1.4477500000000001</v>
      </c>
      <c r="IX21">
        <v>2.2973599999999998</v>
      </c>
      <c r="IY21">
        <v>1.64673</v>
      </c>
      <c r="IZ21">
        <v>2.4072300000000002</v>
      </c>
      <c r="JA21">
        <v>33.400799999999997</v>
      </c>
      <c r="JB21">
        <v>23.938700000000001</v>
      </c>
      <c r="JC21">
        <v>18</v>
      </c>
      <c r="JD21">
        <v>352.166</v>
      </c>
      <c r="JE21">
        <v>402.59</v>
      </c>
      <c r="JF21">
        <v>21.555199999999999</v>
      </c>
      <c r="JG21">
        <v>28.458400000000001</v>
      </c>
      <c r="JH21">
        <v>30</v>
      </c>
      <c r="JI21">
        <v>28.616900000000001</v>
      </c>
      <c r="JJ21">
        <v>28.6266</v>
      </c>
      <c r="JK21">
        <v>21.565899999999999</v>
      </c>
      <c r="JL21">
        <v>28.6404</v>
      </c>
      <c r="JM21">
        <v>53.6496</v>
      </c>
      <c r="JN21">
        <v>21.559000000000001</v>
      </c>
      <c r="JO21">
        <v>442.56299999999999</v>
      </c>
      <c r="JP21">
        <v>10.875500000000001</v>
      </c>
      <c r="JQ21">
        <v>99.494600000000005</v>
      </c>
      <c r="JR21">
        <v>99.5749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23</v>
      </c>
    </row>
    <row r="14" spans="1:2" x14ac:dyDescent="0.25">
      <c r="A14" t="s">
        <v>25</v>
      </c>
      <c r="B14" t="s">
        <v>21</v>
      </c>
    </row>
    <row r="15" spans="1:2" x14ac:dyDescent="0.25">
      <c r="A15" t="s">
        <v>26</v>
      </c>
      <c r="B15" t="s">
        <v>11</v>
      </c>
    </row>
    <row r="16" spans="1:2" x14ac:dyDescent="0.25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IGB</cp:lastModifiedBy>
  <dcterms:created xsi:type="dcterms:W3CDTF">2023-03-16T16:50:08Z</dcterms:created>
  <dcterms:modified xsi:type="dcterms:W3CDTF">2023-03-16T23:56:05Z</dcterms:modified>
</cp:coreProperties>
</file>