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ocuments\2022 Field data\36625 CGR3\ACi July 9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K33" i="1" l="1"/>
  <c r="CJ33" i="1"/>
  <c r="CI33" i="1"/>
  <c r="CH33" i="1"/>
  <c r="BM33" i="1"/>
  <c r="BL33" i="1"/>
  <c r="BI33" i="1"/>
  <c r="BH33" i="1"/>
  <c r="BK33" i="1" s="1"/>
  <c r="BE33" i="1"/>
  <c r="BD33" i="1"/>
  <c r="AZ33" i="1"/>
  <c r="AX33" i="1"/>
  <c r="BB33" i="1" s="1"/>
  <c r="AR33" i="1"/>
  <c r="AM33" i="1"/>
  <c r="AK33" i="1" s="1"/>
  <c r="AC33" i="1"/>
  <c r="AA33" i="1" s="1"/>
  <c r="AB33" i="1"/>
  <c r="W33" i="1"/>
  <c r="T33" i="1"/>
  <c r="CK32" i="1"/>
  <c r="CJ32" i="1"/>
  <c r="CH32" i="1"/>
  <c r="CI32" i="1" s="1"/>
  <c r="AZ32" i="1" s="1"/>
  <c r="BB32" i="1" s="1"/>
  <c r="BM32" i="1"/>
  <c r="BL32" i="1"/>
  <c r="BK32" i="1"/>
  <c r="BH32" i="1"/>
  <c r="BI32" i="1" s="1"/>
  <c r="BD32" i="1"/>
  <c r="AX32" i="1"/>
  <c r="AR32" i="1"/>
  <c r="BE32" i="1" s="1"/>
  <c r="AM32" i="1"/>
  <c r="AK32" i="1"/>
  <c r="AC32" i="1"/>
  <c r="AB32" i="1"/>
  <c r="AA32" i="1"/>
  <c r="T32" i="1"/>
  <c r="CK31" i="1"/>
  <c r="CJ31" i="1"/>
  <c r="CI31" i="1"/>
  <c r="AZ31" i="1" s="1"/>
  <c r="BB31" i="1" s="1"/>
  <c r="CH31" i="1"/>
  <c r="BM31" i="1"/>
  <c r="BL31" i="1"/>
  <c r="BK31" i="1"/>
  <c r="BJ31" i="1"/>
  <c r="BN31" i="1" s="1"/>
  <c r="BO31" i="1" s="1"/>
  <c r="BI31" i="1"/>
  <c r="BH31" i="1"/>
  <c r="BE31" i="1"/>
  <c r="BD31" i="1"/>
  <c r="AX31" i="1"/>
  <c r="AR31" i="1"/>
  <c r="AM31" i="1"/>
  <c r="AK31" i="1" s="1"/>
  <c r="AC31" i="1"/>
  <c r="AB31" i="1"/>
  <c r="AA31" i="1" s="1"/>
  <c r="W31" i="1"/>
  <c r="T31" i="1"/>
  <c r="CK30" i="1"/>
  <c r="CJ30" i="1"/>
  <c r="CI30" i="1" s="1"/>
  <c r="AZ30" i="1" s="1"/>
  <c r="CH30" i="1"/>
  <c r="W30" i="1" s="1"/>
  <c r="BM30" i="1"/>
  <c r="BL30" i="1"/>
  <c r="BH30" i="1"/>
  <c r="BK30" i="1" s="1"/>
  <c r="BE30" i="1"/>
  <c r="BD30" i="1"/>
  <c r="AX30" i="1"/>
  <c r="AR30" i="1"/>
  <c r="AM30" i="1"/>
  <c r="AK30" i="1" s="1"/>
  <c r="AC30" i="1"/>
  <c r="AA30" i="1" s="1"/>
  <c r="AB30" i="1"/>
  <c r="T30" i="1"/>
  <c r="O30" i="1"/>
  <c r="CK29" i="1"/>
  <c r="CJ29" i="1"/>
  <c r="CH29" i="1"/>
  <c r="BM29" i="1"/>
  <c r="BL29" i="1"/>
  <c r="BH29" i="1"/>
  <c r="BE29" i="1"/>
  <c r="BD29" i="1"/>
  <c r="AX29" i="1"/>
  <c r="AR29" i="1"/>
  <c r="AM29" i="1"/>
  <c r="AL29" i="1"/>
  <c r="AK29" i="1"/>
  <c r="O29" i="1" s="1"/>
  <c r="AC29" i="1"/>
  <c r="AB29" i="1"/>
  <c r="AA29" i="1"/>
  <c r="T29" i="1"/>
  <c r="N29" i="1"/>
  <c r="BA29" i="1" s="1"/>
  <c r="M29" i="1"/>
  <c r="L29" i="1"/>
  <c r="AE29" i="1" s="1"/>
  <c r="CK28" i="1"/>
  <c r="CJ28" i="1"/>
  <c r="CH28" i="1"/>
  <c r="BM28" i="1"/>
  <c r="BL28" i="1"/>
  <c r="BH28" i="1"/>
  <c r="BI28" i="1" s="1"/>
  <c r="BE28" i="1"/>
  <c r="BD28" i="1"/>
  <c r="AX28" i="1"/>
  <c r="AR28" i="1"/>
  <c r="AM28" i="1"/>
  <c r="AK28" i="1" s="1"/>
  <c r="AC28" i="1"/>
  <c r="AB28" i="1"/>
  <c r="AA28" i="1" s="1"/>
  <c r="T28" i="1"/>
  <c r="CK27" i="1"/>
  <c r="CJ27" i="1"/>
  <c r="CI27" i="1" s="1"/>
  <c r="AZ27" i="1" s="1"/>
  <c r="CH27" i="1"/>
  <c r="BM27" i="1"/>
  <c r="BL27" i="1"/>
  <c r="BK27" i="1"/>
  <c r="BJ27" i="1"/>
  <c r="BN27" i="1" s="1"/>
  <c r="BO27" i="1" s="1"/>
  <c r="BI27" i="1"/>
  <c r="BH27" i="1"/>
  <c r="BD27" i="1"/>
  <c r="AX27" i="1"/>
  <c r="AR27" i="1"/>
  <c r="BE27" i="1" s="1"/>
  <c r="AM27" i="1"/>
  <c r="AK27" i="1"/>
  <c r="M27" i="1" s="1"/>
  <c r="AE27" i="1"/>
  <c r="AC27" i="1"/>
  <c r="AB27" i="1"/>
  <c r="AA27" i="1"/>
  <c r="W27" i="1"/>
  <c r="T27" i="1"/>
  <c r="R27" i="1"/>
  <c r="O27" i="1"/>
  <c r="N27" i="1"/>
  <c r="BA27" i="1" s="1"/>
  <c r="BC27" i="1" s="1"/>
  <c r="L27" i="1"/>
  <c r="CK26" i="1"/>
  <c r="W26" i="1" s="1"/>
  <c r="CJ26" i="1"/>
  <c r="CH26" i="1"/>
  <c r="CI26" i="1" s="1"/>
  <c r="AZ26" i="1" s="1"/>
  <c r="BB26" i="1" s="1"/>
  <c r="BM26" i="1"/>
  <c r="BL26" i="1"/>
  <c r="BK26" i="1"/>
  <c r="BH26" i="1"/>
  <c r="BJ26" i="1" s="1"/>
  <c r="BN26" i="1" s="1"/>
  <c r="BO26" i="1" s="1"/>
  <c r="BE26" i="1"/>
  <c r="BD26" i="1"/>
  <c r="AX26" i="1"/>
  <c r="AR26" i="1"/>
  <c r="AM26" i="1"/>
  <c r="AK26" i="1" s="1"/>
  <c r="AL26" i="1"/>
  <c r="AC26" i="1"/>
  <c r="AB26" i="1"/>
  <c r="AA26" i="1" s="1"/>
  <c r="T26" i="1"/>
  <c r="R26" i="1"/>
  <c r="O26" i="1"/>
  <c r="N26" i="1"/>
  <c r="BA26" i="1" s="1"/>
  <c r="BC26" i="1" s="1"/>
  <c r="M26" i="1"/>
  <c r="L26" i="1" s="1"/>
  <c r="CK25" i="1"/>
  <c r="CJ25" i="1"/>
  <c r="CH25" i="1"/>
  <c r="CI25" i="1" s="1"/>
  <c r="AZ25" i="1" s="1"/>
  <c r="BB25" i="1" s="1"/>
  <c r="BO25" i="1"/>
  <c r="BN25" i="1"/>
  <c r="BM25" i="1"/>
  <c r="BL25" i="1"/>
  <c r="BJ25" i="1"/>
  <c r="BI25" i="1"/>
  <c r="BH25" i="1"/>
  <c r="BK25" i="1" s="1"/>
  <c r="BD25" i="1"/>
  <c r="AX25" i="1"/>
  <c r="AR25" i="1"/>
  <c r="BE25" i="1" s="1"/>
  <c r="AM25" i="1"/>
  <c r="AK25" i="1"/>
  <c r="N25" i="1" s="1"/>
  <c r="BA25" i="1" s="1"/>
  <c r="AC25" i="1"/>
  <c r="AB25" i="1"/>
  <c r="AA25" i="1" s="1"/>
  <c r="W25" i="1"/>
  <c r="T25" i="1"/>
  <c r="CK24" i="1"/>
  <c r="CJ24" i="1"/>
  <c r="CH24" i="1"/>
  <c r="BO24" i="1"/>
  <c r="BN24" i="1"/>
  <c r="BM24" i="1"/>
  <c r="BL24" i="1"/>
  <c r="BJ24" i="1"/>
  <c r="BH24" i="1"/>
  <c r="BI24" i="1" s="1"/>
  <c r="BD24" i="1"/>
  <c r="AX24" i="1"/>
  <c r="AR24" i="1"/>
  <c r="BE24" i="1" s="1"/>
  <c r="AM24" i="1"/>
  <c r="AL24" i="1"/>
  <c r="AK24" i="1"/>
  <c r="O24" i="1" s="1"/>
  <c r="AC24" i="1"/>
  <c r="AB24" i="1"/>
  <c r="AA24" i="1"/>
  <c r="T24" i="1"/>
  <c r="R24" i="1"/>
  <c r="CK23" i="1"/>
  <c r="CJ23" i="1"/>
  <c r="CI23" i="1"/>
  <c r="AZ23" i="1" s="1"/>
  <c r="CH23" i="1"/>
  <c r="BM23" i="1"/>
  <c r="BL23" i="1"/>
  <c r="BH23" i="1"/>
  <c r="BK23" i="1" s="1"/>
  <c r="BD23" i="1"/>
  <c r="AX23" i="1"/>
  <c r="AR23" i="1"/>
  <c r="BE23" i="1" s="1"/>
  <c r="AM23" i="1"/>
  <c r="AK23" i="1"/>
  <c r="M23" i="1" s="1"/>
  <c r="L23" i="1" s="1"/>
  <c r="AC23" i="1"/>
  <c r="AB23" i="1"/>
  <c r="AA23" i="1"/>
  <c r="W23" i="1"/>
  <c r="T23" i="1"/>
  <c r="R23" i="1"/>
  <c r="CK22" i="1"/>
  <c r="W22" i="1" s="1"/>
  <c r="CJ22" i="1"/>
  <c r="CI22" i="1"/>
  <c r="CH22" i="1"/>
  <c r="BM22" i="1"/>
  <c r="BL22" i="1"/>
  <c r="BK22" i="1"/>
  <c r="BJ22" i="1"/>
  <c r="BN22" i="1" s="1"/>
  <c r="BO22" i="1" s="1"/>
  <c r="BI22" i="1"/>
  <c r="BH22" i="1"/>
  <c r="BD22" i="1"/>
  <c r="AZ22" i="1"/>
  <c r="BB22" i="1" s="1"/>
  <c r="AX22" i="1"/>
  <c r="AR22" i="1"/>
  <c r="BE22" i="1" s="1"/>
  <c r="AM22" i="1"/>
  <c r="AK22" i="1" s="1"/>
  <c r="AL22" i="1"/>
  <c r="AC22" i="1"/>
  <c r="AB22" i="1"/>
  <c r="T22" i="1"/>
  <c r="R22" i="1"/>
  <c r="O22" i="1"/>
  <c r="N22" i="1"/>
  <c r="BA22" i="1" s="1"/>
  <c r="BC22" i="1" s="1"/>
  <c r="M22" i="1"/>
  <c r="L22" i="1" s="1"/>
  <c r="CK21" i="1"/>
  <c r="CJ21" i="1"/>
  <c r="CH21" i="1"/>
  <c r="CI21" i="1" s="1"/>
  <c r="AZ21" i="1" s="1"/>
  <c r="BB21" i="1" s="1"/>
  <c r="BM21" i="1"/>
  <c r="BL21" i="1"/>
  <c r="BJ21" i="1"/>
  <c r="BN21" i="1" s="1"/>
  <c r="BO21" i="1" s="1"/>
  <c r="BH21" i="1"/>
  <c r="BK21" i="1" s="1"/>
  <c r="BE21" i="1"/>
  <c r="BD21" i="1"/>
  <c r="AX21" i="1"/>
  <c r="AR21" i="1"/>
  <c r="AM21" i="1"/>
  <c r="AK21" i="1"/>
  <c r="AL21" i="1" s="1"/>
  <c r="AC21" i="1"/>
  <c r="AB21" i="1"/>
  <c r="AA21" i="1"/>
  <c r="W21" i="1"/>
  <c r="T21" i="1"/>
  <c r="N21" i="1"/>
  <c r="BA21" i="1" s="1"/>
  <c r="CK20" i="1"/>
  <c r="CJ20" i="1"/>
  <c r="CH20" i="1"/>
  <c r="BM20" i="1"/>
  <c r="BL20" i="1"/>
  <c r="BK20" i="1"/>
  <c r="BJ20" i="1"/>
  <c r="BN20" i="1" s="1"/>
  <c r="BO20" i="1" s="1"/>
  <c r="BH20" i="1"/>
  <c r="BI20" i="1" s="1"/>
  <c r="BD20" i="1"/>
  <c r="AX20" i="1"/>
  <c r="AR20" i="1"/>
  <c r="BE20" i="1" s="1"/>
  <c r="AM20" i="1"/>
  <c r="AK20" i="1" s="1"/>
  <c r="AC20" i="1"/>
  <c r="AB20" i="1"/>
  <c r="AA20" i="1"/>
  <c r="T20" i="1"/>
  <c r="CK19" i="1"/>
  <c r="CJ19" i="1"/>
  <c r="CI19" i="1"/>
  <c r="AZ19" i="1" s="1"/>
  <c r="CH19" i="1"/>
  <c r="BN19" i="1"/>
  <c r="BO19" i="1" s="1"/>
  <c r="BM19" i="1"/>
  <c r="BL19" i="1"/>
  <c r="BJ19" i="1"/>
  <c r="BH19" i="1"/>
  <c r="BK19" i="1" s="1"/>
  <c r="BD19" i="1"/>
  <c r="AX19" i="1"/>
  <c r="BB19" i="1" s="1"/>
  <c r="AR19" i="1"/>
  <c r="BE19" i="1" s="1"/>
  <c r="AM19" i="1"/>
  <c r="AK19" i="1"/>
  <c r="M19" i="1" s="1"/>
  <c r="L19" i="1" s="1"/>
  <c r="AC19" i="1"/>
  <c r="AB19" i="1"/>
  <c r="AA19" i="1"/>
  <c r="W19" i="1"/>
  <c r="X19" i="1" s="1"/>
  <c r="Y19" i="1" s="1"/>
  <c r="T19" i="1"/>
  <c r="CK18" i="1"/>
  <c r="W18" i="1" s="1"/>
  <c r="CJ18" i="1"/>
  <c r="CI18" i="1"/>
  <c r="AZ18" i="1" s="1"/>
  <c r="BB18" i="1" s="1"/>
  <c r="CH18" i="1"/>
  <c r="BM18" i="1"/>
  <c r="BL18" i="1"/>
  <c r="BK18" i="1"/>
  <c r="BI18" i="1"/>
  <c r="BH18" i="1"/>
  <c r="BJ18" i="1" s="1"/>
  <c r="BN18" i="1" s="1"/>
  <c r="BO18" i="1" s="1"/>
  <c r="BD18" i="1"/>
  <c r="AX18" i="1"/>
  <c r="AR18" i="1"/>
  <c r="BE18" i="1" s="1"/>
  <c r="AM18" i="1"/>
  <c r="AK18" i="1" s="1"/>
  <c r="N18" i="1" s="1"/>
  <c r="BA18" i="1" s="1"/>
  <c r="BC18" i="1" s="1"/>
  <c r="AL18" i="1"/>
  <c r="AC18" i="1"/>
  <c r="AB18" i="1"/>
  <c r="T18" i="1"/>
  <c r="R18" i="1"/>
  <c r="O18" i="1"/>
  <c r="M18" i="1"/>
  <c r="L18" i="1" s="1"/>
  <c r="CK17" i="1"/>
  <c r="CJ17" i="1"/>
  <c r="CI17" i="1"/>
  <c r="AZ17" i="1" s="1"/>
  <c r="CH17" i="1"/>
  <c r="BM17" i="1"/>
  <c r="BL17" i="1"/>
  <c r="BJ17" i="1"/>
  <c r="BN17" i="1" s="1"/>
  <c r="BO17" i="1" s="1"/>
  <c r="BH17" i="1"/>
  <c r="BK17" i="1" s="1"/>
  <c r="BD17" i="1"/>
  <c r="AX17" i="1"/>
  <c r="AR17" i="1"/>
  <c r="BE17" i="1" s="1"/>
  <c r="AM17" i="1"/>
  <c r="AK17" i="1" s="1"/>
  <c r="AC17" i="1"/>
  <c r="AB17" i="1"/>
  <c r="AA17" i="1" s="1"/>
  <c r="W17" i="1"/>
  <c r="T17" i="1"/>
  <c r="AL17" i="1" l="1"/>
  <c r="R17" i="1"/>
  <c r="O17" i="1"/>
  <c r="N17" i="1"/>
  <c r="BA17" i="1" s="1"/>
  <c r="BC17" i="1" s="1"/>
  <c r="M17" i="1"/>
  <c r="L17" i="1" s="1"/>
  <c r="AF19" i="1"/>
  <c r="X26" i="1"/>
  <c r="Y26" i="1" s="1"/>
  <c r="BB17" i="1"/>
  <c r="AF22" i="1"/>
  <c r="O33" i="1"/>
  <c r="N33" i="1"/>
  <c r="BA33" i="1" s="1"/>
  <c r="BC33" i="1" s="1"/>
  <c r="AL33" i="1"/>
  <c r="R33" i="1"/>
  <c r="M33" i="1"/>
  <c r="L33" i="1" s="1"/>
  <c r="Z19" i="1"/>
  <c r="AD19" i="1" s="1"/>
  <c r="AG19" i="1"/>
  <c r="BC21" i="1"/>
  <c r="X22" i="1"/>
  <c r="Y22" i="1" s="1"/>
  <c r="AE23" i="1"/>
  <c r="U19" i="1"/>
  <c r="S19" i="1" s="1"/>
  <c r="V19" i="1" s="1"/>
  <c r="P19" i="1" s="1"/>
  <c r="Q19" i="1" s="1"/>
  <c r="AE19" i="1"/>
  <c r="O28" i="1"/>
  <c r="AL28" i="1"/>
  <c r="R28" i="1"/>
  <c r="N28" i="1"/>
  <c r="BA28" i="1" s="1"/>
  <c r="M28" i="1"/>
  <c r="L28" i="1" s="1"/>
  <c r="AE18" i="1"/>
  <c r="AE22" i="1"/>
  <c r="U22" i="1"/>
  <c r="S22" i="1" s="1"/>
  <c r="V22" i="1" s="1"/>
  <c r="P22" i="1" s="1"/>
  <c r="Q22" i="1" s="1"/>
  <c r="BB23" i="1"/>
  <c r="AE26" i="1"/>
  <c r="U26" i="1"/>
  <c r="S26" i="1" s="1"/>
  <c r="V26" i="1" s="1"/>
  <c r="P26" i="1" s="1"/>
  <c r="Q26" i="1" s="1"/>
  <c r="X18" i="1"/>
  <c r="Y18" i="1" s="1"/>
  <c r="U18" i="1" s="1"/>
  <c r="S18" i="1" s="1"/>
  <c r="V18" i="1" s="1"/>
  <c r="P18" i="1" s="1"/>
  <c r="Q18" i="1" s="1"/>
  <c r="O20" i="1"/>
  <c r="M20" i="1"/>
  <c r="L20" i="1" s="1"/>
  <c r="AL20" i="1"/>
  <c r="R20" i="1"/>
  <c r="N20" i="1"/>
  <c r="BA20" i="1" s="1"/>
  <c r="BC25" i="1"/>
  <c r="BB27" i="1"/>
  <c r="R19" i="1"/>
  <c r="BI17" i="1"/>
  <c r="AA18" i="1"/>
  <c r="AH19" i="1"/>
  <c r="M21" i="1"/>
  <c r="L21" i="1" s="1"/>
  <c r="AL23" i="1"/>
  <c r="O25" i="1"/>
  <c r="O32" i="1"/>
  <c r="N32" i="1"/>
  <c r="BA32" i="1" s="1"/>
  <c r="BC32" i="1" s="1"/>
  <c r="M32" i="1"/>
  <c r="L32" i="1" s="1"/>
  <c r="AL32" i="1"/>
  <c r="AL19" i="1"/>
  <c r="O21" i="1"/>
  <c r="X21" i="1"/>
  <c r="Y21" i="1" s="1"/>
  <c r="BI23" i="1"/>
  <c r="CI24" i="1"/>
  <c r="AZ24" i="1" s="1"/>
  <c r="BB24" i="1" s="1"/>
  <c r="W24" i="1"/>
  <c r="R25" i="1"/>
  <c r="AL25" i="1"/>
  <c r="X27" i="1"/>
  <c r="Y27" i="1" s="1"/>
  <c r="U27" i="1" s="1"/>
  <c r="S27" i="1" s="1"/>
  <c r="V27" i="1" s="1"/>
  <c r="P27" i="1" s="1"/>
  <c r="Q27" i="1" s="1"/>
  <c r="BJ28" i="1"/>
  <c r="BN28" i="1" s="1"/>
  <c r="BO28" i="1" s="1"/>
  <c r="CI29" i="1"/>
  <c r="AZ29" i="1" s="1"/>
  <c r="W29" i="1"/>
  <c r="X31" i="1"/>
  <c r="Y31" i="1" s="1"/>
  <c r="N23" i="1"/>
  <c r="BA23" i="1" s="1"/>
  <c r="BC23" i="1" s="1"/>
  <c r="BJ23" i="1"/>
  <c r="BN23" i="1" s="1"/>
  <c r="BO23" i="1" s="1"/>
  <c r="BK28" i="1"/>
  <c r="BI30" i="1"/>
  <c r="M31" i="1"/>
  <c r="L31" i="1" s="1"/>
  <c r="AL31" i="1"/>
  <c r="N31" i="1"/>
  <c r="BA31" i="1" s="1"/>
  <c r="BC31" i="1" s="1"/>
  <c r="X17" i="1"/>
  <c r="Y17" i="1" s="1"/>
  <c r="AF17" i="1" s="1"/>
  <c r="BI19" i="1"/>
  <c r="CI20" i="1"/>
  <c r="AZ20" i="1" s="1"/>
  <c r="BB20" i="1" s="1"/>
  <c r="W20" i="1"/>
  <c r="R21" i="1"/>
  <c r="O23" i="1"/>
  <c r="X23" i="1"/>
  <c r="Y23" i="1" s="1"/>
  <c r="R30" i="1"/>
  <c r="AL30" i="1"/>
  <c r="BJ30" i="1"/>
  <c r="BN30" i="1" s="1"/>
  <c r="BO30" i="1" s="1"/>
  <c r="O31" i="1"/>
  <c r="N19" i="1"/>
  <c r="BA19" i="1" s="1"/>
  <c r="BC19" i="1" s="1"/>
  <c r="M24" i="1"/>
  <c r="L24" i="1" s="1"/>
  <c r="BK24" i="1"/>
  <c r="BI26" i="1"/>
  <c r="BK29" i="1"/>
  <c r="BJ29" i="1"/>
  <c r="BN29" i="1" s="1"/>
  <c r="BO29" i="1" s="1"/>
  <c r="BI29" i="1"/>
  <c r="O19" i="1"/>
  <c r="BI21" i="1"/>
  <c r="AA22" i="1"/>
  <c r="N24" i="1"/>
  <c r="BA24" i="1" s="1"/>
  <c r="BC24" i="1" s="1"/>
  <c r="M25" i="1"/>
  <c r="L25" i="1" s="1"/>
  <c r="X25" i="1" s="1"/>
  <c r="Y25" i="1" s="1"/>
  <c r="AL27" i="1"/>
  <c r="R29" i="1"/>
  <c r="M30" i="1"/>
  <c r="L30" i="1" s="1"/>
  <c r="BB30" i="1"/>
  <c r="CI28" i="1"/>
  <c r="AZ28" i="1" s="1"/>
  <c r="BB28" i="1" s="1"/>
  <c r="W28" i="1"/>
  <c r="N30" i="1"/>
  <c r="BA30" i="1" s="1"/>
  <c r="BC30" i="1" s="1"/>
  <c r="R31" i="1"/>
  <c r="R32" i="1"/>
  <c r="BJ32" i="1"/>
  <c r="BN32" i="1" s="1"/>
  <c r="BO32" i="1" s="1"/>
  <c r="BJ33" i="1"/>
  <c r="BN33" i="1" s="1"/>
  <c r="BO33" i="1" s="1"/>
  <c r="W32" i="1"/>
  <c r="AG25" i="1" l="1"/>
  <c r="AF25" i="1"/>
  <c r="Z25" i="1"/>
  <c r="AD25" i="1" s="1"/>
  <c r="Z23" i="1"/>
  <c r="AD23" i="1" s="1"/>
  <c r="AG23" i="1"/>
  <c r="Z31" i="1"/>
  <c r="AD31" i="1" s="1"/>
  <c r="AG31" i="1"/>
  <c r="AF31" i="1"/>
  <c r="BC20" i="1"/>
  <c r="AF27" i="1"/>
  <c r="BC29" i="1"/>
  <c r="BB29" i="1"/>
  <c r="AG21" i="1"/>
  <c r="Z21" i="1"/>
  <c r="AD21" i="1" s="1"/>
  <c r="AF21" i="1"/>
  <c r="AE28" i="1"/>
  <c r="X28" i="1"/>
  <c r="Y28" i="1" s="1"/>
  <c r="AE24" i="1"/>
  <c r="U31" i="1"/>
  <c r="S31" i="1" s="1"/>
  <c r="V31" i="1" s="1"/>
  <c r="P31" i="1" s="1"/>
  <c r="Q31" i="1" s="1"/>
  <c r="AE31" i="1"/>
  <c r="AE20" i="1"/>
  <c r="BC28" i="1"/>
  <c r="U17" i="1"/>
  <c r="S17" i="1" s="1"/>
  <c r="V17" i="1" s="1"/>
  <c r="P17" i="1" s="1"/>
  <c r="Q17" i="1" s="1"/>
  <c r="AE17" i="1"/>
  <c r="X20" i="1"/>
  <c r="Y20" i="1" s="1"/>
  <c r="Z27" i="1"/>
  <c r="AD27" i="1" s="1"/>
  <c r="AG27" i="1"/>
  <c r="AH27" i="1" s="1"/>
  <c r="AF23" i="1"/>
  <c r="U23" i="1"/>
  <c r="S23" i="1" s="1"/>
  <c r="V23" i="1" s="1"/>
  <c r="P23" i="1" s="1"/>
  <c r="Q23" i="1" s="1"/>
  <c r="X33" i="1"/>
  <c r="Y33" i="1" s="1"/>
  <c r="U33" i="1" s="1"/>
  <c r="S33" i="1" s="1"/>
  <c r="V33" i="1" s="1"/>
  <c r="P33" i="1" s="1"/>
  <c r="Q33" i="1" s="1"/>
  <c r="AE33" i="1"/>
  <c r="Z26" i="1"/>
  <c r="AD26" i="1" s="1"/>
  <c r="AG26" i="1"/>
  <c r="AF26" i="1"/>
  <c r="Z18" i="1"/>
  <c r="AD18" i="1" s="1"/>
  <c r="AG18" i="1"/>
  <c r="U30" i="1"/>
  <c r="S30" i="1" s="1"/>
  <c r="V30" i="1" s="1"/>
  <c r="P30" i="1" s="1"/>
  <c r="Q30" i="1" s="1"/>
  <c r="AE30" i="1"/>
  <c r="AE32" i="1"/>
  <c r="AE25" i="1"/>
  <c r="U25" i="1"/>
  <c r="S25" i="1" s="1"/>
  <c r="V25" i="1" s="1"/>
  <c r="P25" i="1" s="1"/>
  <c r="Q25" i="1" s="1"/>
  <c r="X29" i="1"/>
  <c r="Y29" i="1" s="1"/>
  <c r="X32" i="1"/>
  <c r="Y32" i="1" s="1"/>
  <c r="U32" i="1" s="1"/>
  <c r="S32" i="1" s="1"/>
  <c r="V32" i="1" s="1"/>
  <c r="P32" i="1" s="1"/>
  <c r="Q32" i="1" s="1"/>
  <c r="AG17" i="1"/>
  <c r="AH17" i="1" s="1"/>
  <c r="Z17" i="1"/>
  <c r="AD17" i="1" s="1"/>
  <c r="X24" i="1"/>
  <c r="Y24" i="1" s="1"/>
  <c r="U21" i="1"/>
  <c r="S21" i="1" s="1"/>
  <c r="V21" i="1" s="1"/>
  <c r="P21" i="1" s="1"/>
  <c r="Q21" i="1" s="1"/>
  <c r="AE21" i="1"/>
  <c r="AF18" i="1"/>
  <c r="Z22" i="1"/>
  <c r="AD22" i="1" s="1"/>
  <c r="AG22" i="1"/>
  <c r="AH22" i="1" s="1"/>
  <c r="X30" i="1"/>
  <c r="Y30" i="1" s="1"/>
  <c r="AG24" i="1" l="1"/>
  <c r="AH24" i="1" s="1"/>
  <c r="Z24" i="1"/>
  <c r="AD24" i="1" s="1"/>
  <c r="AF24" i="1"/>
  <c r="AH26" i="1"/>
  <c r="Z30" i="1"/>
  <c r="AD30" i="1" s="1"/>
  <c r="AG30" i="1"/>
  <c r="AF30" i="1"/>
  <c r="AF20" i="1"/>
  <c r="Z20" i="1"/>
  <c r="AD20" i="1" s="1"/>
  <c r="AG20" i="1"/>
  <c r="U24" i="1"/>
  <c r="S24" i="1" s="1"/>
  <c r="V24" i="1" s="1"/>
  <c r="P24" i="1" s="1"/>
  <c r="Q24" i="1" s="1"/>
  <c r="AH21" i="1"/>
  <c r="AH23" i="1"/>
  <c r="AH31" i="1"/>
  <c r="Z28" i="1"/>
  <c r="AD28" i="1" s="1"/>
  <c r="AG28" i="1"/>
  <c r="AH28" i="1" s="1"/>
  <c r="AF28" i="1"/>
  <c r="AG33" i="1"/>
  <c r="AH33" i="1" s="1"/>
  <c r="Z33" i="1"/>
  <c r="AD33" i="1" s="1"/>
  <c r="AF33" i="1"/>
  <c r="AH18" i="1"/>
  <c r="AG32" i="1"/>
  <c r="Z32" i="1"/>
  <c r="AD32" i="1" s="1"/>
  <c r="AF32" i="1"/>
  <c r="AG29" i="1"/>
  <c r="Z29" i="1"/>
  <c r="AD29" i="1" s="1"/>
  <c r="AF29" i="1"/>
  <c r="U29" i="1"/>
  <c r="S29" i="1" s="1"/>
  <c r="V29" i="1" s="1"/>
  <c r="P29" i="1" s="1"/>
  <c r="Q29" i="1" s="1"/>
  <c r="U20" i="1"/>
  <c r="S20" i="1" s="1"/>
  <c r="V20" i="1" s="1"/>
  <c r="P20" i="1" s="1"/>
  <c r="Q20" i="1" s="1"/>
  <c r="U28" i="1"/>
  <c r="S28" i="1" s="1"/>
  <c r="V28" i="1" s="1"/>
  <c r="P28" i="1" s="1"/>
  <c r="Q28" i="1" s="1"/>
  <c r="AH25" i="1"/>
  <c r="AH32" i="1" l="1"/>
  <c r="AH30" i="1"/>
  <c r="AH20" i="1"/>
  <c r="AH29" i="1"/>
</calcChain>
</file>

<file path=xl/sharedStrings.xml><?xml version="1.0" encoding="utf-8"?>
<sst xmlns="http://schemas.openxmlformats.org/spreadsheetml/2006/main" count="1293" uniqueCount="493">
  <si>
    <t>File opened</t>
  </si>
  <si>
    <t>2022-07-09 11:49:01</t>
  </si>
  <si>
    <t>Console s/n</t>
  </si>
  <si>
    <t>68C-812066</t>
  </si>
  <si>
    <t>Console ver</t>
  </si>
  <si>
    <t>Bluestem v.2.0.04</t>
  </si>
  <si>
    <t>Scripts ver</t>
  </si>
  <si>
    <t>2021.08  2.0.04, Aug 2021</t>
  </si>
  <si>
    <t>Head s/n</t>
  </si>
  <si>
    <t>68H-712056</t>
  </si>
  <si>
    <t>Head ver</t>
  </si>
  <si>
    <t>1.4.7</t>
  </si>
  <si>
    <t>Head cal</t>
  </si>
  <si>
    <t>{"oxygen": "21", "co2azero": "0.915191", "co2aspan1": "0.997522", "co2aspan2": "-0.0196233", "co2aspan2a": "0.284568", "co2aspan2b": "0.282273", "co2aspanconc1": "2490", "co2aspanconc2": "303.6", "co2bzero": "0.933136", "co2bspan1": "0.997855", "co2bspan2": "-0.0208094", "co2bspan2a": "0.285632", "co2bspan2b": "0.283321", "co2bspanconc1": "2490", "co2bspanconc2": "303.6", "h2oazero": "1.04163", "h2oaspan1": "1.0109", "h2oaspan2": "0", "h2oaspan2a": "0.0711453", "h2oaspan2b": "0.0719206", "h2oaspanconc1": "12.1", "h2oaspanconc2": "0", "h2obzero": "1.0344", "h2obspan1": "1.01116", "h2obspan2": "0", "h2obspan2a": "0.0716963", "h2obspan2b": "0.0724964", "h2obspanconc1": "12.1", "h2obspanconc2": "0", "tazero": "-0.061079", "tbzero": "-0.010376", "flowmeterzero": "0.991305", "flowazero": "0.33504", "flowbzero": "0.28737", "chamberpressurezero": "2.67276", "ssa_ref": "35446.7", "ssb_ref": "34171.9"}</t>
  </si>
  <si>
    <t>CO2 rangematch</t>
  </si>
  <si>
    <t>Thu Feb 17 10:15</t>
  </si>
  <si>
    <t>H2O rangematch</t>
  </si>
  <si>
    <t>Thu Feb 17 10:09</t>
  </si>
  <si>
    <t>Chamber type</t>
  </si>
  <si>
    <t>6800-01A</t>
  </si>
  <si>
    <t>Chamber s/n</t>
  </si>
  <si>
    <t>MPF-281813</t>
  </si>
  <si>
    <t>Chamber rev</t>
  </si>
  <si>
    <t>0</t>
  </si>
  <si>
    <t>Chamber cal</t>
  </si>
  <si>
    <t>Fluorometer</t>
  </si>
  <si>
    <t>Flr. Version</t>
  </si>
  <si>
    <t>11:49:01</t>
  </si>
  <si>
    <t>Stability Definition:	ΔCO2 (Meas2): Slp&lt;0.5 Per=20	ΔH2O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</si>
  <si>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</si>
  <si>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</si>
  <si>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</si>
  <si>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</si>
  <si>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</si>
  <si>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</si>
  <si>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</si>
  <si>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</si>
  <si>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</si>
  <si>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</si>
  <si>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</si>
  <si>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</si>
  <si>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</si>
  <si>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</si>
  <si>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</si>
  <si>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</si>
  <si>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</si>
  <si>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</si>
  <si>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</si>
  <si>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</si>
  <si>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</si>
  <si>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</si>
  <si>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</si>
  <si>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</si>
  <si>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</si>
  <si>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</si>
  <si>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</si>
  <si>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</si>
  <si>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</si>
  <si>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</si>
  <si>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</si>
  <si>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</si>
  <si>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</si>
  <si>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</si>
  <si>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</si>
  <si>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</si>
  <si>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</si>
  <si>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</si>
  <si>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</si>
  <si>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</si>
  <si>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</si>
  <si>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</si>
  <si>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</si>
  <si>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</si>
  <si>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</si>
  <si>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</si>
  <si>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</si>
  <si>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</si>
  <si>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</si>
  <si>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</si>
  <si>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</si>
  <si>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</si>
  <si>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</si>
  <si>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3.56719 71.4899 372.36 613.743 865.569 1052.97 1213.18 1318.85</t>
  </si>
  <si>
    <t>Fs_true</t>
  </si>
  <si>
    <t>-0.0900123 99.7872 402.119 601.584 800.679 1001.58 1200.63 1401.34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</si>
  <si>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</si>
  <si>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</si>
  <si>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</si>
  <si>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</si>
  <si>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</si>
  <si>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</si>
  <si>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</si>
  <si>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</si>
  <si>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</si>
  <si>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</si>
  <si>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</si>
  <si>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</si>
  <si>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</si>
  <si>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</si>
  <si>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</si>
  <si>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</si>
  <si>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</si>
  <si>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</si>
  <si>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</si>
  <si>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</si>
  <si>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</si>
  <si>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</si>
  <si>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</si>
  <si>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</si>
  <si>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</si>
  <si>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</si>
  <si>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</si>
  <si>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</si>
  <si>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licor</t>
  </si>
  <si>
    <t>plot</t>
  </si>
  <si>
    <t>replicate</t>
  </si>
  <si>
    <t>event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</si>
  <si>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</si>
  <si>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</si>
  <si>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</si>
  <si>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</si>
  <si>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</si>
  <si>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</si>
  <si>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</si>
  <si>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</si>
  <si>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</si>
  <si>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</si>
  <si>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</si>
  <si>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</si>
  <si>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</si>
  <si>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</si>
  <si>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</si>
  <si>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</si>
  <si>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</si>
  <si>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</si>
  <si>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</si>
  <si>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</si>
  <si>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</si>
  <si>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</si>
  <si>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</si>
  <si>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</si>
  <si>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</si>
  <si>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</si>
  <si>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</si>
  <si>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</si>
  <si>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</si>
  <si>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</si>
  <si>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</si>
  <si>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</si>
  <si>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</si>
  <si>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</si>
  <si>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</si>
  <si>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</si>
  <si>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</si>
  <si>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</si>
  <si>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</si>
  <si>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</si>
  <si>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</si>
  <si>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</si>
  <si>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</si>
  <si>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</si>
  <si>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</si>
  <si>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</si>
  <si>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</si>
  <si>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</si>
  <si>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</si>
  <si>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</si>
  <si>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</si>
  <si>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</si>
  <si>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</si>
  <si>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</si>
  <si>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</si>
  <si>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</si>
  <si>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</si>
  <si>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</si>
  <si>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</si>
  <si>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</si>
  <si>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</si>
  <si>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</si>
  <si>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</si>
  <si>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</si>
  <si>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</si>
  <si>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</si>
  <si>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</si>
  <si>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</si>
  <si>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</si>
  <si>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</si>
  <si>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</si>
  <si>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</si>
  <si>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</si>
  <si>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</si>
  <si>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</si>
  <si>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</si>
  <si>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</si>
  <si>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</si>
  <si>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</si>
  <si>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</si>
  <si>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</si>
  <si>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</si>
  <si>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</si>
  <si>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</si>
  <si>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</si>
  <si>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</si>
  <si>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</si>
  <si>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</si>
  <si>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</si>
  <si>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</si>
  <si>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</si>
  <si>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</si>
  <si>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</si>
  <si>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</si>
  <si>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</si>
  <si>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</si>
  <si>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</si>
  <si>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</si>
  <si>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</si>
  <si>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</si>
  <si>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</si>
  <si>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</si>
  <si>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</si>
  <si>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</si>
  <si>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</si>
  <si>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</si>
  <si>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</si>
  <si>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</si>
  <si>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</si>
  <si>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</si>
  <si>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</si>
  <si>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</si>
  <si>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</si>
  <si>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</si>
  <si>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</si>
  <si>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</si>
  <si>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</si>
  <si>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</si>
  <si>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</si>
  <si>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</si>
  <si>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</si>
  <si>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</si>
  <si>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</si>
  <si>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</si>
  <si>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</si>
  <si>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</si>
  <si>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</si>
  <si>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</si>
  <si>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</si>
  <si>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</si>
  <si>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</si>
  <si>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</si>
  <si>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</si>
  <si>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</si>
  <si>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</si>
  <si>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</si>
  <si>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</si>
  <si>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</si>
  <si>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</si>
  <si>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</si>
  <si>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</si>
  <si>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</si>
  <si>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</si>
  <si>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</si>
  <si>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</si>
  <si>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</si>
  <si>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</si>
  <si>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</si>
  <si>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</si>
  <si>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</si>
  <si>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</si>
  <si>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</si>
  <si>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</si>
  <si>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</si>
  <si>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</si>
  <si>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</si>
  <si>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</si>
  <si>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</si>
  <si>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</si>
  <si>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</si>
  <si>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</si>
  <si>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</si>
  <si>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</si>
  <si>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</si>
  <si>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</si>
  <si>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</si>
  <si>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</si>
  <si>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</si>
  <si>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</si>
  <si>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</si>
  <si>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</si>
  <si>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</si>
  <si>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</si>
  <si>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</si>
  <si>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</si>
  <si>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</si>
  <si>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</si>
  <si>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</si>
  <si>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</si>
  <si>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</si>
  <si>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</si>
  <si>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</si>
  <si>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</si>
  <si>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</si>
  <si>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</si>
  <si>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</si>
  <si>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</si>
  <si>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</si>
  <si>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</si>
  <si>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</si>
  <si>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</si>
  <si>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</si>
  <si>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</si>
  <si>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</si>
  <si>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</si>
  <si>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</si>
  <si>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</si>
  <si>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</si>
  <si>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</si>
  <si>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</si>
  <si>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</si>
  <si>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</si>
  <si>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</si>
  <si>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</si>
  <si>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</si>
  <si>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</si>
  <si>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</si>
  <si>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</si>
  <si>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</si>
  <si>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</si>
  <si>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</si>
  <si>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</si>
  <si>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</si>
  <si>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</si>
  <si>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</si>
  <si>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</si>
  <si>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</si>
  <si>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</si>
  <si>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</si>
  <si>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</si>
  <si>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</si>
  <si>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</si>
  <si>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</si>
  <si>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</si>
  <si>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</si>
  <si>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</si>
  <si>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</si>
  <si>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</si>
  <si>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</si>
  <si>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</si>
  <si>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</si>
  <si>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</si>
  <si>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</si>
  <si>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</si>
  <si>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</si>
  <si>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</si>
  <si>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</si>
  <si>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</si>
  <si>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</si>
  <si>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</si>
  <si>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</si>
  <si>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</si>
  <si>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</si>
  <si>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</si>
  <si>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</si>
  <si>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</si>
  <si>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</si>
  <si>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</si>
  <si>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</si>
  <si>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</si>
  <si>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</si>
  <si>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</si>
  <si>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</si>
  <si>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</si>
  <si>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</si>
  <si>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</si>
  <si>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</si>
  <si>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</si>
  <si>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</si>
  <si>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</si>
  <si>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</si>
  <si>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</si>
  <si>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</si>
  <si>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</si>
  <si>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</si>
  <si>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</si>
  <si>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</si>
  <si>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</si>
  <si>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</si>
  <si>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</si>
  <si>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</si>
  <si>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</si>
  <si>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</si>
  <si>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</si>
  <si>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</si>
  <si>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</si>
  <si>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</si>
  <si>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20220709 11:57:15</t>
  </si>
  <si>
    <t>11:57:15</t>
  </si>
  <si>
    <t>none</t>
  </si>
  <si>
    <t>ripe10</t>
  </si>
  <si>
    <t>3</t>
  </si>
  <si>
    <t>6</t>
  </si>
  <si>
    <t>8</t>
  </si>
  <si>
    <t>MPF-545-20220628-11_56_41</t>
  </si>
  <si>
    <t>MPF-620-20220709-11_57_10</t>
  </si>
  <si>
    <t>DARK-621-20220709-11_57_16</t>
  </si>
  <si>
    <t>-</t>
  </si>
  <si>
    <t>0: Broadleaf</t>
  </si>
  <si>
    <t>11:55:15</t>
  </si>
  <si>
    <t>0/2</t>
  </si>
  <si>
    <t>00000000</t>
  </si>
  <si>
    <t>iiiiiiii</t>
  </si>
  <si>
    <t>off</t>
  </si>
  <si>
    <t>20220709 12:00:23</t>
  </si>
  <si>
    <t>12:00:23</t>
  </si>
  <si>
    <t>MPF-622-20220709-12_00_18</t>
  </si>
  <si>
    <t>DARK-623-20220709-12_00_25</t>
  </si>
  <si>
    <t>11:59:27</t>
  </si>
  <si>
    <t>1/2</t>
  </si>
  <si>
    <t>20220709 12:02:36</t>
  </si>
  <si>
    <t>12:02:36</t>
  </si>
  <si>
    <t>MPF-624-20220709-12_02_31</t>
  </si>
  <si>
    <t>DARK-625-20220709-12_02_38</t>
  </si>
  <si>
    <t>12:01:44</t>
  </si>
  <si>
    <t>2/2</t>
  </si>
  <si>
    <t>20220709 12:04:27</t>
  </si>
  <si>
    <t>12:04:27</t>
  </si>
  <si>
    <t>MPF-626-20220709-12_04_22</t>
  </si>
  <si>
    <t>DARK-627-20220709-12_04_29</t>
  </si>
  <si>
    <t>12:03:50</t>
  </si>
  <si>
    <t>20220709 12:06:43</t>
  </si>
  <si>
    <t>12:06:43</t>
  </si>
  <si>
    <t>MPF-628-20220709-12_06_38</t>
  </si>
  <si>
    <t>DARK-629-20220709-12_06_45</t>
  </si>
  <si>
    <t>12:05:56</t>
  </si>
  <si>
    <t>20220709 12:08:31</t>
  </si>
  <si>
    <t>12:08:31</t>
  </si>
  <si>
    <t>MPF-630-20220709-12_08_26</t>
  </si>
  <si>
    <t>DARK-631-20220709-12_08_33</t>
  </si>
  <si>
    <t>12:07:54</t>
  </si>
  <si>
    <t>20220709 12:10:25</t>
  </si>
  <si>
    <t>12:10:25</t>
  </si>
  <si>
    <t>MPF-632-20220709-12_10_20</t>
  </si>
  <si>
    <t>DARK-633-20220709-12_10_27</t>
  </si>
  <si>
    <t>12:09:41</t>
  </si>
  <si>
    <t>20220709 12:12:42</t>
  </si>
  <si>
    <t>12:12:42</t>
  </si>
  <si>
    <t>MPF-634-20220709-12_12_37</t>
  </si>
  <si>
    <t>DARK-635-20220709-12_12_43</t>
  </si>
  <si>
    <t>12:11:54</t>
  </si>
  <si>
    <t>20220709 12:14:30</t>
  </si>
  <si>
    <t>12:14:30</t>
  </si>
  <si>
    <t>MPF-636-20220709-12_14_25</t>
  </si>
  <si>
    <t>DARK-637-20220709-12_14_32</t>
  </si>
  <si>
    <t>12:13:57</t>
  </si>
  <si>
    <t>20220709 12:16:56</t>
  </si>
  <si>
    <t>12:16:56</t>
  </si>
  <si>
    <t>MPF-638-20220709-12_16_52</t>
  </si>
  <si>
    <t>DARK-639-20220709-12_16_58</t>
  </si>
  <si>
    <t>12:16:01</t>
  </si>
  <si>
    <t>20220709 12:18:56</t>
  </si>
  <si>
    <t>12:18:56</t>
  </si>
  <si>
    <t>MPF-640-20220709-12_18_51</t>
  </si>
  <si>
    <t>DARK-641-20220709-12_18_58</t>
  </si>
  <si>
    <t>12:18:22</t>
  </si>
  <si>
    <t>20220709 12:21:08</t>
  </si>
  <si>
    <t>12:21:08</t>
  </si>
  <si>
    <t>MPF-642-20220709-12_21_04</t>
  </si>
  <si>
    <t>DARK-643-20220709-12_21_10</t>
  </si>
  <si>
    <t>12:20:34</t>
  </si>
  <si>
    <t>20220709 12:23:04</t>
  </si>
  <si>
    <t>12:23:04</t>
  </si>
  <si>
    <t>MPF-644-20220709-12_22_59</t>
  </si>
  <si>
    <t>DARK-645-20220709-12_23_06</t>
  </si>
  <si>
    <t>12:22:25</t>
  </si>
  <si>
    <t>20220709 12:25:07</t>
  </si>
  <si>
    <t>12:25:07</t>
  </si>
  <si>
    <t>MPF-646-20220709-12_25_03</t>
  </si>
  <si>
    <t>DARK-647-20220709-12_25_09</t>
  </si>
  <si>
    <t>12:24:33</t>
  </si>
  <si>
    <t>20220709 12:27:32</t>
  </si>
  <si>
    <t>12:27:32</t>
  </si>
  <si>
    <t>MPF-648-20220709-12_27_28</t>
  </si>
  <si>
    <t>DARK-649-20220709-12_27_34</t>
  </si>
  <si>
    <t>12:26:21</t>
  </si>
  <si>
    <t>20220709 12:30:41</t>
  </si>
  <si>
    <t>12:30:41</t>
  </si>
  <si>
    <t>MPF-650-20220709-12_30_36</t>
  </si>
  <si>
    <t>DARK-651-20220709-12_30_43</t>
  </si>
  <si>
    <t>12:28:42</t>
  </si>
  <si>
    <t>20220709 12:33:49</t>
  </si>
  <si>
    <t>12:33:49</t>
  </si>
  <si>
    <t>MPF-652-20220709-12_33_45</t>
  </si>
  <si>
    <t>DARK-653-20220709-12_33_51</t>
  </si>
  <si>
    <t>12:32:58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</si>
</sst>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F33"/>
  <sheetViews>
    <sheetView tabSelected="1" workbookViewId="0">
      <selection activeCell="N36" sqref="N36"/>
    </sheetView>
  </sheetViews>
  <sheetFormatPr defaultRowHeight="15" x14ac:dyDescent="0.25"/>
  <sheetData>
    <row r="2" spans="1:266" x14ac:dyDescent="0.25">
      <c r="A2" t="s">
        <v>29</v>
      </c>
      <c r="B2" t="s">
        <v>30</v>
      </c>
      <c r="C2" t="s">
        <v>32</v>
      </c>
    </row>
    <row r="3" spans="1:266" x14ac:dyDescent="0.25">
      <c r="B3" t="s">
        <v>31</v>
      </c>
      <c r="C3" t="s">
        <v>33</v>
      </c>
    </row>
    <row r="4" spans="1:266" x14ac:dyDescent="0.2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66" x14ac:dyDescent="0.25">
      <c r="B5" t="s">
        <v>19</v>
      </c>
      <c r="C5" t="s">
        <v>37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6" x14ac:dyDescent="0.2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66" x14ac:dyDescent="0.25">
      <c r="B7">
        <v>0</v>
      </c>
      <c r="C7">
        <v>1</v>
      </c>
      <c r="D7">
        <v>0</v>
      </c>
      <c r="E7">
        <v>0</v>
      </c>
    </row>
    <row r="8" spans="1:266" x14ac:dyDescent="0.2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66" x14ac:dyDescent="0.25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6" x14ac:dyDescent="0.2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66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66" x14ac:dyDescent="0.2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66" x14ac:dyDescent="0.25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G13" t="s">
        <v>84</v>
      </c>
      <c r="H13">
        <v>0</v>
      </c>
    </row>
    <row r="14" spans="1:266" x14ac:dyDescent="0.2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93</v>
      </c>
      <c r="CI14" t="s">
        <v>93</v>
      </c>
      <c r="CJ14" t="s">
        <v>93</v>
      </c>
      <c r="CK14" t="s">
        <v>93</v>
      </c>
      <c r="CL14" t="s">
        <v>94</v>
      </c>
      <c r="CM14" t="s">
        <v>94</v>
      </c>
      <c r="CN14" t="s">
        <v>94</v>
      </c>
      <c r="CO14" t="s">
        <v>94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99</v>
      </c>
      <c r="EP14" t="s">
        <v>99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100</v>
      </c>
      <c r="FC14" t="s">
        <v>100</v>
      </c>
      <c r="FD14" t="s">
        <v>100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101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</row>
    <row r="15" spans="1:266" x14ac:dyDescent="0.2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89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173</v>
      </c>
      <c r="BY15" t="s">
        <v>181</v>
      </c>
      <c r="BZ15" t="s">
        <v>147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117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108</v>
      </c>
      <c r="EP15" t="s">
        <v>111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</row>
    <row r="16" spans="1:266" x14ac:dyDescent="0.25">
      <c r="B16" t="s">
        <v>367</v>
      </c>
      <c r="C16" t="s">
        <v>367</v>
      </c>
      <c r="F16" t="s">
        <v>367</v>
      </c>
      <c r="K16" t="s">
        <v>367</v>
      </c>
      <c r="L16" t="s">
        <v>368</v>
      </c>
      <c r="M16" t="s">
        <v>369</v>
      </c>
      <c r="N16" t="s">
        <v>370</v>
      </c>
      <c r="O16" t="s">
        <v>371</v>
      </c>
      <c r="P16" t="s">
        <v>371</v>
      </c>
      <c r="Q16" t="s">
        <v>204</v>
      </c>
      <c r="R16" t="s">
        <v>204</v>
      </c>
      <c r="S16" t="s">
        <v>368</v>
      </c>
      <c r="T16" t="s">
        <v>368</v>
      </c>
      <c r="U16" t="s">
        <v>368</v>
      </c>
      <c r="V16" t="s">
        <v>368</v>
      </c>
      <c r="W16" t="s">
        <v>372</v>
      </c>
      <c r="X16" t="s">
        <v>373</v>
      </c>
      <c r="Y16" t="s">
        <v>373</v>
      </c>
      <c r="Z16" t="s">
        <v>374</v>
      </c>
      <c r="AA16" t="s">
        <v>375</v>
      </c>
      <c r="AB16" t="s">
        <v>374</v>
      </c>
      <c r="AC16" t="s">
        <v>374</v>
      </c>
      <c r="AD16" t="s">
        <v>374</v>
      </c>
      <c r="AE16" t="s">
        <v>372</v>
      </c>
      <c r="AF16" t="s">
        <v>372</v>
      </c>
      <c r="AG16" t="s">
        <v>372</v>
      </c>
      <c r="AH16" t="s">
        <v>372</v>
      </c>
      <c r="AI16" t="s">
        <v>376</v>
      </c>
      <c r="AJ16" t="s">
        <v>375</v>
      </c>
      <c r="AL16" t="s">
        <v>375</v>
      </c>
      <c r="AM16" t="s">
        <v>376</v>
      </c>
      <c r="AS16" t="s">
        <v>370</v>
      </c>
      <c r="AZ16" t="s">
        <v>370</v>
      </c>
      <c r="BA16" t="s">
        <v>370</v>
      </c>
      <c r="BB16" t="s">
        <v>370</v>
      </c>
      <c r="BC16" t="s">
        <v>377</v>
      </c>
      <c r="BQ16" t="s">
        <v>378</v>
      </c>
      <c r="BR16" t="s">
        <v>378</v>
      </c>
      <c r="BS16" t="s">
        <v>378</v>
      </c>
      <c r="BT16" t="s">
        <v>370</v>
      </c>
      <c r="BV16" t="s">
        <v>379</v>
      </c>
      <c r="BY16" t="s">
        <v>378</v>
      </c>
      <c r="CD16" t="s">
        <v>367</v>
      </c>
      <c r="CE16" t="s">
        <v>367</v>
      </c>
      <c r="CF16" t="s">
        <v>367</v>
      </c>
      <c r="CG16" t="s">
        <v>367</v>
      </c>
      <c r="CH16" t="s">
        <v>370</v>
      </c>
      <c r="CI16" t="s">
        <v>370</v>
      </c>
      <c r="CK16" t="s">
        <v>380</v>
      </c>
      <c r="CL16" t="s">
        <v>381</v>
      </c>
      <c r="CO16" t="s">
        <v>368</v>
      </c>
      <c r="CP16" t="s">
        <v>367</v>
      </c>
      <c r="CQ16" t="s">
        <v>371</v>
      </c>
      <c r="CR16" t="s">
        <v>371</v>
      </c>
      <c r="CS16" t="s">
        <v>382</v>
      </c>
      <c r="CT16" t="s">
        <v>382</v>
      </c>
      <c r="CU16" t="s">
        <v>371</v>
      </c>
      <c r="CV16" t="s">
        <v>382</v>
      </c>
      <c r="CW16" t="s">
        <v>376</v>
      </c>
      <c r="CX16" t="s">
        <v>374</v>
      </c>
      <c r="CY16" t="s">
        <v>374</v>
      </c>
      <c r="CZ16" t="s">
        <v>373</v>
      </c>
      <c r="DA16" t="s">
        <v>373</v>
      </c>
      <c r="DB16" t="s">
        <v>373</v>
      </c>
      <c r="DC16" t="s">
        <v>373</v>
      </c>
      <c r="DD16" t="s">
        <v>373</v>
      </c>
      <c r="DE16" t="s">
        <v>383</v>
      </c>
      <c r="DF16" t="s">
        <v>370</v>
      </c>
      <c r="DG16" t="s">
        <v>370</v>
      </c>
      <c r="DH16" t="s">
        <v>371</v>
      </c>
      <c r="DI16" t="s">
        <v>371</v>
      </c>
      <c r="DJ16" t="s">
        <v>371</v>
      </c>
      <c r="DK16" t="s">
        <v>382</v>
      </c>
      <c r="DL16" t="s">
        <v>371</v>
      </c>
      <c r="DM16" t="s">
        <v>382</v>
      </c>
      <c r="DN16" t="s">
        <v>374</v>
      </c>
      <c r="DO16" t="s">
        <v>374</v>
      </c>
      <c r="DP16" t="s">
        <v>373</v>
      </c>
      <c r="DQ16" t="s">
        <v>373</v>
      </c>
      <c r="DR16" t="s">
        <v>370</v>
      </c>
      <c r="DW16" t="s">
        <v>370</v>
      </c>
      <c r="DZ16" t="s">
        <v>373</v>
      </c>
      <c r="EA16" t="s">
        <v>373</v>
      </c>
      <c r="EB16" t="s">
        <v>373</v>
      </c>
      <c r="EC16" t="s">
        <v>373</v>
      </c>
      <c r="ED16" t="s">
        <v>373</v>
      </c>
      <c r="EE16" t="s">
        <v>370</v>
      </c>
      <c r="EF16" t="s">
        <v>370</v>
      </c>
      <c r="EG16" t="s">
        <v>370</v>
      </c>
      <c r="EH16" t="s">
        <v>367</v>
      </c>
      <c r="EK16" t="s">
        <v>384</v>
      </c>
      <c r="EL16" t="s">
        <v>384</v>
      </c>
      <c r="EN16" t="s">
        <v>367</v>
      </c>
      <c r="EO16" t="s">
        <v>385</v>
      </c>
      <c r="EQ16" t="s">
        <v>367</v>
      </c>
      <c r="ER16" t="s">
        <v>367</v>
      </c>
      <c r="ET16" t="s">
        <v>386</v>
      </c>
      <c r="EU16" t="s">
        <v>387</v>
      </c>
      <c r="EV16" t="s">
        <v>386</v>
      </c>
      <c r="EW16" t="s">
        <v>387</v>
      </c>
      <c r="EX16" t="s">
        <v>386</v>
      </c>
      <c r="EY16" t="s">
        <v>387</v>
      </c>
      <c r="EZ16" t="s">
        <v>375</v>
      </c>
      <c r="FA16" t="s">
        <v>375</v>
      </c>
      <c r="FC16" t="s">
        <v>388</v>
      </c>
      <c r="FG16" t="s">
        <v>388</v>
      </c>
      <c r="FM16" t="s">
        <v>389</v>
      </c>
      <c r="FN16" t="s">
        <v>389</v>
      </c>
      <c r="GA16" t="s">
        <v>389</v>
      </c>
      <c r="GB16" t="s">
        <v>389</v>
      </c>
      <c r="GC16" t="s">
        <v>390</v>
      </c>
      <c r="GD16" t="s">
        <v>390</v>
      </c>
      <c r="GE16" t="s">
        <v>373</v>
      </c>
      <c r="GF16" t="s">
        <v>373</v>
      </c>
      <c r="GG16" t="s">
        <v>375</v>
      </c>
      <c r="GH16" t="s">
        <v>373</v>
      </c>
      <c r="GI16" t="s">
        <v>382</v>
      </c>
      <c r="GJ16" t="s">
        <v>375</v>
      </c>
      <c r="GK16" t="s">
        <v>375</v>
      </c>
      <c r="GM16" t="s">
        <v>389</v>
      </c>
      <c r="GN16" t="s">
        <v>389</v>
      </c>
      <c r="GO16" t="s">
        <v>389</v>
      </c>
      <c r="GP16" t="s">
        <v>389</v>
      </c>
      <c r="GQ16" t="s">
        <v>389</v>
      </c>
      <c r="GR16" t="s">
        <v>389</v>
      </c>
      <c r="GS16" t="s">
        <v>389</v>
      </c>
      <c r="GT16" t="s">
        <v>391</v>
      </c>
      <c r="GU16" t="s">
        <v>391</v>
      </c>
      <c r="GV16" t="s">
        <v>391</v>
      </c>
      <c r="GW16" t="s">
        <v>392</v>
      </c>
      <c r="GX16" t="s">
        <v>389</v>
      </c>
      <c r="GY16" t="s">
        <v>389</v>
      </c>
      <c r="GZ16" t="s">
        <v>389</v>
      </c>
      <c r="HA16" t="s">
        <v>389</v>
      </c>
      <c r="HB16" t="s">
        <v>389</v>
      </c>
      <c r="HC16" t="s">
        <v>389</v>
      </c>
      <c r="HD16" t="s">
        <v>389</v>
      </c>
      <c r="HE16" t="s">
        <v>389</v>
      </c>
      <c r="HF16" t="s">
        <v>389</v>
      </c>
      <c r="HG16" t="s">
        <v>389</v>
      </c>
      <c r="HH16" t="s">
        <v>389</v>
      </c>
      <c r="HI16" t="s">
        <v>389</v>
      </c>
      <c r="HP16" t="s">
        <v>389</v>
      </c>
      <c r="HQ16" t="s">
        <v>375</v>
      </c>
      <c r="HR16" t="s">
        <v>375</v>
      </c>
      <c r="HS16" t="s">
        <v>386</v>
      </c>
      <c r="HT16" t="s">
        <v>387</v>
      </c>
      <c r="HU16" t="s">
        <v>387</v>
      </c>
      <c r="HY16" t="s">
        <v>387</v>
      </c>
      <c r="IC16" t="s">
        <v>371</v>
      </c>
      <c r="ID16" t="s">
        <v>371</v>
      </c>
      <c r="IE16" t="s">
        <v>382</v>
      </c>
      <c r="IF16" t="s">
        <v>382</v>
      </c>
      <c r="IG16" t="s">
        <v>393</v>
      </c>
      <c r="IH16" t="s">
        <v>393</v>
      </c>
      <c r="II16" t="s">
        <v>389</v>
      </c>
      <c r="IJ16" t="s">
        <v>389</v>
      </c>
      <c r="IK16" t="s">
        <v>389</v>
      </c>
      <c r="IL16" t="s">
        <v>389</v>
      </c>
      <c r="IM16" t="s">
        <v>389</v>
      </c>
      <c r="IN16" t="s">
        <v>389</v>
      </c>
      <c r="IO16" t="s">
        <v>373</v>
      </c>
      <c r="IP16" t="s">
        <v>389</v>
      </c>
      <c r="IR16" t="s">
        <v>376</v>
      </c>
      <c r="IS16" t="s">
        <v>376</v>
      </c>
      <c r="IT16" t="s">
        <v>373</v>
      </c>
      <c r="IU16" t="s">
        <v>373</v>
      </c>
      <c r="IV16" t="s">
        <v>373</v>
      </c>
      <c r="IW16" t="s">
        <v>373</v>
      </c>
      <c r="IX16" t="s">
        <v>373</v>
      </c>
      <c r="IY16" t="s">
        <v>375</v>
      </c>
      <c r="IZ16" t="s">
        <v>375</v>
      </c>
      <c r="JA16" t="s">
        <v>375</v>
      </c>
      <c r="JB16" t="s">
        <v>373</v>
      </c>
      <c r="JC16" t="s">
        <v>371</v>
      </c>
      <c r="JD16" t="s">
        <v>382</v>
      </c>
      <c r="JE16" t="s">
        <v>375</v>
      </c>
      <c r="JF16" t="s">
        <v>375</v>
      </c>
    </row>
    <row r="17" spans="1:266" x14ac:dyDescent="0.25">
      <c r="A17">
        <v>1</v>
      </c>
      <c r="B17">
        <v>1657385835</v>
      </c>
      <c r="C17">
        <v>0</v>
      </c>
      <c r="D17" t="s">
        <v>394</v>
      </c>
      <c r="E17" t="s">
        <v>395</v>
      </c>
      <c r="F17" t="s">
        <v>396</v>
      </c>
      <c r="G17" t="s">
        <v>397</v>
      </c>
      <c r="H17" t="s">
        <v>398</v>
      </c>
      <c r="I17" t="s">
        <v>399</v>
      </c>
      <c r="J17" t="s">
        <v>400</v>
      </c>
      <c r="K17">
        <v>1657385835</v>
      </c>
      <c r="L17">
        <f t="shared" ref="L17:L33" si="0">(M17)/1000</f>
        <v>5.3217262045342963E-3</v>
      </c>
      <c r="M17">
        <f t="shared" ref="M17:M33" si="1">1000*CW17*AK17*(CS17-CT17)/(100*CL17*(1000-AK17*CS17))</f>
        <v>5.3217262045342961</v>
      </c>
      <c r="N17">
        <f t="shared" ref="N17:N33" si="2">CW17*AK17*(CR17-CQ17*(1000-AK17*CT17)/(1000-AK17*CS17))/(100*CL17)</f>
        <v>26.108974350980578</v>
      </c>
      <c r="O17">
        <f t="shared" ref="O17:O33" si="3">CQ17 - IF(AK17&gt;1, N17*CL17*100/(AM17*DE17), 0)</f>
        <v>366.36099999999999</v>
      </c>
      <c r="P17">
        <f t="shared" ref="P17:P33" si="4">((V17-L17/2)*O17-N17)/(V17+L17/2)</f>
        <v>229.48589508663153</v>
      </c>
      <c r="Q17">
        <f t="shared" ref="Q17:Q33" si="5">P17*(CX17+CY17)/1000</f>
        <v>22.854697649547408</v>
      </c>
      <c r="R17">
        <f t="shared" ref="R17:R33" si="6">(CQ17 - IF(AK17&gt;1, N17*CL17*100/(AM17*DE17), 0))*(CX17+CY17)/1000</f>
        <v>36.486207060459996</v>
      </c>
      <c r="S17">
        <f t="shared" ref="S17:S33" si="7">2/((1/U17-1/T17)+SIGN(U17)*SQRT((1/U17-1/T17)*(1/U17-1/T17) + 4*CM17/((CM17+1)*(CM17+1))*(2*1/U17*1/T17-1/T17*1/T17)))</f>
        <v>0.34165601123282974</v>
      </c>
      <c r="T17">
        <f t="shared" ref="T17:T33" si="8">IF(LEFT(CN17,1)&lt;&gt;"0",IF(LEFT(CN17,1)="1",3,CO17),$D$5+$E$5*(DE17*CX17/($K$5*1000))+$F$5*(DE17*CX17/($K$5*1000))*MAX(MIN(CL17,$J$5),$I$5)*MAX(MIN(CL17,$J$5),$I$5)+$G$5*MAX(MIN(CL17,$J$5),$I$5)*(DE17*CX17/($K$5*1000))+$H$5*(DE17*CX17/($K$5*1000))*(DE17*CX17/($K$5*1000)))</f>
        <v>2.9232220951958299</v>
      </c>
      <c r="U17">
        <f t="shared" ref="U17:U33" si="9">L17*(1000-(1000*0.61365*EXP(17.502*Y17/(240.97+Y17))/(CX17+CY17)+CS17)/2)/(1000*0.61365*EXP(17.502*Y17/(240.97+Y17))/(CX17+CY17)-CS17)</f>
        <v>0.32092105610193</v>
      </c>
      <c r="V17">
        <f t="shared" ref="V17:V33" si="10">1/((CM17+1)/(S17/1.6)+1/(T17/1.37)) + CM17/((CM17+1)/(S17/1.6) + CM17/(T17/1.37))</f>
        <v>0.2023336631321343</v>
      </c>
      <c r="W17">
        <f t="shared" ref="W17:W33" si="11">(CH17*CK17)</f>
        <v>289.55906933927849</v>
      </c>
      <c r="X17">
        <f t="shared" ref="X17:X33" si="12">(CZ17+(W17+2*0.95*0.0000000567*(((CZ17+$B$7)+273)^4-(CZ17+273)^4)-44100*L17)/(1.84*29.3*T17+8*0.95*0.0000000567*(CZ17+273)^3))</f>
        <v>27.785632821893621</v>
      </c>
      <c r="Y17">
        <f t="shared" ref="Y17:Y33" si="13">($C$7*DA17+$D$7*DB17+$E$7*X17)</f>
        <v>27.9541</v>
      </c>
      <c r="Z17">
        <f t="shared" ref="Z17:Z33" si="14">0.61365*EXP(17.502*Y17/(240.97+Y17))</f>
        <v>3.784697245444864</v>
      </c>
      <c r="AA17">
        <f t="shared" ref="AA17:AA33" si="15">(AB17/AC17*100)</f>
        <v>59.355403027810425</v>
      </c>
      <c r="AB17">
        <f t="shared" ref="AB17:AB33" si="16">CS17*(CX17+CY17)/1000</f>
        <v>2.1826930422759996</v>
      </c>
      <c r="AC17">
        <f t="shared" ref="AC17:AC33" si="17">0.61365*EXP(17.502*CZ17/(240.97+CZ17))</f>
        <v>3.6773283154244929</v>
      </c>
      <c r="AD17">
        <f t="shared" ref="AD17:AD33" si="18">(Z17-CS17*(CX17+CY17)/1000)</f>
        <v>1.6020042031688644</v>
      </c>
      <c r="AE17">
        <f t="shared" ref="AE17:AE33" si="19">(-L17*44100)</f>
        <v>-234.68812561996248</v>
      </c>
      <c r="AF17">
        <f t="shared" ref="AF17:AF33" si="20">2*29.3*T17*0.92*(CZ17-Y17)</f>
        <v>-77.632158851086842</v>
      </c>
      <c r="AG17">
        <f t="shared" ref="AG17:AG33" si="21">2*0.95*0.0000000567*(((CZ17+$B$7)+273)^4-(Y17+273)^4)</f>
        <v>-5.7719881393689754</v>
      </c>
      <c r="AH17">
        <f t="shared" ref="AH17:AH33" si="22">W17+AG17+AE17+AF17</f>
        <v>-28.533203271139826</v>
      </c>
      <c r="AI17">
        <v>0</v>
      </c>
      <c r="AJ17">
        <v>0</v>
      </c>
      <c r="AK17">
        <f t="shared" ref="AK17:AK33" si="23">IF(AI17*$H$13&gt;=AM17,1,(AM17/(AM17-AI17*$H$13)))</f>
        <v>1</v>
      </c>
      <c r="AL17">
        <f t="shared" ref="AL17:AL33" si="24">(AK17-1)*100</f>
        <v>0</v>
      </c>
      <c r="AM17">
        <f t="shared" ref="AM17:AM33" si="25">MAX(0,($B$13+$C$13*DE17)/(1+$D$13*DE17)*CX17/(CZ17+273)*$E$13)</f>
        <v>52602.511764275499</v>
      </c>
      <c r="AN17" t="s">
        <v>401</v>
      </c>
      <c r="AO17">
        <v>10138.200000000001</v>
      </c>
      <c r="AP17">
        <v>991.13000000000011</v>
      </c>
      <c r="AQ17">
        <v>3656.87</v>
      </c>
      <c r="AR17">
        <f t="shared" ref="AR17:AR33" si="26">1-AP17/AQ17</f>
        <v>0.72896766907218469</v>
      </c>
      <c r="AS17">
        <v>-2.5326555040585359</v>
      </c>
      <c r="AT17" t="s">
        <v>402</v>
      </c>
      <c r="AU17">
        <v>10132.799999999999</v>
      </c>
      <c r="AV17">
        <v>911.63596000000007</v>
      </c>
      <c r="AW17">
        <v>1329.32</v>
      </c>
      <c r="AX17">
        <f t="shared" ref="AX17:AX33" si="27">1-AV17/AW17</f>
        <v>0.31420879848343508</v>
      </c>
      <c r="AY17">
        <v>0.5</v>
      </c>
      <c r="AZ17">
        <f t="shared" ref="AZ17:AZ33" si="28">CI17</f>
        <v>1513.1429996576571</v>
      </c>
      <c r="BA17">
        <f t="shared" ref="BA17:BA33" si="29">N17</f>
        <v>26.108974350980578</v>
      </c>
      <c r="BB17">
        <f t="shared" ref="BB17:BB33" si="30">AX17*AY17*AZ17</f>
        <v>237.72142192802664</v>
      </c>
      <c r="BC17">
        <f t="shared" ref="BC17:BC33" si="31">(BA17-AS17)/AZ17</f>
        <v>1.8928567796645243E-2</v>
      </c>
      <c r="BD17">
        <f t="shared" ref="BD17:BD33" si="32">(AQ17-AW17)/AW17</f>
        <v>1.7509328077513318</v>
      </c>
      <c r="BE17">
        <f t="shared" ref="BE17:BE33" si="33">AP17/(AR17+AP17/AW17)</f>
        <v>672.15332246168703</v>
      </c>
      <c r="BF17" t="s">
        <v>403</v>
      </c>
      <c r="BG17">
        <v>624.83000000000004</v>
      </c>
      <c r="BH17">
        <f t="shared" ref="BH17:BH33" si="34">IF(BG17&lt;&gt;0, BG17, BE17)</f>
        <v>624.83000000000004</v>
      </c>
      <c r="BI17">
        <f t="shared" ref="BI17:BI33" si="35">1-BH17/AW17</f>
        <v>0.5299626876899467</v>
      </c>
      <c r="BJ17">
        <f t="shared" ref="BJ17:BJ33" si="36">(AW17-AV17)/(AW17-BH17)</f>
        <v>0.59288852929069247</v>
      </c>
      <c r="BK17">
        <f t="shared" ref="BK17:BK33" si="37">(AQ17-AW17)/(AQ17-BH17)</f>
        <v>0.76765148217042001</v>
      </c>
      <c r="BL17">
        <f t="shared" ref="BL17:BL33" si="38">(AW17-AV17)/(AW17-AP17)</f>
        <v>1.2350573346343774</v>
      </c>
      <c r="BM17">
        <f t="shared" ref="BM17:BM33" si="39">(AQ17-AW17)/(AQ17-AP17)</f>
        <v>0.87313466429584297</v>
      </c>
      <c r="BN17">
        <f t="shared" ref="BN17:BN33" si="40">(BJ17*BH17/AV17)</f>
        <v>0.40636235955051991</v>
      </c>
      <c r="BO17">
        <f t="shared" ref="BO17:BO33" si="41">(1-BN17)</f>
        <v>0.59363764044948009</v>
      </c>
      <c r="BP17">
        <v>620</v>
      </c>
      <c r="BQ17">
        <v>300</v>
      </c>
      <c r="BR17">
        <v>300</v>
      </c>
      <c r="BS17">
        <v>300</v>
      </c>
      <c r="BT17">
        <v>10132.799999999999</v>
      </c>
      <c r="BU17">
        <v>1241.48</v>
      </c>
      <c r="BV17">
        <v>-6.9250900000000001E-3</v>
      </c>
      <c r="BW17">
        <v>0.53</v>
      </c>
      <c r="BX17" t="s">
        <v>404</v>
      </c>
      <c r="BY17" t="s">
        <v>404</v>
      </c>
      <c r="BZ17" t="s">
        <v>404</v>
      </c>
      <c r="CA17" t="s">
        <v>404</v>
      </c>
      <c r="CB17" t="s">
        <v>404</v>
      </c>
      <c r="CC17" t="s">
        <v>404</v>
      </c>
      <c r="CD17" t="s">
        <v>404</v>
      </c>
      <c r="CE17" t="s">
        <v>404</v>
      </c>
      <c r="CF17" t="s">
        <v>404</v>
      </c>
      <c r="CG17" t="s">
        <v>404</v>
      </c>
      <c r="CH17">
        <f t="shared" ref="CH17:CH33" si="42">$B$11*DF17+$C$11*DG17+$F$11*DR17*(1-DU17)</f>
        <v>1799.95</v>
      </c>
      <c r="CI17">
        <f t="shared" ref="CI17:CI33" si="43">CH17*CJ17</f>
        <v>1513.1429996576571</v>
      </c>
      <c r="CJ17">
        <f t="shared" ref="CJ17:CJ33" si="44">($B$11*$D$9+$C$11*$D$9+$F$11*((EE17+DW17)/MAX(EE17+DW17+EF17, 0.1)*$I$9+EF17/MAX(EE17+DW17+EF17, 0.1)*$J$9))/($B$11+$C$11+$F$11)</f>
        <v>0.84065835143068257</v>
      </c>
      <c r="CK17">
        <f t="shared" ref="CK17:CK33" si="45">($B$11*$K$9+$C$11*$K$9+$F$11*((EE17+DW17)/MAX(EE17+DW17+EF17, 0.1)*$P$9+EF17/MAX(EE17+DW17+EF17, 0.1)*$Q$9))/($B$11+$C$11+$F$11)</f>
        <v>0.16087061826121751</v>
      </c>
      <c r="CL17">
        <v>6</v>
      </c>
      <c r="CM17">
        <v>0.5</v>
      </c>
      <c r="CN17" t="s">
        <v>405</v>
      </c>
      <c r="CO17">
        <v>2</v>
      </c>
      <c r="CP17">
        <v>1657385835</v>
      </c>
      <c r="CQ17">
        <v>366.36099999999999</v>
      </c>
      <c r="CR17">
        <v>400.02</v>
      </c>
      <c r="CS17">
        <v>21.916599999999999</v>
      </c>
      <c r="CT17">
        <v>15.672599999999999</v>
      </c>
      <c r="CU17">
        <v>368.02600000000001</v>
      </c>
      <c r="CV17">
        <v>21.7986</v>
      </c>
      <c r="CW17">
        <v>500.16899999999998</v>
      </c>
      <c r="CX17">
        <v>99.490499999999997</v>
      </c>
      <c r="CY17">
        <v>0.10036</v>
      </c>
      <c r="CZ17">
        <v>27.461500000000001</v>
      </c>
      <c r="DA17">
        <v>27.9541</v>
      </c>
      <c r="DB17">
        <v>999.9</v>
      </c>
      <c r="DC17">
        <v>0</v>
      </c>
      <c r="DD17">
        <v>0</v>
      </c>
      <c r="DE17">
        <v>10015</v>
      </c>
      <c r="DF17">
        <v>0</v>
      </c>
      <c r="DG17">
        <v>2141.9299999999998</v>
      </c>
      <c r="DH17">
        <v>-33.659399999999998</v>
      </c>
      <c r="DI17">
        <v>374.57</v>
      </c>
      <c r="DJ17">
        <v>406.39</v>
      </c>
      <c r="DK17">
        <v>6.24397</v>
      </c>
      <c r="DL17">
        <v>400.02</v>
      </c>
      <c r="DM17">
        <v>15.672599999999999</v>
      </c>
      <c r="DN17">
        <v>2.1804899999999998</v>
      </c>
      <c r="DO17">
        <v>1.5592699999999999</v>
      </c>
      <c r="DP17">
        <v>18.819700000000001</v>
      </c>
      <c r="DQ17">
        <v>13.562099999999999</v>
      </c>
      <c r="DR17">
        <v>1799.95</v>
      </c>
      <c r="DS17">
        <v>0.97799199999999997</v>
      </c>
      <c r="DT17">
        <v>2.2008E-2</v>
      </c>
      <c r="DU17">
        <v>0</v>
      </c>
      <c r="DV17">
        <v>910.37400000000002</v>
      </c>
      <c r="DW17">
        <v>5.0005199999999999</v>
      </c>
      <c r="DX17">
        <v>17035.599999999999</v>
      </c>
      <c r="DY17">
        <v>16308.5</v>
      </c>
      <c r="DZ17">
        <v>41.561999999999998</v>
      </c>
      <c r="EA17">
        <v>44.125</v>
      </c>
      <c r="EB17">
        <v>43.25</v>
      </c>
      <c r="EC17">
        <v>41.5</v>
      </c>
      <c r="ED17">
        <v>43.625</v>
      </c>
      <c r="EE17">
        <v>1755.45</v>
      </c>
      <c r="EF17">
        <v>39.5</v>
      </c>
      <c r="EG17">
        <v>0</v>
      </c>
      <c r="EH17">
        <v>1657385836.0999999</v>
      </c>
      <c r="EI17">
        <v>0</v>
      </c>
      <c r="EJ17">
        <v>911.63596000000007</v>
      </c>
      <c r="EK17">
        <v>-11.42776923531574</v>
      </c>
      <c r="EL17">
        <v>-231.8692311980538</v>
      </c>
      <c r="EM17">
        <v>17063.184000000001</v>
      </c>
      <c r="EN17">
        <v>15</v>
      </c>
      <c r="EO17">
        <v>1657385715</v>
      </c>
      <c r="EP17" t="s">
        <v>406</v>
      </c>
      <c r="EQ17">
        <v>1657385709</v>
      </c>
      <c r="ER17">
        <v>1657385715</v>
      </c>
      <c r="ES17">
        <v>2</v>
      </c>
      <c r="ET17">
        <v>0.183</v>
      </c>
      <c r="EU17">
        <v>-1.4E-2</v>
      </c>
      <c r="EV17">
        <v>-1.6539999999999999</v>
      </c>
      <c r="EW17">
        <v>-6.3E-2</v>
      </c>
      <c r="EX17">
        <v>400</v>
      </c>
      <c r="EY17">
        <v>14</v>
      </c>
      <c r="EZ17">
        <v>7.0000000000000007E-2</v>
      </c>
      <c r="FA17">
        <v>0.01</v>
      </c>
      <c r="FB17">
        <v>-33.973117500000001</v>
      </c>
      <c r="FC17">
        <v>1.9304634146342179</v>
      </c>
      <c r="FD17">
        <v>0.1921183422886788</v>
      </c>
      <c r="FE17">
        <v>0</v>
      </c>
      <c r="FF17">
        <v>6.3251732500000006</v>
      </c>
      <c r="FG17">
        <v>-0.34994938086306232</v>
      </c>
      <c r="FH17">
        <v>3.4226503355404191E-2</v>
      </c>
      <c r="FI17">
        <v>0</v>
      </c>
      <c r="FJ17">
        <v>0</v>
      </c>
      <c r="FK17">
        <v>2</v>
      </c>
      <c r="FL17" t="s">
        <v>407</v>
      </c>
      <c r="FM17">
        <v>2.8986800000000001</v>
      </c>
      <c r="FN17">
        <v>2.8216899999999998</v>
      </c>
      <c r="FO17">
        <v>8.3141999999999994E-2</v>
      </c>
      <c r="FP17">
        <v>8.91295E-2</v>
      </c>
      <c r="FQ17">
        <v>0.109456</v>
      </c>
      <c r="FR17">
        <v>8.6926600000000007E-2</v>
      </c>
      <c r="FS17">
        <v>28589.3</v>
      </c>
      <c r="FT17">
        <v>26856.3</v>
      </c>
      <c r="FU17">
        <v>28664.799999999999</v>
      </c>
      <c r="FV17">
        <v>27656.3</v>
      </c>
      <c r="FW17">
        <v>36086.300000000003</v>
      </c>
      <c r="FX17">
        <v>35251</v>
      </c>
      <c r="FY17">
        <v>42276.5</v>
      </c>
      <c r="FZ17">
        <v>40006.1</v>
      </c>
      <c r="GA17">
        <v>2.07037</v>
      </c>
      <c r="GB17">
        <v>1.8540300000000001</v>
      </c>
      <c r="GC17">
        <v>5.8446100000000001E-2</v>
      </c>
      <c r="GD17">
        <v>0</v>
      </c>
      <c r="GE17">
        <v>26.998999999999999</v>
      </c>
      <c r="GF17">
        <v>999.9</v>
      </c>
      <c r="GG17">
        <v>57.1</v>
      </c>
      <c r="GH17">
        <v>35.700000000000003</v>
      </c>
      <c r="GI17">
        <v>33.696300000000001</v>
      </c>
      <c r="GJ17">
        <v>62.630099999999999</v>
      </c>
      <c r="GK17">
        <v>28.173100000000002</v>
      </c>
      <c r="GL17">
        <v>1</v>
      </c>
      <c r="GM17">
        <v>0.31829299999999999</v>
      </c>
      <c r="GN17">
        <v>2.3112400000000002</v>
      </c>
      <c r="GO17">
        <v>20.226800000000001</v>
      </c>
      <c r="GP17">
        <v>5.2148899999999996</v>
      </c>
      <c r="GQ17">
        <v>11.986000000000001</v>
      </c>
      <c r="GR17">
        <v>4.9911000000000003</v>
      </c>
      <c r="GS17">
        <v>3.2909999999999999</v>
      </c>
      <c r="GT17">
        <v>1532.4</v>
      </c>
      <c r="GU17">
        <v>9162.9</v>
      </c>
      <c r="GV17">
        <v>8153.2</v>
      </c>
      <c r="GW17">
        <v>54.5</v>
      </c>
      <c r="GX17">
        <v>1.8643000000000001</v>
      </c>
      <c r="GY17">
        <v>1.86432</v>
      </c>
      <c r="GZ17">
        <v>1.8606499999999999</v>
      </c>
      <c r="HA17">
        <v>1.8618699999999999</v>
      </c>
      <c r="HB17">
        <v>1.86158</v>
      </c>
      <c r="HC17">
        <v>1.85745</v>
      </c>
      <c r="HD17">
        <v>1.8606499999999999</v>
      </c>
      <c r="HE17">
        <v>1.8633999999999999</v>
      </c>
      <c r="HF17">
        <v>0</v>
      </c>
      <c r="HG17">
        <v>0</v>
      </c>
      <c r="HH17">
        <v>0</v>
      </c>
      <c r="HI17">
        <v>0</v>
      </c>
      <c r="HJ17" t="s">
        <v>408</v>
      </c>
      <c r="HK17" t="s">
        <v>409</v>
      </c>
      <c r="HL17" t="s">
        <v>410</v>
      </c>
      <c r="HM17" t="s">
        <v>410</v>
      </c>
      <c r="HN17" t="s">
        <v>410</v>
      </c>
      <c r="HO17" t="s">
        <v>410</v>
      </c>
      <c r="HP17">
        <v>0</v>
      </c>
      <c r="HQ17">
        <v>100</v>
      </c>
      <c r="HR17">
        <v>100</v>
      </c>
      <c r="HS17">
        <v>-1.665</v>
      </c>
      <c r="HT17">
        <v>0.11799999999999999</v>
      </c>
      <c r="HU17">
        <v>-1.9437363343054801</v>
      </c>
      <c r="HV17">
        <v>1.239808642223445E-3</v>
      </c>
      <c r="HW17">
        <v>-1.4970110245969971E-6</v>
      </c>
      <c r="HX17">
        <v>5.1465685573841773E-10</v>
      </c>
      <c r="HY17">
        <v>-0.1160906611652376</v>
      </c>
      <c r="HZ17">
        <v>-1.504106212652615E-2</v>
      </c>
      <c r="IA17">
        <v>1.735219391611595E-3</v>
      </c>
      <c r="IB17">
        <v>-2.535611455964381E-5</v>
      </c>
      <c r="IC17">
        <v>2</v>
      </c>
      <c r="ID17">
        <v>2081</v>
      </c>
      <c r="IE17">
        <v>0</v>
      </c>
      <c r="IF17">
        <v>23</v>
      </c>
      <c r="IG17">
        <v>2.1</v>
      </c>
      <c r="IH17">
        <v>2</v>
      </c>
      <c r="II17">
        <v>1.0083</v>
      </c>
      <c r="IJ17">
        <v>2.3877000000000002</v>
      </c>
      <c r="IK17">
        <v>1.54297</v>
      </c>
      <c r="IL17">
        <v>2.323</v>
      </c>
      <c r="IM17">
        <v>1.5466299999999999</v>
      </c>
      <c r="IN17">
        <v>2.2827099999999998</v>
      </c>
      <c r="IO17">
        <v>38.086300000000001</v>
      </c>
      <c r="IP17">
        <v>24.061199999999999</v>
      </c>
      <c r="IQ17">
        <v>18</v>
      </c>
      <c r="IR17">
        <v>513.31500000000005</v>
      </c>
      <c r="IS17">
        <v>486.262</v>
      </c>
      <c r="IT17">
        <v>23.8108</v>
      </c>
      <c r="IU17">
        <v>31.265799999999999</v>
      </c>
      <c r="IV17">
        <v>29.9999</v>
      </c>
      <c r="IW17">
        <v>31.162199999999999</v>
      </c>
      <c r="IX17">
        <v>31.162700000000001</v>
      </c>
      <c r="IY17">
        <v>20.303699999999999</v>
      </c>
      <c r="IZ17">
        <v>58.798200000000001</v>
      </c>
      <c r="JA17">
        <v>0</v>
      </c>
      <c r="JB17">
        <v>23.835699999999999</v>
      </c>
      <c r="JC17">
        <v>400</v>
      </c>
      <c r="JD17">
        <v>15.901300000000001</v>
      </c>
      <c r="JE17">
        <v>100.068</v>
      </c>
      <c r="JF17">
        <v>99.002899999999997</v>
      </c>
    </row>
    <row r="18" spans="1:266" x14ac:dyDescent="0.25">
      <c r="A18">
        <v>2</v>
      </c>
      <c r="B18">
        <v>1657386023.5</v>
      </c>
      <c r="C18">
        <v>188.5</v>
      </c>
      <c r="D18" t="s">
        <v>411</v>
      </c>
      <c r="E18" t="s">
        <v>412</v>
      </c>
      <c r="F18" t="s">
        <v>396</v>
      </c>
      <c r="G18" t="s">
        <v>397</v>
      </c>
      <c r="H18" t="s">
        <v>398</v>
      </c>
      <c r="I18" t="s">
        <v>399</v>
      </c>
      <c r="J18" t="s">
        <v>400</v>
      </c>
      <c r="K18">
        <v>1657386023.5</v>
      </c>
      <c r="L18">
        <f t="shared" si="0"/>
        <v>3.9362639885631209E-3</v>
      </c>
      <c r="M18">
        <f t="shared" si="1"/>
        <v>3.9362639885631205</v>
      </c>
      <c r="N18">
        <f t="shared" si="2"/>
        <v>16.610471512181871</v>
      </c>
      <c r="O18">
        <f t="shared" si="3"/>
        <v>278.673</v>
      </c>
      <c r="P18">
        <f t="shared" si="4"/>
        <v>161.51857564202004</v>
      </c>
      <c r="Q18">
        <f t="shared" si="5"/>
        <v>16.08569002602307</v>
      </c>
      <c r="R18">
        <f t="shared" si="6"/>
        <v>27.753139097493001</v>
      </c>
      <c r="S18">
        <f t="shared" si="7"/>
        <v>0.24830197552979144</v>
      </c>
      <c r="T18">
        <f t="shared" si="8"/>
        <v>2.9221318486344856</v>
      </c>
      <c r="U18">
        <f t="shared" si="9"/>
        <v>0.23714764920779405</v>
      </c>
      <c r="V18">
        <f t="shared" si="10"/>
        <v>0.1491776920213744</v>
      </c>
      <c r="W18">
        <f t="shared" si="11"/>
        <v>289.56212033979125</v>
      </c>
      <c r="X18">
        <f t="shared" si="12"/>
        <v>28.137215744257688</v>
      </c>
      <c r="Y18">
        <f t="shared" si="13"/>
        <v>28.026199999999999</v>
      </c>
      <c r="Z18">
        <f t="shared" si="14"/>
        <v>3.8006396671663429</v>
      </c>
      <c r="AA18">
        <f t="shared" si="15"/>
        <v>59.788414340074482</v>
      </c>
      <c r="AB18">
        <f t="shared" si="16"/>
        <v>2.1973812018921999</v>
      </c>
      <c r="AC18">
        <f t="shared" si="17"/>
        <v>3.675262550690122</v>
      </c>
      <c r="AD18">
        <f t="shared" si="18"/>
        <v>1.6032584652741431</v>
      </c>
      <c r="AE18">
        <f t="shared" si="19"/>
        <v>-173.58924189563362</v>
      </c>
      <c r="AF18">
        <f t="shared" si="20"/>
        <v>-90.474057448003506</v>
      </c>
      <c r="AG18">
        <f t="shared" si="21"/>
        <v>-6.7313990002816562</v>
      </c>
      <c r="AH18">
        <f t="shared" si="22"/>
        <v>18.767421995872454</v>
      </c>
      <c r="AI18">
        <v>0</v>
      </c>
      <c r="AJ18">
        <v>0</v>
      </c>
      <c r="AK18">
        <f t="shared" si="23"/>
        <v>1</v>
      </c>
      <c r="AL18">
        <f t="shared" si="24"/>
        <v>0</v>
      </c>
      <c r="AM18">
        <f t="shared" si="25"/>
        <v>52572.808212229713</v>
      </c>
      <c r="AN18" t="s">
        <v>401</v>
      </c>
      <c r="AO18">
        <v>10138.200000000001</v>
      </c>
      <c r="AP18">
        <v>991.13000000000011</v>
      </c>
      <c r="AQ18">
        <v>3656.87</v>
      </c>
      <c r="AR18">
        <f t="shared" si="26"/>
        <v>0.72896766907218469</v>
      </c>
      <c r="AS18">
        <v>-2.5326555040585359</v>
      </c>
      <c r="AT18" t="s">
        <v>413</v>
      </c>
      <c r="AU18">
        <v>10133.200000000001</v>
      </c>
      <c r="AV18">
        <v>869.76104000000009</v>
      </c>
      <c r="AW18">
        <v>1208.6099999999999</v>
      </c>
      <c r="AX18">
        <f t="shared" si="27"/>
        <v>0.28036253216504892</v>
      </c>
      <c r="AY18">
        <v>0.5</v>
      </c>
      <c r="AZ18">
        <f t="shared" si="28"/>
        <v>1513.1672996579227</v>
      </c>
      <c r="BA18">
        <f t="shared" si="29"/>
        <v>16.610471512181871</v>
      </c>
      <c r="BB18">
        <f t="shared" si="30"/>
        <v>212.11770786072228</v>
      </c>
      <c r="BC18">
        <f t="shared" si="31"/>
        <v>1.2651031396573292E-2</v>
      </c>
      <c r="BD18">
        <f t="shared" si="32"/>
        <v>2.0256823954791043</v>
      </c>
      <c r="BE18">
        <f t="shared" si="33"/>
        <v>639.84101637653316</v>
      </c>
      <c r="BF18" t="s">
        <v>414</v>
      </c>
      <c r="BG18">
        <v>616.95000000000005</v>
      </c>
      <c r="BH18">
        <f t="shared" si="34"/>
        <v>616.95000000000005</v>
      </c>
      <c r="BI18">
        <f t="shared" si="35"/>
        <v>0.48953756794995895</v>
      </c>
      <c r="BJ18">
        <f t="shared" si="36"/>
        <v>0.57270892066389467</v>
      </c>
      <c r="BK18">
        <f t="shared" si="37"/>
        <v>0.8053698781546883</v>
      </c>
      <c r="BL18">
        <f t="shared" si="38"/>
        <v>1.5580695236343578</v>
      </c>
      <c r="BM18">
        <f t="shared" si="39"/>
        <v>0.91841664978580073</v>
      </c>
      <c r="BN18">
        <f t="shared" si="40"/>
        <v>0.4062412000008529</v>
      </c>
      <c r="BO18">
        <f t="shared" si="41"/>
        <v>0.59375879999914716</v>
      </c>
      <c r="BP18">
        <v>622</v>
      </c>
      <c r="BQ18">
        <v>300</v>
      </c>
      <c r="BR18">
        <v>300</v>
      </c>
      <c r="BS18">
        <v>300</v>
      </c>
      <c r="BT18">
        <v>10133.200000000001</v>
      </c>
      <c r="BU18">
        <v>1142.58</v>
      </c>
      <c r="BV18">
        <v>-6.9262000000000004E-3</v>
      </c>
      <c r="BW18">
        <v>1.67</v>
      </c>
      <c r="BX18" t="s">
        <v>404</v>
      </c>
      <c r="BY18" t="s">
        <v>404</v>
      </c>
      <c r="BZ18" t="s">
        <v>404</v>
      </c>
      <c r="CA18" t="s">
        <v>404</v>
      </c>
      <c r="CB18" t="s">
        <v>404</v>
      </c>
      <c r="CC18" t="s">
        <v>404</v>
      </c>
      <c r="CD18" t="s">
        <v>404</v>
      </c>
      <c r="CE18" t="s">
        <v>404</v>
      </c>
      <c r="CF18" t="s">
        <v>404</v>
      </c>
      <c r="CG18" t="s">
        <v>404</v>
      </c>
      <c r="CH18">
        <f t="shared" si="42"/>
        <v>1799.98</v>
      </c>
      <c r="CI18">
        <f t="shared" si="43"/>
        <v>1513.1672996579227</v>
      </c>
      <c r="CJ18">
        <f t="shared" si="44"/>
        <v>0.84065784045262881</v>
      </c>
      <c r="CK18">
        <f t="shared" si="45"/>
        <v>0.16086963207357374</v>
      </c>
      <c r="CL18">
        <v>6</v>
      </c>
      <c r="CM18">
        <v>0.5</v>
      </c>
      <c r="CN18" t="s">
        <v>405</v>
      </c>
      <c r="CO18">
        <v>2</v>
      </c>
      <c r="CP18">
        <v>1657386023.5</v>
      </c>
      <c r="CQ18">
        <v>278.673</v>
      </c>
      <c r="CR18">
        <v>299.91500000000002</v>
      </c>
      <c r="CS18">
        <v>22.0642</v>
      </c>
      <c r="CT18">
        <v>17.446400000000001</v>
      </c>
      <c r="CU18">
        <v>280.16800000000001</v>
      </c>
      <c r="CV18">
        <v>21.958300000000001</v>
      </c>
      <c r="CW18">
        <v>500.16199999999998</v>
      </c>
      <c r="CX18">
        <v>99.490200000000002</v>
      </c>
      <c r="CY18">
        <v>0.10014099999999999</v>
      </c>
      <c r="CZ18">
        <v>27.451899999999998</v>
      </c>
      <c r="DA18">
        <v>28.026199999999999</v>
      </c>
      <c r="DB18">
        <v>999.9</v>
      </c>
      <c r="DC18">
        <v>0</v>
      </c>
      <c r="DD18">
        <v>0</v>
      </c>
      <c r="DE18">
        <v>10008.799999999999</v>
      </c>
      <c r="DF18">
        <v>0</v>
      </c>
      <c r="DG18">
        <v>2221.73</v>
      </c>
      <c r="DH18">
        <v>-21.241599999999998</v>
      </c>
      <c r="DI18">
        <v>284.96100000000001</v>
      </c>
      <c r="DJ18">
        <v>305.24</v>
      </c>
      <c r="DK18">
        <v>4.61782</v>
      </c>
      <c r="DL18">
        <v>299.91500000000002</v>
      </c>
      <c r="DM18">
        <v>17.446400000000001</v>
      </c>
      <c r="DN18">
        <v>2.1951700000000001</v>
      </c>
      <c r="DO18">
        <v>1.7357400000000001</v>
      </c>
      <c r="DP18">
        <v>18.927099999999999</v>
      </c>
      <c r="DQ18">
        <v>15.219799999999999</v>
      </c>
      <c r="DR18">
        <v>1799.98</v>
      </c>
      <c r="DS18">
        <v>0.97800900000000002</v>
      </c>
      <c r="DT18">
        <v>2.1990900000000001E-2</v>
      </c>
      <c r="DU18">
        <v>0</v>
      </c>
      <c r="DV18">
        <v>869.53099999999995</v>
      </c>
      <c r="DW18">
        <v>5.0005199999999999</v>
      </c>
      <c r="DX18">
        <v>16314.2</v>
      </c>
      <c r="DY18">
        <v>16308.8</v>
      </c>
      <c r="DZ18">
        <v>41.561999999999998</v>
      </c>
      <c r="EA18">
        <v>44.25</v>
      </c>
      <c r="EB18">
        <v>43.311999999999998</v>
      </c>
      <c r="EC18">
        <v>41.686999999999998</v>
      </c>
      <c r="ED18">
        <v>43.625</v>
      </c>
      <c r="EE18">
        <v>1755.51</v>
      </c>
      <c r="EF18">
        <v>39.47</v>
      </c>
      <c r="EG18">
        <v>0</v>
      </c>
      <c r="EH18">
        <v>188.29999995231631</v>
      </c>
      <c r="EI18">
        <v>0</v>
      </c>
      <c r="EJ18">
        <v>869.76104000000009</v>
      </c>
      <c r="EK18">
        <v>-2.842461506344971</v>
      </c>
      <c r="EL18">
        <v>15.44615373956416</v>
      </c>
      <c r="EM18">
        <v>16315.523999999999</v>
      </c>
      <c r="EN18">
        <v>15</v>
      </c>
      <c r="EO18">
        <v>1657385967.5</v>
      </c>
      <c r="EP18" t="s">
        <v>415</v>
      </c>
      <c r="EQ18">
        <v>1657385957.5</v>
      </c>
      <c r="ER18">
        <v>1657385967.5</v>
      </c>
      <c r="ES18">
        <v>3</v>
      </c>
      <c r="ET18">
        <v>0.20799999999999999</v>
      </c>
      <c r="EU18">
        <v>-1.6E-2</v>
      </c>
      <c r="EV18">
        <v>-1.484</v>
      </c>
      <c r="EW18">
        <v>-0.01</v>
      </c>
      <c r="EX18">
        <v>300</v>
      </c>
      <c r="EY18">
        <v>17</v>
      </c>
      <c r="EZ18">
        <v>0.08</v>
      </c>
      <c r="FA18">
        <v>0.01</v>
      </c>
      <c r="FB18">
        <v>-21.351107317073168</v>
      </c>
      <c r="FC18">
        <v>0.3058808362369495</v>
      </c>
      <c r="FD18">
        <v>5.7236933284604927E-2</v>
      </c>
      <c r="FE18">
        <v>1</v>
      </c>
      <c r="FF18">
        <v>4.698189512195122</v>
      </c>
      <c r="FG18">
        <v>-0.37084641114983152</v>
      </c>
      <c r="FH18">
        <v>3.8453384953683771E-2</v>
      </c>
      <c r="FI18">
        <v>0</v>
      </c>
      <c r="FJ18">
        <v>1</v>
      </c>
      <c r="FK18">
        <v>2</v>
      </c>
      <c r="FL18" t="s">
        <v>416</v>
      </c>
      <c r="FM18">
        <v>2.8986100000000001</v>
      </c>
      <c r="FN18">
        <v>2.8214100000000002</v>
      </c>
      <c r="FO18">
        <v>6.6739599999999996E-2</v>
      </c>
      <c r="FP18">
        <v>7.0975800000000006E-2</v>
      </c>
      <c r="FQ18">
        <v>0.110003</v>
      </c>
      <c r="FR18">
        <v>9.3849000000000002E-2</v>
      </c>
      <c r="FS18">
        <v>29097</v>
      </c>
      <c r="FT18">
        <v>27388.799999999999</v>
      </c>
      <c r="FU18">
        <v>28661.3</v>
      </c>
      <c r="FV18">
        <v>27653.7</v>
      </c>
      <c r="FW18">
        <v>36059.599999999999</v>
      </c>
      <c r="FX18">
        <v>34978</v>
      </c>
      <c r="FY18">
        <v>42271.8</v>
      </c>
      <c r="FZ18">
        <v>40002</v>
      </c>
      <c r="GA18">
        <v>2.0687500000000001</v>
      </c>
      <c r="GB18">
        <v>1.8554299999999999</v>
      </c>
      <c r="GC18">
        <v>5.9112900000000003E-2</v>
      </c>
      <c r="GD18">
        <v>0</v>
      </c>
      <c r="GE18">
        <v>27.060300000000002</v>
      </c>
      <c r="GF18">
        <v>999.9</v>
      </c>
      <c r="GG18">
        <v>56.8</v>
      </c>
      <c r="GH18">
        <v>35.799999999999997</v>
      </c>
      <c r="GI18">
        <v>33.703600000000002</v>
      </c>
      <c r="GJ18">
        <v>62.460099999999997</v>
      </c>
      <c r="GK18">
        <v>28.569700000000001</v>
      </c>
      <c r="GL18">
        <v>1</v>
      </c>
      <c r="GM18">
        <v>0.32362000000000002</v>
      </c>
      <c r="GN18">
        <v>3.1089500000000001</v>
      </c>
      <c r="GO18">
        <v>20.2133</v>
      </c>
      <c r="GP18">
        <v>5.21549</v>
      </c>
      <c r="GQ18">
        <v>11.986000000000001</v>
      </c>
      <c r="GR18">
        <v>4.99085</v>
      </c>
      <c r="GS18">
        <v>3.2906300000000002</v>
      </c>
      <c r="GT18">
        <v>1536.3</v>
      </c>
      <c r="GU18">
        <v>9224</v>
      </c>
      <c r="GV18">
        <v>8153.2</v>
      </c>
      <c r="GW18">
        <v>54.6</v>
      </c>
      <c r="GX18">
        <v>1.86432</v>
      </c>
      <c r="GY18">
        <v>1.86439</v>
      </c>
      <c r="GZ18">
        <v>1.86066</v>
      </c>
      <c r="HA18">
        <v>1.86188</v>
      </c>
      <c r="HB18">
        <v>1.8616299999999999</v>
      </c>
      <c r="HC18">
        <v>1.8574999999999999</v>
      </c>
      <c r="HD18">
        <v>1.86066</v>
      </c>
      <c r="HE18">
        <v>1.8634500000000001</v>
      </c>
      <c r="HF18">
        <v>0</v>
      </c>
      <c r="HG18">
        <v>0</v>
      </c>
      <c r="HH18">
        <v>0</v>
      </c>
      <c r="HI18">
        <v>0</v>
      </c>
      <c r="HJ18" t="s">
        <v>408</v>
      </c>
      <c r="HK18" t="s">
        <v>409</v>
      </c>
      <c r="HL18" t="s">
        <v>410</v>
      </c>
      <c r="HM18" t="s">
        <v>410</v>
      </c>
      <c r="HN18" t="s">
        <v>410</v>
      </c>
      <c r="HO18" t="s">
        <v>410</v>
      </c>
      <c r="HP18">
        <v>0</v>
      </c>
      <c r="HQ18">
        <v>100</v>
      </c>
      <c r="HR18">
        <v>100</v>
      </c>
      <c r="HS18">
        <v>-1.4950000000000001</v>
      </c>
      <c r="HT18">
        <v>0.10589999999999999</v>
      </c>
      <c r="HU18">
        <v>-1.7357869541944571</v>
      </c>
      <c r="HV18">
        <v>1.239808642223445E-3</v>
      </c>
      <c r="HW18">
        <v>-1.4970110245969971E-6</v>
      </c>
      <c r="HX18">
        <v>5.1465685573841773E-10</v>
      </c>
      <c r="HY18">
        <v>-0.13206631377794659</v>
      </c>
      <c r="HZ18">
        <v>-1.504106212652615E-2</v>
      </c>
      <c r="IA18">
        <v>1.735219391611595E-3</v>
      </c>
      <c r="IB18">
        <v>-2.535611455964381E-5</v>
      </c>
      <c r="IC18">
        <v>2</v>
      </c>
      <c r="ID18">
        <v>2081</v>
      </c>
      <c r="IE18">
        <v>0</v>
      </c>
      <c r="IF18">
        <v>23</v>
      </c>
      <c r="IG18">
        <v>1.1000000000000001</v>
      </c>
      <c r="IH18">
        <v>0.9</v>
      </c>
      <c r="II18">
        <v>0.80200199999999999</v>
      </c>
      <c r="IJ18">
        <v>2.3803700000000001</v>
      </c>
      <c r="IK18">
        <v>1.54297</v>
      </c>
      <c r="IL18">
        <v>2.32422</v>
      </c>
      <c r="IM18">
        <v>1.5466299999999999</v>
      </c>
      <c r="IN18">
        <v>2.3278799999999999</v>
      </c>
      <c r="IO18">
        <v>38.378999999999998</v>
      </c>
      <c r="IP18">
        <v>24.052499999999998</v>
      </c>
      <c r="IQ18">
        <v>18</v>
      </c>
      <c r="IR18">
        <v>512.83000000000004</v>
      </c>
      <c r="IS18">
        <v>487.75299999999999</v>
      </c>
      <c r="IT18">
        <v>23.180499999999999</v>
      </c>
      <c r="IU18">
        <v>31.295300000000001</v>
      </c>
      <c r="IV18">
        <v>30.000299999999999</v>
      </c>
      <c r="IW18">
        <v>31.2226</v>
      </c>
      <c r="IX18">
        <v>31.223299999999998</v>
      </c>
      <c r="IY18">
        <v>16.162299999999998</v>
      </c>
      <c r="IZ18">
        <v>54.913400000000003</v>
      </c>
      <c r="JA18">
        <v>0</v>
      </c>
      <c r="JB18">
        <v>23.160599999999999</v>
      </c>
      <c r="JC18">
        <v>300</v>
      </c>
      <c r="JD18">
        <v>17.547599999999999</v>
      </c>
      <c r="JE18">
        <v>100.056</v>
      </c>
      <c r="JF18">
        <v>98.993200000000002</v>
      </c>
    </row>
    <row r="19" spans="1:266" x14ac:dyDescent="0.25">
      <c r="A19">
        <v>3</v>
      </c>
      <c r="B19">
        <v>1657386156.5</v>
      </c>
      <c r="C19">
        <v>321.5</v>
      </c>
      <c r="D19" t="s">
        <v>417</v>
      </c>
      <c r="E19" t="s">
        <v>418</v>
      </c>
      <c r="F19" t="s">
        <v>396</v>
      </c>
      <c r="G19" t="s">
        <v>397</v>
      </c>
      <c r="H19" t="s">
        <v>398</v>
      </c>
      <c r="I19" t="s">
        <v>399</v>
      </c>
      <c r="J19" t="s">
        <v>400</v>
      </c>
      <c r="K19">
        <v>1657386156.5</v>
      </c>
      <c r="L19">
        <f t="shared" si="0"/>
        <v>3.7276552350416544E-3</v>
      </c>
      <c r="M19">
        <f t="shared" si="1"/>
        <v>3.7276552350416545</v>
      </c>
      <c r="N19">
        <f t="shared" si="2"/>
        <v>9.4263710910420642</v>
      </c>
      <c r="O19">
        <f t="shared" si="3"/>
        <v>187.816</v>
      </c>
      <c r="P19">
        <f t="shared" si="4"/>
        <v>118.51564229769747</v>
      </c>
      <c r="Q19">
        <f t="shared" si="5"/>
        <v>11.803339314199931</v>
      </c>
      <c r="R19">
        <f t="shared" si="6"/>
        <v>18.705176242198398</v>
      </c>
      <c r="S19">
        <f t="shared" si="7"/>
        <v>0.23980540569855124</v>
      </c>
      <c r="T19">
        <f t="shared" si="8"/>
        <v>2.920538863383598</v>
      </c>
      <c r="U19">
        <f t="shared" si="9"/>
        <v>0.22937875365297411</v>
      </c>
      <c r="V19">
        <f t="shared" si="10"/>
        <v>0.14426073396364097</v>
      </c>
      <c r="W19">
        <f t="shared" si="11"/>
        <v>289.56531233979865</v>
      </c>
      <c r="X19">
        <f t="shared" si="12"/>
        <v>28.032754744729765</v>
      </c>
      <c r="Y19">
        <f t="shared" si="13"/>
        <v>27.892600000000002</v>
      </c>
      <c r="Z19">
        <f t="shared" si="14"/>
        <v>3.7711447876551705</v>
      </c>
      <c r="AA19">
        <f t="shared" si="15"/>
        <v>60.45309748368021</v>
      </c>
      <c r="AB19">
        <f t="shared" si="16"/>
        <v>2.20117665029708</v>
      </c>
      <c r="AC19">
        <f t="shared" si="17"/>
        <v>3.6411312933821218</v>
      </c>
      <c r="AD19">
        <f t="shared" si="18"/>
        <v>1.5699681373580905</v>
      </c>
      <c r="AE19">
        <f t="shared" si="19"/>
        <v>-164.38959586533696</v>
      </c>
      <c r="AF19">
        <f t="shared" si="20"/>
        <v>-94.471254721642154</v>
      </c>
      <c r="AG19">
        <f t="shared" si="21"/>
        <v>-7.0223616028469111</v>
      </c>
      <c r="AH19">
        <f t="shared" si="22"/>
        <v>23.682100149972641</v>
      </c>
      <c r="AI19">
        <v>0</v>
      </c>
      <c r="AJ19">
        <v>0</v>
      </c>
      <c r="AK19">
        <f t="shared" si="23"/>
        <v>1</v>
      </c>
      <c r="AL19">
        <f t="shared" si="24"/>
        <v>0</v>
      </c>
      <c r="AM19">
        <f t="shared" si="25"/>
        <v>52554.908615086621</v>
      </c>
      <c r="AN19" t="s">
        <v>401</v>
      </c>
      <c r="AO19">
        <v>10138.200000000001</v>
      </c>
      <c r="AP19">
        <v>991.13000000000011</v>
      </c>
      <c r="AQ19">
        <v>3656.87</v>
      </c>
      <c r="AR19">
        <f t="shared" si="26"/>
        <v>0.72896766907218469</v>
      </c>
      <c r="AS19">
        <v>-2.5326555040585359</v>
      </c>
      <c r="AT19" t="s">
        <v>419</v>
      </c>
      <c r="AU19">
        <v>10132.1</v>
      </c>
      <c r="AV19">
        <v>861.69173076923084</v>
      </c>
      <c r="AW19">
        <v>1145.6199999999999</v>
      </c>
      <c r="AX19">
        <f t="shared" si="27"/>
        <v>0.2478380870015966</v>
      </c>
      <c r="AY19">
        <v>0.5</v>
      </c>
      <c r="AZ19">
        <f t="shared" si="28"/>
        <v>1513.1840996579267</v>
      </c>
      <c r="BA19">
        <f t="shared" si="29"/>
        <v>9.4263710910420642</v>
      </c>
      <c r="BB19">
        <f t="shared" si="30"/>
        <v>187.51232627022694</v>
      </c>
      <c r="BC19">
        <f t="shared" si="31"/>
        <v>7.9032198380911359E-3</v>
      </c>
      <c r="BD19">
        <f t="shared" si="32"/>
        <v>2.1920444824636443</v>
      </c>
      <c r="BE19">
        <f t="shared" si="33"/>
        <v>621.74312786115559</v>
      </c>
      <c r="BF19" t="s">
        <v>420</v>
      </c>
      <c r="BG19">
        <v>622.73</v>
      </c>
      <c r="BH19">
        <f t="shared" si="34"/>
        <v>622.73</v>
      </c>
      <c r="BI19">
        <f t="shared" si="35"/>
        <v>0.4564253417363523</v>
      </c>
      <c r="BJ19">
        <f t="shared" si="36"/>
        <v>0.54299808608076094</v>
      </c>
      <c r="BK19">
        <f t="shared" si="37"/>
        <v>0.82766451119592377</v>
      </c>
      <c r="BL19">
        <f t="shared" si="38"/>
        <v>1.8378423796412029</v>
      </c>
      <c r="BM19">
        <f t="shared" si="39"/>
        <v>0.94204611102358082</v>
      </c>
      <c r="BN19">
        <f t="shared" si="40"/>
        <v>0.39241550785594076</v>
      </c>
      <c r="BO19">
        <f t="shared" si="41"/>
        <v>0.60758449214405919</v>
      </c>
      <c r="BP19">
        <v>624</v>
      </c>
      <c r="BQ19">
        <v>300</v>
      </c>
      <c r="BR19">
        <v>300</v>
      </c>
      <c r="BS19">
        <v>300</v>
      </c>
      <c r="BT19">
        <v>10132.1</v>
      </c>
      <c r="BU19">
        <v>1091.8800000000001</v>
      </c>
      <c r="BV19">
        <v>-6.9248000000000001E-3</v>
      </c>
      <c r="BW19">
        <v>1.91</v>
      </c>
      <c r="BX19" t="s">
        <v>404</v>
      </c>
      <c r="BY19" t="s">
        <v>404</v>
      </c>
      <c r="BZ19" t="s">
        <v>404</v>
      </c>
      <c r="CA19" t="s">
        <v>404</v>
      </c>
      <c r="CB19" t="s">
        <v>404</v>
      </c>
      <c r="CC19" t="s">
        <v>404</v>
      </c>
      <c r="CD19" t="s">
        <v>404</v>
      </c>
      <c r="CE19" t="s">
        <v>404</v>
      </c>
      <c r="CF19" t="s">
        <v>404</v>
      </c>
      <c r="CG19" t="s">
        <v>404</v>
      </c>
      <c r="CH19">
        <f t="shared" si="42"/>
        <v>1800</v>
      </c>
      <c r="CI19">
        <f t="shared" si="43"/>
        <v>1513.1840996579267</v>
      </c>
      <c r="CJ19">
        <f t="shared" si="44"/>
        <v>0.84065783314329257</v>
      </c>
      <c r="CK19">
        <f t="shared" si="45"/>
        <v>0.1608696179665548</v>
      </c>
      <c r="CL19">
        <v>6</v>
      </c>
      <c r="CM19">
        <v>0.5</v>
      </c>
      <c r="CN19" t="s">
        <v>405</v>
      </c>
      <c r="CO19">
        <v>2</v>
      </c>
      <c r="CP19">
        <v>1657386156.5</v>
      </c>
      <c r="CQ19">
        <v>187.816</v>
      </c>
      <c r="CR19">
        <v>199.96799999999999</v>
      </c>
      <c r="CS19">
        <v>22.101700000000001</v>
      </c>
      <c r="CT19">
        <v>17.7273</v>
      </c>
      <c r="CU19">
        <v>189.16499999999999</v>
      </c>
      <c r="CV19">
        <v>21.993099999999998</v>
      </c>
      <c r="CW19">
        <v>499.99099999999999</v>
      </c>
      <c r="CX19">
        <v>99.493399999999994</v>
      </c>
      <c r="CY19">
        <v>9.96924E-2</v>
      </c>
      <c r="CZ19">
        <v>27.2926</v>
      </c>
      <c r="DA19">
        <v>27.892600000000002</v>
      </c>
      <c r="DB19">
        <v>999.9</v>
      </c>
      <c r="DC19">
        <v>0</v>
      </c>
      <c r="DD19">
        <v>0</v>
      </c>
      <c r="DE19">
        <v>9999.3799999999992</v>
      </c>
      <c r="DF19">
        <v>0</v>
      </c>
      <c r="DG19">
        <v>1886.73</v>
      </c>
      <c r="DH19">
        <v>-12.151899999999999</v>
      </c>
      <c r="DI19">
        <v>192.06100000000001</v>
      </c>
      <c r="DJ19">
        <v>203.577</v>
      </c>
      <c r="DK19">
        <v>4.37432</v>
      </c>
      <c r="DL19">
        <v>199.96799999999999</v>
      </c>
      <c r="DM19">
        <v>17.7273</v>
      </c>
      <c r="DN19">
        <v>2.1989700000000001</v>
      </c>
      <c r="DO19">
        <v>1.7637499999999999</v>
      </c>
      <c r="DP19">
        <v>18.954799999999999</v>
      </c>
      <c r="DQ19">
        <v>15.469200000000001</v>
      </c>
      <c r="DR19">
        <v>1800</v>
      </c>
      <c r="DS19">
        <v>0.97800900000000002</v>
      </c>
      <c r="DT19">
        <v>2.1991400000000001E-2</v>
      </c>
      <c r="DU19">
        <v>0</v>
      </c>
      <c r="DV19">
        <v>861.50599999999997</v>
      </c>
      <c r="DW19">
        <v>5.0005199999999999</v>
      </c>
      <c r="DX19">
        <v>16176.2</v>
      </c>
      <c r="DY19">
        <v>16309</v>
      </c>
      <c r="DZ19">
        <v>41.75</v>
      </c>
      <c r="EA19">
        <v>44.436999999999998</v>
      </c>
      <c r="EB19">
        <v>43.436999999999998</v>
      </c>
      <c r="EC19">
        <v>41.686999999999998</v>
      </c>
      <c r="ED19">
        <v>43.936999999999998</v>
      </c>
      <c r="EE19">
        <v>1755.53</v>
      </c>
      <c r="EF19">
        <v>39.47</v>
      </c>
      <c r="EG19">
        <v>0</v>
      </c>
      <c r="EH19">
        <v>132.5</v>
      </c>
      <c r="EI19">
        <v>0</v>
      </c>
      <c r="EJ19">
        <v>861.69173076923084</v>
      </c>
      <c r="EK19">
        <v>-0.57350427673815685</v>
      </c>
      <c r="EL19">
        <v>932.5606849367764</v>
      </c>
      <c r="EM19">
        <v>16008.707692307689</v>
      </c>
      <c r="EN19">
        <v>15</v>
      </c>
      <c r="EO19">
        <v>1657386104.5</v>
      </c>
      <c r="EP19" t="s">
        <v>421</v>
      </c>
      <c r="EQ19">
        <v>1657386088</v>
      </c>
      <c r="ER19">
        <v>1657386104.5</v>
      </c>
      <c r="ES19">
        <v>4</v>
      </c>
      <c r="ET19">
        <v>0.20300000000000001</v>
      </c>
      <c r="EU19">
        <v>2E-3</v>
      </c>
      <c r="EV19">
        <v>-1.34</v>
      </c>
      <c r="EW19">
        <v>4.0000000000000001E-3</v>
      </c>
      <c r="EX19">
        <v>200</v>
      </c>
      <c r="EY19">
        <v>18</v>
      </c>
      <c r="EZ19">
        <v>0.08</v>
      </c>
      <c r="FA19">
        <v>0.02</v>
      </c>
      <c r="FB19">
        <v>-12.120127500000001</v>
      </c>
      <c r="FC19">
        <v>-0.25813170731708301</v>
      </c>
      <c r="FD19">
        <v>3.4350611257297881E-2</v>
      </c>
      <c r="FE19">
        <v>1</v>
      </c>
      <c r="FF19">
        <v>4.3916839999999997</v>
      </c>
      <c r="FG19">
        <v>-8.4990619136969633E-2</v>
      </c>
      <c r="FH19">
        <v>9.5618253487501133E-3</v>
      </c>
      <c r="FI19">
        <v>1</v>
      </c>
      <c r="FJ19">
        <v>2</v>
      </c>
      <c r="FK19">
        <v>2</v>
      </c>
      <c r="FL19" t="s">
        <v>422</v>
      </c>
      <c r="FM19">
        <v>2.89791</v>
      </c>
      <c r="FN19">
        <v>2.8208799999999998</v>
      </c>
      <c r="FO19">
        <v>4.7582699999999999E-2</v>
      </c>
      <c r="FP19">
        <v>5.0287999999999999E-2</v>
      </c>
      <c r="FQ19">
        <v>0.110099</v>
      </c>
      <c r="FR19">
        <v>9.4898499999999997E-2</v>
      </c>
      <c r="FS19">
        <v>29688.9</v>
      </c>
      <c r="FT19">
        <v>27990.799999999999</v>
      </c>
      <c r="FU19">
        <v>28656.799999999999</v>
      </c>
      <c r="FV19">
        <v>27646.7</v>
      </c>
      <c r="FW19">
        <v>36049.9</v>
      </c>
      <c r="FX19">
        <v>34928.300000000003</v>
      </c>
      <c r="FY19">
        <v>42264.9</v>
      </c>
      <c r="FZ19">
        <v>39991.9</v>
      </c>
      <c r="GA19">
        <v>2.0669300000000002</v>
      </c>
      <c r="GB19">
        <v>1.85327</v>
      </c>
      <c r="GC19">
        <v>4.3787100000000002E-2</v>
      </c>
      <c r="GD19">
        <v>0</v>
      </c>
      <c r="GE19">
        <v>27.177099999999999</v>
      </c>
      <c r="GF19">
        <v>999.9</v>
      </c>
      <c r="GG19">
        <v>56.6</v>
      </c>
      <c r="GH19">
        <v>35.9</v>
      </c>
      <c r="GI19">
        <v>33.771700000000003</v>
      </c>
      <c r="GJ19">
        <v>62.390099999999997</v>
      </c>
      <c r="GK19">
        <v>28.036899999999999</v>
      </c>
      <c r="GL19">
        <v>1</v>
      </c>
      <c r="GM19">
        <v>0.33279999999999998</v>
      </c>
      <c r="GN19">
        <v>2.6716700000000002</v>
      </c>
      <c r="GO19">
        <v>20.221399999999999</v>
      </c>
      <c r="GP19">
        <v>5.2172900000000002</v>
      </c>
      <c r="GQ19">
        <v>11.986000000000001</v>
      </c>
      <c r="GR19">
        <v>4.9913999999999996</v>
      </c>
      <c r="GS19">
        <v>3.2909999999999999</v>
      </c>
      <c r="GT19">
        <v>1538.8</v>
      </c>
      <c r="GU19">
        <v>9262.2000000000007</v>
      </c>
      <c r="GV19">
        <v>8153.2</v>
      </c>
      <c r="GW19">
        <v>54.6</v>
      </c>
      <c r="GX19">
        <v>1.8643400000000001</v>
      </c>
      <c r="GY19">
        <v>1.8644499999999999</v>
      </c>
      <c r="GZ19">
        <v>1.8606799999999999</v>
      </c>
      <c r="HA19">
        <v>1.86189</v>
      </c>
      <c r="HB19">
        <v>1.86171</v>
      </c>
      <c r="HC19">
        <v>1.8575900000000001</v>
      </c>
      <c r="HD19">
        <v>1.8607100000000001</v>
      </c>
      <c r="HE19">
        <v>1.86355</v>
      </c>
      <c r="HF19">
        <v>0</v>
      </c>
      <c r="HG19">
        <v>0</v>
      </c>
      <c r="HH19">
        <v>0</v>
      </c>
      <c r="HI19">
        <v>0</v>
      </c>
      <c r="HJ19" t="s">
        <v>408</v>
      </c>
      <c r="HK19" t="s">
        <v>409</v>
      </c>
      <c r="HL19" t="s">
        <v>410</v>
      </c>
      <c r="HM19" t="s">
        <v>410</v>
      </c>
      <c r="HN19" t="s">
        <v>410</v>
      </c>
      <c r="HO19" t="s">
        <v>410</v>
      </c>
      <c r="HP19">
        <v>0</v>
      </c>
      <c r="HQ19">
        <v>100</v>
      </c>
      <c r="HR19">
        <v>100</v>
      </c>
      <c r="HS19">
        <v>-1.349</v>
      </c>
      <c r="HT19">
        <v>0.1086</v>
      </c>
      <c r="HU19">
        <v>-1.5331629609919839</v>
      </c>
      <c r="HV19">
        <v>1.239808642223445E-3</v>
      </c>
      <c r="HW19">
        <v>-1.4970110245969971E-6</v>
      </c>
      <c r="HX19">
        <v>5.1465685573841773E-10</v>
      </c>
      <c r="HY19">
        <v>-0.13018848705712169</v>
      </c>
      <c r="HZ19">
        <v>-1.504106212652615E-2</v>
      </c>
      <c r="IA19">
        <v>1.735219391611595E-3</v>
      </c>
      <c r="IB19">
        <v>-2.535611455964381E-5</v>
      </c>
      <c r="IC19">
        <v>2</v>
      </c>
      <c r="ID19">
        <v>2081</v>
      </c>
      <c r="IE19">
        <v>0</v>
      </c>
      <c r="IF19">
        <v>23</v>
      </c>
      <c r="IG19">
        <v>1.1000000000000001</v>
      </c>
      <c r="IH19">
        <v>0.9</v>
      </c>
      <c r="II19">
        <v>0.58593799999999996</v>
      </c>
      <c r="IJ19">
        <v>2.4023400000000001</v>
      </c>
      <c r="IK19">
        <v>1.54297</v>
      </c>
      <c r="IL19">
        <v>2.32422</v>
      </c>
      <c r="IM19">
        <v>1.5466299999999999</v>
      </c>
      <c r="IN19">
        <v>2.31934</v>
      </c>
      <c r="IO19">
        <v>38.697899999999997</v>
      </c>
      <c r="IP19">
        <v>24.052499999999998</v>
      </c>
      <c r="IQ19">
        <v>18</v>
      </c>
      <c r="IR19">
        <v>512.69500000000005</v>
      </c>
      <c r="IS19">
        <v>487.23200000000003</v>
      </c>
      <c r="IT19">
        <v>23.075099999999999</v>
      </c>
      <c r="IU19">
        <v>31.4346</v>
      </c>
      <c r="IV19">
        <v>30.000800000000002</v>
      </c>
      <c r="IW19">
        <v>31.339200000000002</v>
      </c>
      <c r="IX19">
        <v>31.341000000000001</v>
      </c>
      <c r="IY19">
        <v>11.8294</v>
      </c>
      <c r="IZ19">
        <v>54.719000000000001</v>
      </c>
      <c r="JA19">
        <v>0</v>
      </c>
      <c r="JB19">
        <v>23.055299999999999</v>
      </c>
      <c r="JC19">
        <v>200</v>
      </c>
      <c r="JD19">
        <v>17.6663</v>
      </c>
      <c r="JE19">
        <v>100.04</v>
      </c>
      <c r="JF19">
        <v>98.968199999999996</v>
      </c>
    </row>
    <row r="20" spans="1:266" x14ac:dyDescent="0.25">
      <c r="A20">
        <v>4</v>
      </c>
      <c r="B20">
        <v>1657386267.5</v>
      </c>
      <c r="C20">
        <v>432.5</v>
      </c>
      <c r="D20" t="s">
        <v>423</v>
      </c>
      <c r="E20" t="s">
        <v>424</v>
      </c>
      <c r="F20" t="s">
        <v>396</v>
      </c>
      <c r="G20" t="s">
        <v>397</v>
      </c>
      <c r="H20" t="s">
        <v>398</v>
      </c>
      <c r="I20" t="s">
        <v>399</v>
      </c>
      <c r="J20" t="s">
        <v>400</v>
      </c>
      <c r="K20">
        <v>1657386267.5</v>
      </c>
      <c r="L20">
        <f t="shared" si="0"/>
        <v>3.6795919967832851E-3</v>
      </c>
      <c r="M20">
        <f t="shared" si="1"/>
        <v>3.6795919967832851</v>
      </c>
      <c r="N20">
        <f t="shared" si="2"/>
        <v>5.9318102387348022</v>
      </c>
      <c r="O20">
        <f t="shared" si="3"/>
        <v>142.21799999999999</v>
      </c>
      <c r="P20">
        <f t="shared" si="4"/>
        <v>96.735191910281259</v>
      </c>
      <c r="Q20">
        <f t="shared" si="5"/>
        <v>9.6342447998477425</v>
      </c>
      <c r="R20">
        <f t="shared" si="6"/>
        <v>14.164059634217997</v>
      </c>
      <c r="S20">
        <f t="shared" si="7"/>
        <v>0.23259778531995837</v>
      </c>
      <c r="T20">
        <f t="shared" si="8"/>
        <v>2.9218626539566825</v>
      </c>
      <c r="U20">
        <f t="shared" si="9"/>
        <v>0.22277893135626967</v>
      </c>
      <c r="V20">
        <f t="shared" si="10"/>
        <v>0.1400844765882979</v>
      </c>
      <c r="W20">
        <f t="shared" si="11"/>
        <v>289.56052433978766</v>
      </c>
      <c r="X20">
        <f t="shared" si="12"/>
        <v>28.216053135481388</v>
      </c>
      <c r="Y20">
        <f t="shared" si="13"/>
        <v>28.010999999999999</v>
      </c>
      <c r="Z20">
        <f t="shared" si="14"/>
        <v>3.7972738476986803</v>
      </c>
      <c r="AA20">
        <f t="shared" si="15"/>
        <v>59.868130147123686</v>
      </c>
      <c r="AB20">
        <f t="shared" si="16"/>
        <v>2.2018440929081997</v>
      </c>
      <c r="AC20">
        <f t="shared" si="17"/>
        <v>3.6778233886664746</v>
      </c>
      <c r="AD20">
        <f t="shared" si="18"/>
        <v>1.5954297547904805</v>
      </c>
      <c r="AE20">
        <f t="shared" si="19"/>
        <v>-162.27000705814288</v>
      </c>
      <c r="AF20">
        <f t="shared" si="20"/>
        <v>-86.196836983741676</v>
      </c>
      <c r="AG20">
        <f t="shared" si="21"/>
        <v>-6.4136524408544107</v>
      </c>
      <c r="AH20">
        <f t="shared" si="22"/>
        <v>34.680027857048671</v>
      </c>
      <c r="AI20">
        <v>0</v>
      </c>
      <c r="AJ20">
        <v>0</v>
      </c>
      <c r="AK20">
        <f t="shared" si="23"/>
        <v>1</v>
      </c>
      <c r="AL20">
        <f t="shared" si="24"/>
        <v>0</v>
      </c>
      <c r="AM20">
        <f t="shared" si="25"/>
        <v>52563.058028568288</v>
      </c>
      <c r="AN20" t="s">
        <v>401</v>
      </c>
      <c r="AO20">
        <v>10138.200000000001</v>
      </c>
      <c r="AP20">
        <v>991.13000000000011</v>
      </c>
      <c r="AQ20">
        <v>3656.87</v>
      </c>
      <c r="AR20">
        <f t="shared" si="26"/>
        <v>0.72896766907218469</v>
      </c>
      <c r="AS20">
        <v>-2.5326555040585359</v>
      </c>
      <c r="AT20" t="s">
        <v>425</v>
      </c>
      <c r="AU20">
        <v>10132.299999999999</v>
      </c>
      <c r="AV20">
        <v>860.68624000000011</v>
      </c>
      <c r="AW20">
        <v>1119.78</v>
      </c>
      <c r="AX20">
        <f t="shared" si="27"/>
        <v>0.23137916376431078</v>
      </c>
      <c r="AY20">
        <v>0.5</v>
      </c>
      <c r="AZ20">
        <f t="shared" si="28"/>
        <v>1513.1588996579212</v>
      </c>
      <c r="BA20">
        <f t="shared" si="29"/>
        <v>5.9318102387348022</v>
      </c>
      <c r="BB20">
        <f t="shared" si="30"/>
        <v>175.05672042268722</v>
      </c>
      <c r="BC20">
        <f t="shared" si="31"/>
        <v>5.5939040802039323E-3</v>
      </c>
      <c r="BD20">
        <f t="shared" si="32"/>
        <v>2.2657039775670222</v>
      </c>
      <c r="BE20">
        <f t="shared" si="33"/>
        <v>614.05295616614649</v>
      </c>
      <c r="BF20" t="s">
        <v>426</v>
      </c>
      <c r="BG20">
        <v>628.16</v>
      </c>
      <c r="BH20">
        <f t="shared" si="34"/>
        <v>628.16</v>
      </c>
      <c r="BI20">
        <f t="shared" si="35"/>
        <v>0.43903266713104361</v>
      </c>
      <c r="BJ20">
        <f t="shared" si="36"/>
        <v>0.52702038159554099</v>
      </c>
      <c r="BK20">
        <f t="shared" si="37"/>
        <v>0.83768006841196418</v>
      </c>
      <c r="BL20">
        <f t="shared" si="38"/>
        <v>2.0139429459774592</v>
      </c>
      <c r="BM20">
        <f t="shared" si="39"/>
        <v>0.95173947946911563</v>
      </c>
      <c r="BN20">
        <f t="shared" si="40"/>
        <v>0.38463856806059193</v>
      </c>
      <c r="BO20">
        <f t="shared" si="41"/>
        <v>0.61536143193940807</v>
      </c>
      <c r="BP20">
        <v>626</v>
      </c>
      <c r="BQ20">
        <v>300</v>
      </c>
      <c r="BR20">
        <v>300</v>
      </c>
      <c r="BS20">
        <v>300</v>
      </c>
      <c r="BT20">
        <v>10132.299999999999</v>
      </c>
      <c r="BU20">
        <v>1069.57</v>
      </c>
      <c r="BV20">
        <v>-6.9247900000000001E-3</v>
      </c>
      <c r="BW20">
        <v>1.2</v>
      </c>
      <c r="BX20" t="s">
        <v>404</v>
      </c>
      <c r="BY20" t="s">
        <v>404</v>
      </c>
      <c r="BZ20" t="s">
        <v>404</v>
      </c>
      <c r="CA20" t="s">
        <v>404</v>
      </c>
      <c r="CB20" t="s">
        <v>404</v>
      </c>
      <c r="CC20" t="s">
        <v>404</v>
      </c>
      <c r="CD20" t="s">
        <v>404</v>
      </c>
      <c r="CE20" t="s">
        <v>404</v>
      </c>
      <c r="CF20" t="s">
        <v>404</v>
      </c>
      <c r="CG20" t="s">
        <v>404</v>
      </c>
      <c r="CH20">
        <f t="shared" si="42"/>
        <v>1799.97</v>
      </c>
      <c r="CI20">
        <f t="shared" si="43"/>
        <v>1513.1588996579212</v>
      </c>
      <c r="CJ20">
        <f t="shared" si="44"/>
        <v>0.840657844107358</v>
      </c>
      <c r="CK20">
        <f t="shared" si="45"/>
        <v>0.16086963912720081</v>
      </c>
      <c r="CL20">
        <v>6</v>
      </c>
      <c r="CM20">
        <v>0.5</v>
      </c>
      <c r="CN20" t="s">
        <v>405</v>
      </c>
      <c r="CO20">
        <v>2</v>
      </c>
      <c r="CP20">
        <v>1657386267.5</v>
      </c>
      <c r="CQ20">
        <v>142.21799999999999</v>
      </c>
      <c r="CR20">
        <v>149.96199999999999</v>
      </c>
      <c r="CS20">
        <v>22.1082</v>
      </c>
      <c r="CT20">
        <v>17.791499999999999</v>
      </c>
      <c r="CU20">
        <v>143.62100000000001</v>
      </c>
      <c r="CV20">
        <v>22</v>
      </c>
      <c r="CW20">
        <v>500.13799999999998</v>
      </c>
      <c r="CX20">
        <v>99.493799999999993</v>
      </c>
      <c r="CY20">
        <v>0.100201</v>
      </c>
      <c r="CZ20">
        <v>27.463799999999999</v>
      </c>
      <c r="DA20">
        <v>28.010999999999999</v>
      </c>
      <c r="DB20">
        <v>999.9</v>
      </c>
      <c r="DC20">
        <v>0</v>
      </c>
      <c r="DD20">
        <v>0</v>
      </c>
      <c r="DE20">
        <v>10006.9</v>
      </c>
      <c r="DF20">
        <v>0</v>
      </c>
      <c r="DG20">
        <v>2288.83</v>
      </c>
      <c r="DH20">
        <v>-7.7439600000000004</v>
      </c>
      <c r="DI20">
        <v>145.43299999999999</v>
      </c>
      <c r="DJ20">
        <v>152.679</v>
      </c>
      <c r="DK20">
        <v>4.3167099999999996</v>
      </c>
      <c r="DL20">
        <v>149.96199999999999</v>
      </c>
      <c r="DM20">
        <v>17.791499999999999</v>
      </c>
      <c r="DN20">
        <v>2.19963</v>
      </c>
      <c r="DO20">
        <v>1.77014</v>
      </c>
      <c r="DP20">
        <v>18.959599999999998</v>
      </c>
      <c r="DQ20">
        <v>15.525600000000001</v>
      </c>
      <c r="DR20">
        <v>1799.97</v>
      </c>
      <c r="DS20">
        <v>0.97800900000000002</v>
      </c>
      <c r="DT20">
        <v>2.1990900000000001E-2</v>
      </c>
      <c r="DU20">
        <v>0</v>
      </c>
      <c r="DV20">
        <v>860.56100000000004</v>
      </c>
      <c r="DW20">
        <v>5.0005199999999999</v>
      </c>
      <c r="DX20">
        <v>16156.5</v>
      </c>
      <c r="DY20">
        <v>16308.7</v>
      </c>
      <c r="DZ20">
        <v>41.686999999999998</v>
      </c>
      <c r="EA20">
        <v>44.25</v>
      </c>
      <c r="EB20">
        <v>43.436999999999998</v>
      </c>
      <c r="EC20">
        <v>41.686999999999998</v>
      </c>
      <c r="ED20">
        <v>43.75</v>
      </c>
      <c r="EE20">
        <v>1755.5</v>
      </c>
      <c r="EF20">
        <v>39.47</v>
      </c>
      <c r="EG20">
        <v>0</v>
      </c>
      <c r="EH20">
        <v>110.7000000476837</v>
      </c>
      <c r="EI20">
        <v>0</v>
      </c>
      <c r="EJ20">
        <v>860.68624000000011</v>
      </c>
      <c r="EK20">
        <v>-1.51692307194104</v>
      </c>
      <c r="EL20">
        <v>-25.97692290396509</v>
      </c>
      <c r="EM20">
        <v>16159.156000000001</v>
      </c>
      <c r="EN20">
        <v>15</v>
      </c>
      <c r="EO20">
        <v>1657386230.5</v>
      </c>
      <c r="EP20" t="s">
        <v>427</v>
      </c>
      <c r="EQ20">
        <v>1657386219</v>
      </c>
      <c r="ER20">
        <v>1657386230.5</v>
      </c>
      <c r="ES20">
        <v>5</v>
      </c>
      <c r="ET20">
        <v>-1.7999999999999999E-2</v>
      </c>
      <c r="EU20">
        <v>-1E-3</v>
      </c>
      <c r="EV20">
        <v>-1.3959999999999999</v>
      </c>
      <c r="EW20">
        <v>3.0000000000000001E-3</v>
      </c>
      <c r="EX20">
        <v>150</v>
      </c>
      <c r="EY20">
        <v>18</v>
      </c>
      <c r="EZ20">
        <v>0.2</v>
      </c>
      <c r="FA20">
        <v>0.03</v>
      </c>
      <c r="FB20">
        <v>-7.84446025</v>
      </c>
      <c r="FC20">
        <v>0.43050022514072989</v>
      </c>
      <c r="FD20">
        <v>5.3034420873971179E-2</v>
      </c>
      <c r="FE20">
        <v>1</v>
      </c>
      <c r="FF20">
        <v>4.3498842500000006</v>
      </c>
      <c r="FG20">
        <v>-5.3461350844282648E-2</v>
      </c>
      <c r="FH20">
        <v>1.523661049700685E-2</v>
      </c>
      <c r="FI20">
        <v>1</v>
      </c>
      <c r="FJ20">
        <v>2</v>
      </c>
      <c r="FK20">
        <v>2</v>
      </c>
      <c r="FL20" t="s">
        <v>422</v>
      </c>
      <c r="FM20">
        <v>2.8982800000000002</v>
      </c>
      <c r="FN20">
        <v>2.8214600000000001</v>
      </c>
      <c r="FO20">
        <v>3.7041600000000001E-2</v>
      </c>
      <c r="FP20">
        <v>3.8797900000000003E-2</v>
      </c>
      <c r="FQ20">
        <v>0.110115</v>
      </c>
      <c r="FR20">
        <v>9.5136200000000004E-2</v>
      </c>
      <c r="FS20">
        <v>30014.400000000001</v>
      </c>
      <c r="FT20">
        <v>28324.1</v>
      </c>
      <c r="FU20">
        <v>28654.1</v>
      </c>
      <c r="FV20">
        <v>27641.7</v>
      </c>
      <c r="FW20">
        <v>36045.4</v>
      </c>
      <c r="FX20">
        <v>34913</v>
      </c>
      <c r="FY20">
        <v>42260.4</v>
      </c>
      <c r="FZ20">
        <v>39985.300000000003</v>
      </c>
      <c r="GA20">
        <v>2.0665800000000001</v>
      </c>
      <c r="GB20">
        <v>1.8521000000000001</v>
      </c>
      <c r="GC20">
        <v>6.8321800000000002E-2</v>
      </c>
      <c r="GD20">
        <v>0</v>
      </c>
      <c r="GE20">
        <v>26.894600000000001</v>
      </c>
      <c r="GF20">
        <v>999.9</v>
      </c>
      <c r="GG20">
        <v>56.4</v>
      </c>
      <c r="GH20">
        <v>36</v>
      </c>
      <c r="GI20">
        <v>33.835299999999997</v>
      </c>
      <c r="GJ20">
        <v>62.8401</v>
      </c>
      <c r="GK20">
        <v>28.573699999999999</v>
      </c>
      <c r="GL20">
        <v>1</v>
      </c>
      <c r="GM20">
        <v>0.34150199999999997</v>
      </c>
      <c r="GN20">
        <v>3.4885799999999998</v>
      </c>
      <c r="GO20">
        <v>20.2041</v>
      </c>
      <c r="GP20">
        <v>5.2168400000000004</v>
      </c>
      <c r="GQ20">
        <v>11.986000000000001</v>
      </c>
      <c r="GR20">
        <v>4.99125</v>
      </c>
      <c r="GS20">
        <v>3.2909999999999999</v>
      </c>
      <c r="GT20">
        <v>1541.2</v>
      </c>
      <c r="GU20">
        <v>9297.4</v>
      </c>
      <c r="GV20">
        <v>8153.2</v>
      </c>
      <c r="GW20">
        <v>54.7</v>
      </c>
      <c r="GX20">
        <v>1.86432</v>
      </c>
      <c r="GY20">
        <v>1.8644499999999999</v>
      </c>
      <c r="GZ20">
        <v>1.86066</v>
      </c>
      <c r="HA20">
        <v>1.8619000000000001</v>
      </c>
      <c r="HB20">
        <v>1.8616699999999999</v>
      </c>
      <c r="HC20">
        <v>1.8575699999999999</v>
      </c>
      <c r="HD20">
        <v>1.86066</v>
      </c>
      <c r="HE20">
        <v>1.8634999999999999</v>
      </c>
      <c r="HF20">
        <v>0</v>
      </c>
      <c r="HG20">
        <v>0</v>
      </c>
      <c r="HH20">
        <v>0</v>
      </c>
      <c r="HI20">
        <v>0</v>
      </c>
      <c r="HJ20" t="s">
        <v>408</v>
      </c>
      <c r="HK20" t="s">
        <v>409</v>
      </c>
      <c r="HL20" t="s">
        <v>410</v>
      </c>
      <c r="HM20" t="s">
        <v>410</v>
      </c>
      <c r="HN20" t="s">
        <v>410</v>
      </c>
      <c r="HO20" t="s">
        <v>410</v>
      </c>
      <c r="HP20">
        <v>0</v>
      </c>
      <c r="HQ20">
        <v>100</v>
      </c>
      <c r="HR20">
        <v>100</v>
      </c>
      <c r="HS20">
        <v>-1.403</v>
      </c>
      <c r="HT20">
        <v>0.1082</v>
      </c>
      <c r="HU20">
        <v>-1.5513715904354211</v>
      </c>
      <c r="HV20">
        <v>1.239808642223445E-3</v>
      </c>
      <c r="HW20">
        <v>-1.4970110245969971E-6</v>
      </c>
      <c r="HX20">
        <v>5.1465685573841773E-10</v>
      </c>
      <c r="HY20">
        <v>-0.13074995679663021</v>
      </c>
      <c r="HZ20">
        <v>-1.504106212652615E-2</v>
      </c>
      <c r="IA20">
        <v>1.735219391611595E-3</v>
      </c>
      <c r="IB20">
        <v>-2.535611455964381E-5</v>
      </c>
      <c r="IC20">
        <v>2</v>
      </c>
      <c r="ID20">
        <v>2081</v>
      </c>
      <c r="IE20">
        <v>0</v>
      </c>
      <c r="IF20">
        <v>23</v>
      </c>
      <c r="IG20">
        <v>0.8</v>
      </c>
      <c r="IH20">
        <v>0.6</v>
      </c>
      <c r="II20">
        <v>0.47363300000000003</v>
      </c>
      <c r="IJ20">
        <v>2.4072300000000002</v>
      </c>
      <c r="IK20">
        <v>1.54297</v>
      </c>
      <c r="IL20">
        <v>2.32422</v>
      </c>
      <c r="IM20">
        <v>1.5466299999999999</v>
      </c>
      <c r="IN20">
        <v>2.35229</v>
      </c>
      <c r="IO20">
        <v>38.821100000000001</v>
      </c>
      <c r="IP20">
        <v>24.061199999999999</v>
      </c>
      <c r="IQ20">
        <v>18</v>
      </c>
      <c r="IR20">
        <v>512.79100000000005</v>
      </c>
      <c r="IS20">
        <v>486.65499999999997</v>
      </c>
      <c r="IT20">
        <v>23.658100000000001</v>
      </c>
      <c r="IU20">
        <v>31.441400000000002</v>
      </c>
      <c r="IV20">
        <v>30.001999999999999</v>
      </c>
      <c r="IW20">
        <v>31.376000000000001</v>
      </c>
      <c r="IX20">
        <v>31.3705</v>
      </c>
      <c r="IY20">
        <v>9.6015899999999998</v>
      </c>
      <c r="IZ20">
        <v>54.506500000000003</v>
      </c>
      <c r="JA20">
        <v>0</v>
      </c>
      <c r="JB20">
        <v>23.648900000000001</v>
      </c>
      <c r="JC20">
        <v>150</v>
      </c>
      <c r="JD20">
        <v>17.824400000000001</v>
      </c>
      <c r="JE20">
        <v>100.03</v>
      </c>
      <c r="JF20">
        <v>98.951099999999997</v>
      </c>
    </row>
    <row r="21" spans="1:266" x14ac:dyDescent="0.25">
      <c r="A21">
        <v>5</v>
      </c>
      <c r="B21">
        <v>1657386403.5</v>
      </c>
      <c r="C21">
        <v>568.5</v>
      </c>
      <c r="D21" t="s">
        <v>428</v>
      </c>
      <c r="E21" t="s">
        <v>429</v>
      </c>
      <c r="F21" t="s">
        <v>396</v>
      </c>
      <c r="G21" t="s">
        <v>397</v>
      </c>
      <c r="H21" t="s">
        <v>398</v>
      </c>
      <c r="I21" t="s">
        <v>399</v>
      </c>
      <c r="J21" t="s">
        <v>400</v>
      </c>
      <c r="K21">
        <v>1657386403.5</v>
      </c>
      <c r="L21">
        <f t="shared" si="0"/>
        <v>3.7427328793973092E-3</v>
      </c>
      <c r="M21">
        <f t="shared" si="1"/>
        <v>3.7427328793973094</v>
      </c>
      <c r="N21">
        <f t="shared" si="2"/>
        <v>2.6851912620851675</v>
      </c>
      <c r="O21">
        <f t="shared" si="3"/>
        <v>96.339200000000005</v>
      </c>
      <c r="P21">
        <f t="shared" si="4"/>
        <v>75.648343828492258</v>
      </c>
      <c r="Q21">
        <f t="shared" si="5"/>
        <v>7.5341868180173011</v>
      </c>
      <c r="R21">
        <f t="shared" si="6"/>
        <v>9.5948899072256015</v>
      </c>
      <c r="S21">
        <f t="shared" si="7"/>
        <v>0.24166639478926075</v>
      </c>
      <c r="T21">
        <f t="shared" si="8"/>
        <v>2.9172686742350362</v>
      </c>
      <c r="U21">
        <f t="shared" si="9"/>
        <v>0.23106981746661423</v>
      </c>
      <c r="V21">
        <f t="shared" si="10"/>
        <v>0.14533197441065024</v>
      </c>
      <c r="W21">
        <f t="shared" si="11"/>
        <v>289.54310933924177</v>
      </c>
      <c r="X21">
        <f t="shared" si="12"/>
        <v>28.120413682406276</v>
      </c>
      <c r="Y21">
        <f t="shared" si="13"/>
        <v>27.918500000000002</v>
      </c>
      <c r="Z21">
        <f t="shared" si="14"/>
        <v>3.7768470755990187</v>
      </c>
      <c r="AA21">
        <f t="shared" si="15"/>
        <v>60.432020119563965</v>
      </c>
      <c r="AB21">
        <f t="shared" si="16"/>
        <v>2.2121713295556003</v>
      </c>
      <c r="AC21">
        <f t="shared" si="17"/>
        <v>3.6605947065460462</v>
      </c>
      <c r="AD21">
        <f t="shared" si="18"/>
        <v>1.5646757460434184</v>
      </c>
      <c r="AE21">
        <f t="shared" si="19"/>
        <v>-165.05451998142135</v>
      </c>
      <c r="AF21">
        <f t="shared" si="20"/>
        <v>-84.126819410590741</v>
      </c>
      <c r="AG21">
        <f t="shared" si="21"/>
        <v>-6.2640868072220774</v>
      </c>
      <c r="AH21">
        <f t="shared" si="22"/>
        <v>34.097683140007575</v>
      </c>
      <c r="AI21">
        <v>0</v>
      </c>
      <c r="AJ21">
        <v>0</v>
      </c>
      <c r="AK21">
        <f t="shared" si="23"/>
        <v>1</v>
      </c>
      <c r="AL21">
        <f t="shared" si="24"/>
        <v>0</v>
      </c>
      <c r="AM21">
        <f t="shared" si="25"/>
        <v>52444.946608118393</v>
      </c>
      <c r="AN21" t="s">
        <v>401</v>
      </c>
      <c r="AO21">
        <v>10138.200000000001</v>
      </c>
      <c r="AP21">
        <v>991.13000000000011</v>
      </c>
      <c r="AQ21">
        <v>3656.87</v>
      </c>
      <c r="AR21">
        <f t="shared" si="26"/>
        <v>0.72896766907218469</v>
      </c>
      <c r="AS21">
        <v>-2.5326555040585359</v>
      </c>
      <c r="AT21" t="s">
        <v>430</v>
      </c>
      <c r="AU21">
        <v>10131.4</v>
      </c>
      <c r="AV21">
        <v>861.83748000000003</v>
      </c>
      <c r="AW21">
        <v>1090</v>
      </c>
      <c r="AX21">
        <f t="shared" si="27"/>
        <v>0.20932341284403666</v>
      </c>
      <c r="AY21">
        <v>0.5</v>
      </c>
      <c r="AZ21">
        <f t="shared" si="28"/>
        <v>1513.0589996576382</v>
      </c>
      <c r="BA21">
        <f t="shared" si="29"/>
        <v>2.6851912620851675</v>
      </c>
      <c r="BB21">
        <f t="shared" si="30"/>
        <v>158.35933682136047</v>
      </c>
      <c r="BC21">
        <f t="shared" si="31"/>
        <v>3.4485415091707276E-3</v>
      </c>
      <c r="BD21">
        <f t="shared" si="32"/>
        <v>2.3549266055045872</v>
      </c>
      <c r="BE21">
        <f t="shared" si="33"/>
        <v>604.98897949420268</v>
      </c>
      <c r="BF21" t="s">
        <v>431</v>
      </c>
      <c r="BG21">
        <v>635.55999999999995</v>
      </c>
      <c r="BH21">
        <f t="shared" si="34"/>
        <v>635.55999999999995</v>
      </c>
      <c r="BI21">
        <f t="shared" si="35"/>
        <v>0.41691743119266056</v>
      </c>
      <c r="BJ21">
        <f t="shared" si="36"/>
        <v>0.50207402517384025</v>
      </c>
      <c r="BK21">
        <f t="shared" si="37"/>
        <v>0.84958842356461273</v>
      </c>
      <c r="BL21">
        <f t="shared" si="38"/>
        <v>2.3077022352584224</v>
      </c>
      <c r="BM21">
        <f t="shared" si="39"/>
        <v>0.96291086152437977</v>
      </c>
      <c r="BN21">
        <f t="shared" si="40"/>
        <v>0.37025329582961036</v>
      </c>
      <c r="BO21">
        <f t="shared" si="41"/>
        <v>0.62974670417038969</v>
      </c>
      <c r="BP21">
        <v>628</v>
      </c>
      <c r="BQ21">
        <v>300</v>
      </c>
      <c r="BR21">
        <v>300</v>
      </c>
      <c r="BS21">
        <v>300</v>
      </c>
      <c r="BT21">
        <v>10131.4</v>
      </c>
      <c r="BU21">
        <v>1046.8399999999999</v>
      </c>
      <c r="BV21">
        <v>-6.9241499999999996E-3</v>
      </c>
      <c r="BW21">
        <v>1.34</v>
      </c>
      <c r="BX21" t="s">
        <v>404</v>
      </c>
      <c r="BY21" t="s">
        <v>404</v>
      </c>
      <c r="BZ21" t="s">
        <v>404</v>
      </c>
      <c r="CA21" t="s">
        <v>404</v>
      </c>
      <c r="CB21" t="s">
        <v>404</v>
      </c>
      <c r="CC21" t="s">
        <v>404</v>
      </c>
      <c r="CD21" t="s">
        <v>404</v>
      </c>
      <c r="CE21" t="s">
        <v>404</v>
      </c>
      <c r="CF21" t="s">
        <v>404</v>
      </c>
      <c r="CG21" t="s">
        <v>404</v>
      </c>
      <c r="CH21">
        <f t="shared" si="42"/>
        <v>1799.85</v>
      </c>
      <c r="CI21">
        <f t="shared" si="43"/>
        <v>1513.0589996576382</v>
      </c>
      <c r="CJ21">
        <f t="shared" si="44"/>
        <v>0.84065838800879977</v>
      </c>
      <c r="CK21">
        <f t="shared" si="45"/>
        <v>0.16087068885698352</v>
      </c>
      <c r="CL21">
        <v>6</v>
      </c>
      <c r="CM21">
        <v>0.5</v>
      </c>
      <c r="CN21" t="s">
        <v>405</v>
      </c>
      <c r="CO21">
        <v>2</v>
      </c>
      <c r="CP21">
        <v>1657386403.5</v>
      </c>
      <c r="CQ21">
        <v>96.339200000000005</v>
      </c>
      <c r="CR21">
        <v>99.993099999999998</v>
      </c>
      <c r="CS21">
        <v>22.2117</v>
      </c>
      <c r="CT21">
        <v>17.821400000000001</v>
      </c>
      <c r="CU21">
        <v>97.658500000000004</v>
      </c>
      <c r="CV21">
        <v>22.101700000000001</v>
      </c>
      <c r="CW21">
        <v>500.13900000000001</v>
      </c>
      <c r="CX21">
        <v>99.494399999999999</v>
      </c>
      <c r="CY21">
        <v>0.100468</v>
      </c>
      <c r="CZ21">
        <v>27.383600000000001</v>
      </c>
      <c r="DA21">
        <v>27.918500000000002</v>
      </c>
      <c r="DB21">
        <v>999.9</v>
      </c>
      <c r="DC21">
        <v>0</v>
      </c>
      <c r="DD21">
        <v>0</v>
      </c>
      <c r="DE21">
        <v>9980.6200000000008</v>
      </c>
      <c r="DF21">
        <v>0</v>
      </c>
      <c r="DG21">
        <v>658.82899999999995</v>
      </c>
      <c r="DH21">
        <v>-3.6538200000000001</v>
      </c>
      <c r="DI21">
        <v>98.527699999999996</v>
      </c>
      <c r="DJ21">
        <v>101.807</v>
      </c>
      <c r="DK21">
        <v>4.3902400000000004</v>
      </c>
      <c r="DL21">
        <v>99.993099999999998</v>
      </c>
      <c r="DM21">
        <v>17.821400000000001</v>
      </c>
      <c r="DN21">
        <v>2.20994</v>
      </c>
      <c r="DO21">
        <v>1.7731300000000001</v>
      </c>
      <c r="DP21">
        <v>19.034500000000001</v>
      </c>
      <c r="DQ21">
        <v>15.5519</v>
      </c>
      <c r="DR21">
        <v>1799.85</v>
      </c>
      <c r="DS21">
        <v>0.97799199999999997</v>
      </c>
      <c r="DT21">
        <v>2.2008E-2</v>
      </c>
      <c r="DU21">
        <v>0</v>
      </c>
      <c r="DV21">
        <v>861.51199999999994</v>
      </c>
      <c r="DW21">
        <v>5.0005199999999999</v>
      </c>
      <c r="DX21">
        <v>15932.3</v>
      </c>
      <c r="DY21">
        <v>16307.6</v>
      </c>
      <c r="DZ21">
        <v>41.811999999999998</v>
      </c>
      <c r="EA21">
        <v>44.311999999999998</v>
      </c>
      <c r="EB21">
        <v>43.5</v>
      </c>
      <c r="EC21">
        <v>41.811999999999998</v>
      </c>
      <c r="ED21">
        <v>43.936999999999998</v>
      </c>
      <c r="EE21">
        <v>1755.35</v>
      </c>
      <c r="EF21">
        <v>39.5</v>
      </c>
      <c r="EG21">
        <v>0</v>
      </c>
      <c r="EH21">
        <v>135.39999985694891</v>
      </c>
      <c r="EI21">
        <v>0</v>
      </c>
      <c r="EJ21">
        <v>861.83748000000003</v>
      </c>
      <c r="EK21">
        <v>-1.3440769086328239</v>
      </c>
      <c r="EL21">
        <v>-65.05384619007188</v>
      </c>
      <c r="EM21">
        <v>15939.804</v>
      </c>
      <c r="EN21">
        <v>15</v>
      </c>
      <c r="EO21">
        <v>1657386356</v>
      </c>
      <c r="EP21" t="s">
        <v>432</v>
      </c>
      <c r="EQ21">
        <v>1657386343</v>
      </c>
      <c r="ER21">
        <v>1657386356</v>
      </c>
      <c r="ES21">
        <v>6</v>
      </c>
      <c r="ET21">
        <v>0.125</v>
      </c>
      <c r="EU21">
        <v>-1E-3</v>
      </c>
      <c r="EV21">
        <v>-1.3160000000000001</v>
      </c>
      <c r="EW21">
        <v>0.01</v>
      </c>
      <c r="EX21">
        <v>100</v>
      </c>
      <c r="EY21">
        <v>18</v>
      </c>
      <c r="EZ21">
        <v>0.25</v>
      </c>
      <c r="FA21">
        <v>0.03</v>
      </c>
      <c r="FB21">
        <v>-3.6020847499999999</v>
      </c>
      <c r="FC21">
        <v>-0.26100664165102577</v>
      </c>
      <c r="FD21">
        <v>3.5412011732426349E-2</v>
      </c>
      <c r="FE21">
        <v>1</v>
      </c>
      <c r="FF21">
        <v>4.3503120000000006</v>
      </c>
      <c r="FG21">
        <v>-2.9721500938096619E-2</v>
      </c>
      <c r="FH21">
        <v>1.7056491169053421E-2</v>
      </c>
      <c r="FI21">
        <v>1</v>
      </c>
      <c r="FJ21">
        <v>2</v>
      </c>
      <c r="FK21">
        <v>2</v>
      </c>
      <c r="FL21" t="s">
        <v>422</v>
      </c>
      <c r="FM21">
        <v>2.8982600000000001</v>
      </c>
      <c r="FN21">
        <v>2.8214999999999999</v>
      </c>
      <c r="FO21">
        <v>2.5736800000000001E-2</v>
      </c>
      <c r="FP21">
        <v>2.65086E-2</v>
      </c>
      <c r="FQ21">
        <v>0.11046599999999999</v>
      </c>
      <c r="FR21">
        <v>9.5244400000000007E-2</v>
      </c>
      <c r="FS21">
        <v>30366.2</v>
      </c>
      <c r="FT21">
        <v>28686.799999999999</v>
      </c>
      <c r="FU21">
        <v>28653.8</v>
      </c>
      <c r="FV21">
        <v>27642.5</v>
      </c>
      <c r="FW21">
        <v>36030.400000000001</v>
      </c>
      <c r="FX21">
        <v>34909.199999999997</v>
      </c>
      <c r="FY21">
        <v>42259.9</v>
      </c>
      <c r="FZ21">
        <v>39985.9</v>
      </c>
      <c r="GA21">
        <v>2.0670000000000002</v>
      </c>
      <c r="GB21">
        <v>1.8511500000000001</v>
      </c>
      <c r="GC21">
        <v>5.7406699999999998E-2</v>
      </c>
      <c r="GD21">
        <v>0</v>
      </c>
      <c r="GE21">
        <v>26.980399999999999</v>
      </c>
      <c r="GF21">
        <v>999.9</v>
      </c>
      <c r="GG21">
        <v>56.3</v>
      </c>
      <c r="GH21">
        <v>36</v>
      </c>
      <c r="GI21">
        <v>33.773200000000003</v>
      </c>
      <c r="GJ21">
        <v>62.650100000000002</v>
      </c>
      <c r="GK21">
        <v>28.385400000000001</v>
      </c>
      <c r="GL21">
        <v>1</v>
      </c>
      <c r="GM21">
        <v>0.33448699999999998</v>
      </c>
      <c r="GN21">
        <v>2.30748</v>
      </c>
      <c r="GO21">
        <v>20.226600000000001</v>
      </c>
      <c r="GP21">
        <v>5.2165400000000002</v>
      </c>
      <c r="GQ21">
        <v>11.986000000000001</v>
      </c>
      <c r="GR21">
        <v>4.9907000000000004</v>
      </c>
      <c r="GS21">
        <v>3.2909999999999999</v>
      </c>
      <c r="GT21">
        <v>1543.9</v>
      </c>
      <c r="GU21">
        <v>9339</v>
      </c>
      <c r="GV21">
        <v>8153.2</v>
      </c>
      <c r="GW21">
        <v>54.7</v>
      </c>
      <c r="GX21">
        <v>1.86432</v>
      </c>
      <c r="GY21">
        <v>1.8644499999999999</v>
      </c>
      <c r="GZ21">
        <v>1.8606799999999999</v>
      </c>
      <c r="HA21">
        <v>1.86189</v>
      </c>
      <c r="HB21">
        <v>1.86171</v>
      </c>
      <c r="HC21">
        <v>1.8575999999999999</v>
      </c>
      <c r="HD21">
        <v>1.8606799999999999</v>
      </c>
      <c r="HE21">
        <v>1.86355</v>
      </c>
      <c r="HF21">
        <v>0</v>
      </c>
      <c r="HG21">
        <v>0</v>
      </c>
      <c r="HH21">
        <v>0</v>
      </c>
      <c r="HI21">
        <v>0</v>
      </c>
      <c r="HJ21" t="s">
        <v>408</v>
      </c>
      <c r="HK21" t="s">
        <v>409</v>
      </c>
      <c r="HL21" t="s">
        <v>410</v>
      </c>
      <c r="HM21" t="s">
        <v>410</v>
      </c>
      <c r="HN21" t="s">
        <v>410</v>
      </c>
      <c r="HO21" t="s">
        <v>410</v>
      </c>
      <c r="HP21">
        <v>0</v>
      </c>
      <c r="HQ21">
        <v>100</v>
      </c>
      <c r="HR21">
        <v>100</v>
      </c>
      <c r="HS21">
        <v>-1.319</v>
      </c>
      <c r="HT21">
        <v>0.11</v>
      </c>
      <c r="HU21">
        <v>-1.426524117436319</v>
      </c>
      <c r="HV21">
        <v>1.239808642223445E-3</v>
      </c>
      <c r="HW21">
        <v>-1.4970110245969971E-6</v>
      </c>
      <c r="HX21">
        <v>5.1465685573841773E-10</v>
      </c>
      <c r="HY21">
        <v>-0.13148853678890421</v>
      </c>
      <c r="HZ21">
        <v>-1.504106212652615E-2</v>
      </c>
      <c r="IA21">
        <v>1.735219391611595E-3</v>
      </c>
      <c r="IB21">
        <v>-2.535611455964381E-5</v>
      </c>
      <c r="IC21">
        <v>2</v>
      </c>
      <c r="ID21">
        <v>2081</v>
      </c>
      <c r="IE21">
        <v>0</v>
      </c>
      <c r="IF21">
        <v>23</v>
      </c>
      <c r="IG21">
        <v>1</v>
      </c>
      <c r="IH21">
        <v>0.8</v>
      </c>
      <c r="II21">
        <v>0.36132799999999998</v>
      </c>
      <c r="IJ21">
        <v>2.4304199999999998</v>
      </c>
      <c r="IK21">
        <v>1.54297</v>
      </c>
      <c r="IL21">
        <v>2.32422</v>
      </c>
      <c r="IM21">
        <v>1.5466299999999999</v>
      </c>
      <c r="IN21">
        <v>2.3010299999999999</v>
      </c>
      <c r="IO21">
        <v>38.969299999999997</v>
      </c>
      <c r="IP21">
        <v>24.061199999999999</v>
      </c>
      <c r="IQ21">
        <v>18</v>
      </c>
      <c r="IR21">
        <v>513.27200000000005</v>
      </c>
      <c r="IS21">
        <v>486.21899999999999</v>
      </c>
      <c r="IT21">
        <v>23.551300000000001</v>
      </c>
      <c r="IU21">
        <v>31.452400000000001</v>
      </c>
      <c r="IV21">
        <v>30.0001</v>
      </c>
      <c r="IW21">
        <v>31.4023</v>
      </c>
      <c r="IX21">
        <v>31.398</v>
      </c>
      <c r="IY21">
        <v>7.3531199999999997</v>
      </c>
      <c r="IZ21">
        <v>54.5304</v>
      </c>
      <c r="JA21">
        <v>0</v>
      </c>
      <c r="JB21">
        <v>23.556100000000001</v>
      </c>
      <c r="JC21">
        <v>100</v>
      </c>
      <c r="JD21">
        <v>17.763300000000001</v>
      </c>
      <c r="JE21">
        <v>100.029</v>
      </c>
      <c r="JF21">
        <v>98.953199999999995</v>
      </c>
    </row>
    <row r="22" spans="1:266" x14ac:dyDescent="0.25">
      <c r="A22">
        <v>6</v>
      </c>
      <c r="B22">
        <v>1657386511.5</v>
      </c>
      <c r="C22">
        <v>676.5</v>
      </c>
      <c r="D22" t="s">
        <v>433</v>
      </c>
      <c r="E22" t="s">
        <v>434</v>
      </c>
      <c r="F22" t="s">
        <v>396</v>
      </c>
      <c r="G22" t="s">
        <v>397</v>
      </c>
      <c r="H22" t="s">
        <v>398</v>
      </c>
      <c r="I22" t="s">
        <v>399</v>
      </c>
      <c r="J22" t="s">
        <v>400</v>
      </c>
      <c r="K22">
        <v>1657386511.5</v>
      </c>
      <c r="L22">
        <f t="shared" si="0"/>
        <v>3.7849323398940959E-3</v>
      </c>
      <c r="M22">
        <f t="shared" si="1"/>
        <v>3.7849323398940959</v>
      </c>
      <c r="N22">
        <f t="shared" si="2"/>
        <v>1.0060604919615213</v>
      </c>
      <c r="O22">
        <f t="shared" si="3"/>
        <v>73.403099999999995</v>
      </c>
      <c r="P22">
        <f t="shared" si="4"/>
        <v>64.696551608762476</v>
      </c>
      <c r="Q22">
        <f t="shared" si="5"/>
        <v>6.4431052488132501</v>
      </c>
      <c r="R22">
        <f t="shared" si="6"/>
        <v>7.3101871294343992</v>
      </c>
      <c r="S22">
        <f t="shared" si="7"/>
        <v>0.2420674624968657</v>
      </c>
      <c r="T22">
        <f t="shared" si="8"/>
        <v>2.9202512851158913</v>
      </c>
      <c r="U22">
        <f t="shared" si="9"/>
        <v>0.23144686145234034</v>
      </c>
      <c r="V22">
        <f t="shared" si="10"/>
        <v>0.14556967396955248</v>
      </c>
      <c r="W22">
        <f t="shared" si="11"/>
        <v>289.56704933929689</v>
      </c>
      <c r="X22">
        <f t="shared" si="12"/>
        <v>28.270069693543263</v>
      </c>
      <c r="Y22">
        <f t="shared" si="13"/>
        <v>28.032800000000002</v>
      </c>
      <c r="Z22">
        <f t="shared" si="14"/>
        <v>3.8021019516689978</v>
      </c>
      <c r="AA22">
        <f t="shared" si="15"/>
        <v>60.150201466592044</v>
      </c>
      <c r="AB22">
        <f t="shared" si="16"/>
        <v>2.2227408180560002</v>
      </c>
      <c r="AC22">
        <f t="shared" si="17"/>
        <v>3.6953173287217167</v>
      </c>
      <c r="AD22">
        <f t="shared" si="18"/>
        <v>1.5793611336129976</v>
      </c>
      <c r="AE22">
        <f t="shared" si="19"/>
        <v>-166.91551618932962</v>
      </c>
      <c r="AF22">
        <f t="shared" si="20"/>
        <v>-76.813310935458162</v>
      </c>
      <c r="AG22">
        <f t="shared" si="21"/>
        <v>-5.7215402144375513</v>
      </c>
      <c r="AH22">
        <f t="shared" si="22"/>
        <v>40.116682000071563</v>
      </c>
      <c r="AI22">
        <v>0</v>
      </c>
      <c r="AJ22">
        <v>0</v>
      </c>
      <c r="AK22">
        <f t="shared" si="23"/>
        <v>1</v>
      </c>
      <c r="AL22">
        <f t="shared" si="24"/>
        <v>0</v>
      </c>
      <c r="AM22">
        <f t="shared" si="25"/>
        <v>52502.438203161822</v>
      </c>
      <c r="AN22" t="s">
        <v>401</v>
      </c>
      <c r="AO22">
        <v>10138.200000000001</v>
      </c>
      <c r="AP22">
        <v>991.13000000000011</v>
      </c>
      <c r="AQ22">
        <v>3656.87</v>
      </c>
      <c r="AR22">
        <f t="shared" si="26"/>
        <v>0.72896766907218469</v>
      </c>
      <c r="AS22">
        <v>-2.5326555040585359</v>
      </c>
      <c r="AT22" t="s">
        <v>435</v>
      </c>
      <c r="AU22">
        <v>10130.6</v>
      </c>
      <c r="AV22">
        <v>861.05203846153859</v>
      </c>
      <c r="AW22">
        <v>1074.0999999999999</v>
      </c>
      <c r="AX22">
        <f t="shared" si="27"/>
        <v>0.19835021091002825</v>
      </c>
      <c r="AY22">
        <v>0.5</v>
      </c>
      <c r="AZ22">
        <f t="shared" si="28"/>
        <v>1513.1849996576668</v>
      </c>
      <c r="BA22">
        <f t="shared" si="29"/>
        <v>1.0060604919615213</v>
      </c>
      <c r="BB22">
        <f t="shared" si="30"/>
        <v>150.07028191399462</v>
      </c>
      <c r="BC22">
        <f t="shared" si="31"/>
        <v>2.3385878110215429E-3</v>
      </c>
      <c r="BD22">
        <f t="shared" si="32"/>
        <v>2.404589889209571</v>
      </c>
      <c r="BE22">
        <f t="shared" si="33"/>
        <v>600.0587498771531</v>
      </c>
      <c r="BF22" t="s">
        <v>436</v>
      </c>
      <c r="BG22">
        <v>638.01</v>
      </c>
      <c r="BH22">
        <f t="shared" si="34"/>
        <v>638.01</v>
      </c>
      <c r="BI22">
        <f t="shared" si="35"/>
        <v>0.40600502746485423</v>
      </c>
      <c r="BJ22">
        <f t="shared" si="36"/>
        <v>0.48854126794574826</v>
      </c>
      <c r="BK22">
        <f t="shared" si="37"/>
        <v>0.85554480830512192</v>
      </c>
      <c r="BL22">
        <f t="shared" si="38"/>
        <v>2.5677710201092183</v>
      </c>
      <c r="BM22">
        <f t="shared" si="39"/>
        <v>0.96887543421338918</v>
      </c>
      <c r="BN22">
        <f t="shared" si="40"/>
        <v>0.36199230759499507</v>
      </c>
      <c r="BO22">
        <f t="shared" si="41"/>
        <v>0.63800769240500488</v>
      </c>
      <c r="BP22">
        <v>630</v>
      </c>
      <c r="BQ22">
        <v>300</v>
      </c>
      <c r="BR22">
        <v>300</v>
      </c>
      <c r="BS22">
        <v>300</v>
      </c>
      <c r="BT22">
        <v>10130.6</v>
      </c>
      <c r="BU22">
        <v>1033.1099999999999</v>
      </c>
      <c r="BV22">
        <v>-6.9236599999999999E-3</v>
      </c>
      <c r="BW22">
        <v>1.4</v>
      </c>
      <c r="BX22" t="s">
        <v>404</v>
      </c>
      <c r="BY22" t="s">
        <v>404</v>
      </c>
      <c r="BZ22" t="s">
        <v>404</v>
      </c>
      <c r="CA22" t="s">
        <v>404</v>
      </c>
      <c r="CB22" t="s">
        <v>404</v>
      </c>
      <c r="CC22" t="s">
        <v>404</v>
      </c>
      <c r="CD22" t="s">
        <v>404</v>
      </c>
      <c r="CE22" t="s">
        <v>404</v>
      </c>
      <c r="CF22" t="s">
        <v>404</v>
      </c>
      <c r="CG22" t="s">
        <v>404</v>
      </c>
      <c r="CH22">
        <f t="shared" si="42"/>
        <v>1800</v>
      </c>
      <c r="CI22">
        <f t="shared" si="43"/>
        <v>1513.1849996576668</v>
      </c>
      <c r="CJ22">
        <f t="shared" si="44"/>
        <v>0.8406583331431482</v>
      </c>
      <c r="CK22">
        <f t="shared" si="45"/>
        <v>0.16087058296627604</v>
      </c>
      <c r="CL22">
        <v>6</v>
      </c>
      <c r="CM22">
        <v>0.5</v>
      </c>
      <c r="CN22" t="s">
        <v>405</v>
      </c>
      <c r="CO22">
        <v>2</v>
      </c>
      <c r="CP22">
        <v>1657386511.5</v>
      </c>
      <c r="CQ22">
        <v>73.403099999999995</v>
      </c>
      <c r="CR22">
        <v>74.943399999999997</v>
      </c>
      <c r="CS22">
        <v>22.318999999999999</v>
      </c>
      <c r="CT22">
        <v>17.8795</v>
      </c>
      <c r="CU22">
        <v>74.740799999999993</v>
      </c>
      <c r="CV22">
        <v>22.207799999999999</v>
      </c>
      <c r="CW22">
        <v>500.11799999999999</v>
      </c>
      <c r="CX22">
        <v>99.489599999999996</v>
      </c>
      <c r="CY22">
        <v>0.100024</v>
      </c>
      <c r="CZ22">
        <v>27.544899999999998</v>
      </c>
      <c r="DA22">
        <v>28.032800000000002</v>
      </c>
      <c r="DB22">
        <v>999.9</v>
      </c>
      <c r="DC22">
        <v>0</v>
      </c>
      <c r="DD22">
        <v>0</v>
      </c>
      <c r="DE22">
        <v>9998.1200000000008</v>
      </c>
      <c r="DF22">
        <v>0</v>
      </c>
      <c r="DG22">
        <v>2123.25</v>
      </c>
      <c r="DH22">
        <v>-1.5403100000000001</v>
      </c>
      <c r="DI22">
        <v>75.078699999999998</v>
      </c>
      <c r="DJ22">
        <v>76.307699999999997</v>
      </c>
      <c r="DK22">
        <v>4.4394200000000001</v>
      </c>
      <c r="DL22">
        <v>74.943399999999997</v>
      </c>
      <c r="DM22">
        <v>17.8795</v>
      </c>
      <c r="DN22">
        <v>2.22051</v>
      </c>
      <c r="DO22">
        <v>1.7788299999999999</v>
      </c>
      <c r="DP22">
        <v>19.111000000000001</v>
      </c>
      <c r="DQ22">
        <v>15.602</v>
      </c>
      <c r="DR22">
        <v>1800</v>
      </c>
      <c r="DS22">
        <v>0.97799599999999998</v>
      </c>
      <c r="DT22">
        <v>2.20044E-2</v>
      </c>
      <c r="DU22">
        <v>0</v>
      </c>
      <c r="DV22">
        <v>861.32600000000002</v>
      </c>
      <c r="DW22">
        <v>5.0005199999999999</v>
      </c>
      <c r="DX22">
        <v>16146.6</v>
      </c>
      <c r="DY22">
        <v>16308.9</v>
      </c>
      <c r="DZ22">
        <v>42</v>
      </c>
      <c r="EA22">
        <v>44.311999999999998</v>
      </c>
      <c r="EB22">
        <v>43.561999999999998</v>
      </c>
      <c r="EC22">
        <v>41.936999999999998</v>
      </c>
      <c r="ED22">
        <v>44</v>
      </c>
      <c r="EE22">
        <v>1755.5</v>
      </c>
      <c r="EF22">
        <v>39.5</v>
      </c>
      <c r="EG22">
        <v>0</v>
      </c>
      <c r="EH22">
        <v>107.7999999523163</v>
      </c>
      <c r="EI22">
        <v>0</v>
      </c>
      <c r="EJ22">
        <v>861.05203846153859</v>
      </c>
      <c r="EK22">
        <v>6.6769237801064196E-2</v>
      </c>
      <c r="EL22">
        <v>-20.71111107217515</v>
      </c>
      <c r="EM22">
        <v>16150.90769230769</v>
      </c>
      <c r="EN22">
        <v>15</v>
      </c>
      <c r="EO22">
        <v>1657386474</v>
      </c>
      <c r="EP22" t="s">
        <v>437</v>
      </c>
      <c r="EQ22">
        <v>1657386472</v>
      </c>
      <c r="ER22">
        <v>1657386474</v>
      </c>
      <c r="ES22">
        <v>7</v>
      </c>
      <c r="ET22">
        <v>4.0000000000000001E-3</v>
      </c>
      <c r="EU22">
        <v>-1E-3</v>
      </c>
      <c r="EV22">
        <v>-1.3360000000000001</v>
      </c>
      <c r="EW22">
        <v>6.0000000000000001E-3</v>
      </c>
      <c r="EX22">
        <v>75</v>
      </c>
      <c r="EY22">
        <v>18</v>
      </c>
      <c r="EZ22">
        <v>0.4</v>
      </c>
      <c r="FA22">
        <v>0.02</v>
      </c>
      <c r="FB22">
        <v>-1.59210125</v>
      </c>
      <c r="FC22">
        <v>0.26926210131332368</v>
      </c>
      <c r="FD22">
        <v>4.3730103200627139E-2</v>
      </c>
      <c r="FE22">
        <v>1</v>
      </c>
      <c r="FF22">
        <v>4.4585410000000003</v>
      </c>
      <c r="FG22">
        <v>1.581771106940166E-2</v>
      </c>
      <c r="FH22">
        <v>2.3254242279635708E-2</v>
      </c>
      <c r="FI22">
        <v>1</v>
      </c>
      <c r="FJ22">
        <v>2</v>
      </c>
      <c r="FK22">
        <v>2</v>
      </c>
      <c r="FL22" t="s">
        <v>422</v>
      </c>
      <c r="FM22">
        <v>2.8982800000000002</v>
      </c>
      <c r="FN22">
        <v>2.8212000000000002</v>
      </c>
      <c r="FO22">
        <v>1.9869600000000001E-2</v>
      </c>
      <c r="FP22">
        <v>2.0065300000000001E-2</v>
      </c>
      <c r="FQ22">
        <v>0.11083899999999999</v>
      </c>
      <c r="FR22">
        <v>9.5465999999999995E-2</v>
      </c>
      <c r="FS22">
        <v>30549.200000000001</v>
      </c>
      <c r="FT22">
        <v>28878.6</v>
      </c>
      <c r="FU22">
        <v>28653.8</v>
      </c>
      <c r="FV22">
        <v>27644.3</v>
      </c>
      <c r="FW22">
        <v>36015.300000000003</v>
      </c>
      <c r="FX22">
        <v>34902.300000000003</v>
      </c>
      <c r="FY22">
        <v>42260.4</v>
      </c>
      <c r="FZ22">
        <v>39988</v>
      </c>
      <c r="GA22">
        <v>2.0669</v>
      </c>
      <c r="GB22">
        <v>1.8519300000000001</v>
      </c>
      <c r="GC22">
        <v>6.97821E-2</v>
      </c>
      <c r="GD22">
        <v>0</v>
      </c>
      <c r="GE22">
        <v>26.892499999999998</v>
      </c>
      <c r="GF22">
        <v>999.9</v>
      </c>
      <c r="GG22">
        <v>56.2</v>
      </c>
      <c r="GH22">
        <v>36</v>
      </c>
      <c r="GI22">
        <v>33.718400000000003</v>
      </c>
      <c r="GJ22">
        <v>62.680100000000003</v>
      </c>
      <c r="GK22">
        <v>28.517600000000002</v>
      </c>
      <c r="GL22">
        <v>1</v>
      </c>
      <c r="GM22">
        <v>0.332901</v>
      </c>
      <c r="GN22">
        <v>2.6081799999999999</v>
      </c>
      <c r="GO22">
        <v>20.2212</v>
      </c>
      <c r="GP22">
        <v>5.2166899999999998</v>
      </c>
      <c r="GQ22">
        <v>11.986000000000001</v>
      </c>
      <c r="GR22">
        <v>4.9912000000000001</v>
      </c>
      <c r="GS22">
        <v>3.2909999999999999</v>
      </c>
      <c r="GT22">
        <v>1546</v>
      </c>
      <c r="GU22">
        <v>9370.7000000000007</v>
      </c>
      <c r="GV22">
        <v>8153.2</v>
      </c>
      <c r="GW22">
        <v>54.7</v>
      </c>
      <c r="GX22">
        <v>1.86432</v>
      </c>
      <c r="GY22">
        <v>1.8644499999999999</v>
      </c>
      <c r="GZ22">
        <v>1.86069</v>
      </c>
      <c r="HA22">
        <v>1.8619399999999999</v>
      </c>
      <c r="HB22">
        <v>1.86171</v>
      </c>
      <c r="HC22">
        <v>1.85758</v>
      </c>
      <c r="HD22">
        <v>1.86067</v>
      </c>
      <c r="HE22">
        <v>1.86354</v>
      </c>
      <c r="HF22">
        <v>0</v>
      </c>
      <c r="HG22">
        <v>0</v>
      </c>
      <c r="HH22">
        <v>0</v>
      </c>
      <c r="HI22">
        <v>0</v>
      </c>
      <c r="HJ22" t="s">
        <v>408</v>
      </c>
      <c r="HK22" t="s">
        <v>409</v>
      </c>
      <c r="HL22" t="s">
        <v>410</v>
      </c>
      <c r="HM22" t="s">
        <v>410</v>
      </c>
      <c r="HN22" t="s">
        <v>410</v>
      </c>
      <c r="HO22" t="s">
        <v>410</v>
      </c>
      <c r="HP22">
        <v>0</v>
      </c>
      <c r="HQ22">
        <v>100</v>
      </c>
      <c r="HR22">
        <v>100</v>
      </c>
      <c r="HS22">
        <v>-1.3380000000000001</v>
      </c>
      <c r="HT22">
        <v>0.11119999999999999</v>
      </c>
      <c r="HU22">
        <v>-1.4222557811866521</v>
      </c>
      <c r="HV22">
        <v>1.239808642223445E-3</v>
      </c>
      <c r="HW22">
        <v>-1.4970110245969971E-6</v>
      </c>
      <c r="HX22">
        <v>5.1465685573841773E-10</v>
      </c>
      <c r="HY22">
        <v>-0.1329219716875549</v>
      </c>
      <c r="HZ22">
        <v>-1.504106212652615E-2</v>
      </c>
      <c r="IA22">
        <v>1.735219391611595E-3</v>
      </c>
      <c r="IB22">
        <v>-2.535611455964381E-5</v>
      </c>
      <c r="IC22">
        <v>2</v>
      </c>
      <c r="ID22">
        <v>2081</v>
      </c>
      <c r="IE22">
        <v>0</v>
      </c>
      <c r="IF22">
        <v>23</v>
      </c>
      <c r="IG22">
        <v>0.7</v>
      </c>
      <c r="IH22">
        <v>0.6</v>
      </c>
      <c r="II22">
        <v>0.305176</v>
      </c>
      <c r="IJ22">
        <v>2.4352999999999998</v>
      </c>
      <c r="IK22">
        <v>1.54297</v>
      </c>
      <c r="IL22">
        <v>2.323</v>
      </c>
      <c r="IM22">
        <v>1.5466299999999999</v>
      </c>
      <c r="IN22">
        <v>2.32056</v>
      </c>
      <c r="IO22">
        <v>38.969299999999997</v>
      </c>
      <c r="IP22">
        <v>24.061199999999999</v>
      </c>
      <c r="IQ22">
        <v>18</v>
      </c>
      <c r="IR22">
        <v>513.02200000000005</v>
      </c>
      <c r="IS22">
        <v>486.55799999999999</v>
      </c>
      <c r="IT22">
        <v>23.757100000000001</v>
      </c>
      <c r="IU22">
        <v>31.4056</v>
      </c>
      <c r="IV22">
        <v>29.9999</v>
      </c>
      <c r="IW22">
        <v>31.3797</v>
      </c>
      <c r="IX22">
        <v>31.373200000000001</v>
      </c>
      <c r="IY22">
        <v>6.2256900000000002</v>
      </c>
      <c r="IZ22">
        <v>54.301499999999997</v>
      </c>
      <c r="JA22">
        <v>0</v>
      </c>
      <c r="JB22">
        <v>23.745100000000001</v>
      </c>
      <c r="JC22">
        <v>75</v>
      </c>
      <c r="JD22">
        <v>17.948</v>
      </c>
      <c r="JE22">
        <v>100.029</v>
      </c>
      <c r="JF22">
        <v>98.959000000000003</v>
      </c>
    </row>
    <row r="23" spans="1:266" x14ac:dyDescent="0.25">
      <c r="A23">
        <v>7</v>
      </c>
      <c r="B23">
        <v>1657386625.5</v>
      </c>
      <c r="C23">
        <v>790.5</v>
      </c>
      <c r="D23" t="s">
        <v>438</v>
      </c>
      <c r="E23" t="s">
        <v>439</v>
      </c>
      <c r="F23" t="s">
        <v>396</v>
      </c>
      <c r="G23" t="s">
        <v>397</v>
      </c>
      <c r="H23" t="s">
        <v>398</v>
      </c>
      <c r="I23" t="s">
        <v>399</v>
      </c>
      <c r="J23" t="s">
        <v>400</v>
      </c>
      <c r="K23">
        <v>1657386625.5</v>
      </c>
      <c r="L23">
        <f t="shared" si="0"/>
        <v>3.9766762346701914E-3</v>
      </c>
      <c r="M23">
        <f t="shared" si="1"/>
        <v>3.9766762346701916</v>
      </c>
      <c r="N23">
        <f t="shared" si="2"/>
        <v>-0.69335483526076624</v>
      </c>
      <c r="O23">
        <f t="shared" si="3"/>
        <v>50.595100000000002</v>
      </c>
      <c r="P23">
        <f t="shared" si="4"/>
        <v>53.737241376381668</v>
      </c>
      <c r="Q23">
        <f t="shared" si="5"/>
        <v>5.351790449643155</v>
      </c>
      <c r="R23">
        <f t="shared" si="6"/>
        <v>5.0388588257109497</v>
      </c>
      <c r="S23">
        <f t="shared" si="7"/>
        <v>0.25778950489199226</v>
      </c>
      <c r="T23">
        <f t="shared" si="8"/>
        <v>2.9185431182878112</v>
      </c>
      <c r="U23">
        <f t="shared" si="9"/>
        <v>0.24577460893679032</v>
      </c>
      <c r="V23">
        <f t="shared" si="10"/>
        <v>0.15464194822157734</v>
      </c>
      <c r="W23">
        <f t="shared" si="11"/>
        <v>289.5526853392638</v>
      </c>
      <c r="X23">
        <f t="shared" si="12"/>
        <v>28.183574683713864</v>
      </c>
      <c r="Y23">
        <f t="shared" si="13"/>
        <v>27.986999999999998</v>
      </c>
      <c r="Z23">
        <f t="shared" si="14"/>
        <v>3.7919646905554827</v>
      </c>
      <c r="AA23">
        <f t="shared" si="15"/>
        <v>60.456733405084798</v>
      </c>
      <c r="AB23">
        <f t="shared" si="16"/>
        <v>2.2292636234479994</v>
      </c>
      <c r="AC23">
        <f t="shared" si="17"/>
        <v>3.6873702859713293</v>
      </c>
      <c r="AD23">
        <f t="shared" si="18"/>
        <v>1.5627010671074832</v>
      </c>
      <c r="AE23">
        <f t="shared" si="19"/>
        <v>-175.37142194895543</v>
      </c>
      <c r="AF23">
        <f t="shared" si="20"/>
        <v>-75.352279418451062</v>
      </c>
      <c r="AG23">
        <f t="shared" si="21"/>
        <v>-5.6136852373187214</v>
      </c>
      <c r="AH23">
        <f t="shared" si="22"/>
        <v>33.215298734538564</v>
      </c>
      <c r="AI23">
        <v>0</v>
      </c>
      <c r="AJ23">
        <v>0</v>
      </c>
      <c r="AK23">
        <f t="shared" si="23"/>
        <v>1</v>
      </c>
      <c r="AL23">
        <f t="shared" si="24"/>
        <v>0</v>
      </c>
      <c r="AM23">
        <f t="shared" si="25"/>
        <v>52459.803914393895</v>
      </c>
      <c r="AN23" t="s">
        <v>401</v>
      </c>
      <c r="AO23">
        <v>10138.200000000001</v>
      </c>
      <c r="AP23">
        <v>991.13000000000011</v>
      </c>
      <c r="AQ23">
        <v>3656.87</v>
      </c>
      <c r="AR23">
        <f t="shared" si="26"/>
        <v>0.72896766907218469</v>
      </c>
      <c r="AS23">
        <v>-2.5326555040585359</v>
      </c>
      <c r="AT23" t="s">
        <v>440</v>
      </c>
      <c r="AU23">
        <v>10130.6</v>
      </c>
      <c r="AV23">
        <v>864.29931999999997</v>
      </c>
      <c r="AW23">
        <v>1056.96</v>
      </c>
      <c r="AX23">
        <f t="shared" si="27"/>
        <v>0.18227811837723285</v>
      </c>
      <c r="AY23">
        <v>0.5</v>
      </c>
      <c r="AZ23">
        <f t="shared" si="28"/>
        <v>1513.1093996576496</v>
      </c>
      <c r="BA23">
        <f t="shared" si="29"/>
        <v>-0.69335483526076624</v>
      </c>
      <c r="BB23">
        <f t="shared" si="30"/>
        <v>137.9033671342504</v>
      </c>
      <c r="BC23">
        <f t="shared" si="31"/>
        <v>1.2155767912180857E-3</v>
      </c>
      <c r="BD23">
        <f t="shared" si="32"/>
        <v>2.4597998032092034</v>
      </c>
      <c r="BE23">
        <f t="shared" si="33"/>
        <v>594.67136075130793</v>
      </c>
      <c r="BF23" t="s">
        <v>441</v>
      </c>
      <c r="BG23">
        <v>643.54999999999995</v>
      </c>
      <c r="BH23">
        <f t="shared" si="34"/>
        <v>643.54999999999995</v>
      </c>
      <c r="BI23">
        <f t="shared" si="35"/>
        <v>0.39113116863457464</v>
      </c>
      <c r="BJ23">
        <f t="shared" si="36"/>
        <v>0.46602810768970282</v>
      </c>
      <c r="BK23">
        <f t="shared" si="37"/>
        <v>0.86280580887526059</v>
      </c>
      <c r="BL23">
        <f t="shared" si="38"/>
        <v>2.9266395260519564</v>
      </c>
      <c r="BM23">
        <f t="shared" si="39"/>
        <v>0.97530516854606975</v>
      </c>
      <c r="BN23">
        <f t="shared" si="40"/>
        <v>0.34700060703936253</v>
      </c>
      <c r="BO23">
        <f t="shared" si="41"/>
        <v>0.65299939296063747</v>
      </c>
      <c r="BP23">
        <v>632</v>
      </c>
      <c r="BQ23">
        <v>300</v>
      </c>
      <c r="BR23">
        <v>300</v>
      </c>
      <c r="BS23">
        <v>300</v>
      </c>
      <c r="BT23">
        <v>10130.6</v>
      </c>
      <c r="BU23">
        <v>1020.35</v>
      </c>
      <c r="BV23">
        <v>-6.9235199999999998E-3</v>
      </c>
      <c r="BW23">
        <v>0.69</v>
      </c>
      <c r="BX23" t="s">
        <v>404</v>
      </c>
      <c r="BY23" t="s">
        <v>404</v>
      </c>
      <c r="BZ23" t="s">
        <v>404</v>
      </c>
      <c r="CA23" t="s">
        <v>404</v>
      </c>
      <c r="CB23" t="s">
        <v>404</v>
      </c>
      <c r="CC23" t="s">
        <v>404</v>
      </c>
      <c r="CD23" t="s">
        <v>404</v>
      </c>
      <c r="CE23" t="s">
        <v>404</v>
      </c>
      <c r="CF23" t="s">
        <v>404</v>
      </c>
      <c r="CG23" t="s">
        <v>404</v>
      </c>
      <c r="CH23">
        <f t="shared" si="42"/>
        <v>1799.91</v>
      </c>
      <c r="CI23">
        <f t="shared" si="43"/>
        <v>1513.1093996576496</v>
      </c>
      <c r="CJ23">
        <f t="shared" si="44"/>
        <v>0.84065836606144173</v>
      </c>
      <c r="CK23">
        <f t="shared" si="45"/>
        <v>0.1608706464985826</v>
      </c>
      <c r="CL23">
        <v>6</v>
      </c>
      <c r="CM23">
        <v>0.5</v>
      </c>
      <c r="CN23" t="s">
        <v>405</v>
      </c>
      <c r="CO23">
        <v>2</v>
      </c>
      <c r="CP23">
        <v>1657386625.5</v>
      </c>
      <c r="CQ23">
        <v>50.595100000000002</v>
      </c>
      <c r="CR23">
        <v>50.004399999999997</v>
      </c>
      <c r="CS23">
        <v>22.384</v>
      </c>
      <c r="CT23">
        <v>17.7179</v>
      </c>
      <c r="CU23">
        <v>51.884099999999997</v>
      </c>
      <c r="CV23">
        <v>22.271999999999998</v>
      </c>
      <c r="CW23">
        <v>499.90300000000002</v>
      </c>
      <c r="CX23">
        <v>99.492099999999994</v>
      </c>
      <c r="CY23">
        <v>9.9734500000000004E-2</v>
      </c>
      <c r="CZ23">
        <v>27.508099999999999</v>
      </c>
      <c r="DA23">
        <v>27.986999999999998</v>
      </c>
      <c r="DB23">
        <v>999.9</v>
      </c>
      <c r="DC23">
        <v>0</v>
      </c>
      <c r="DD23">
        <v>0</v>
      </c>
      <c r="DE23">
        <v>9988.1200000000008</v>
      </c>
      <c r="DF23">
        <v>0</v>
      </c>
      <c r="DG23">
        <v>2288.09</v>
      </c>
      <c r="DH23">
        <v>0.59069799999999995</v>
      </c>
      <c r="DI23">
        <v>51.753599999999999</v>
      </c>
      <c r="DJ23">
        <v>50.906399999999998</v>
      </c>
      <c r="DK23">
        <v>4.6661099999999998</v>
      </c>
      <c r="DL23">
        <v>50.004399999999997</v>
      </c>
      <c r="DM23">
        <v>17.7179</v>
      </c>
      <c r="DN23">
        <v>2.2270300000000001</v>
      </c>
      <c r="DO23">
        <v>1.7627900000000001</v>
      </c>
      <c r="DP23">
        <v>19.158100000000001</v>
      </c>
      <c r="DQ23">
        <v>15.460699999999999</v>
      </c>
      <c r="DR23">
        <v>1799.91</v>
      </c>
      <c r="DS23">
        <v>0.97799599999999998</v>
      </c>
      <c r="DT23">
        <v>2.20044E-2</v>
      </c>
      <c r="DU23">
        <v>0</v>
      </c>
      <c r="DV23">
        <v>864.35199999999998</v>
      </c>
      <c r="DW23">
        <v>5.0005199999999999</v>
      </c>
      <c r="DX23">
        <v>16221.7</v>
      </c>
      <c r="DY23">
        <v>16308.1</v>
      </c>
      <c r="DZ23">
        <v>41.875</v>
      </c>
      <c r="EA23">
        <v>44.436999999999998</v>
      </c>
      <c r="EB23">
        <v>43.625</v>
      </c>
      <c r="EC23">
        <v>42.061999999999998</v>
      </c>
      <c r="ED23">
        <v>43.936999999999998</v>
      </c>
      <c r="EE23">
        <v>1755.41</v>
      </c>
      <c r="EF23">
        <v>39.5</v>
      </c>
      <c r="EG23">
        <v>0</v>
      </c>
      <c r="EH23">
        <v>113.9000000953674</v>
      </c>
      <c r="EI23">
        <v>0</v>
      </c>
      <c r="EJ23">
        <v>864.29931999999997</v>
      </c>
      <c r="EK23">
        <v>0.4808461563158668</v>
      </c>
      <c r="EL23">
        <v>143.9692305534505</v>
      </c>
      <c r="EM23">
        <v>16206.224</v>
      </c>
      <c r="EN23">
        <v>15</v>
      </c>
      <c r="EO23">
        <v>1657386581</v>
      </c>
      <c r="EP23" t="s">
        <v>442</v>
      </c>
      <c r="EQ23">
        <v>1657386571</v>
      </c>
      <c r="ER23">
        <v>1657386581</v>
      </c>
      <c r="ES23">
        <v>8</v>
      </c>
      <c r="ET23">
        <v>7.2999999999999995E-2</v>
      </c>
      <c r="EU23">
        <v>-1E-3</v>
      </c>
      <c r="EV23">
        <v>-1.29</v>
      </c>
      <c r="EW23">
        <v>7.0000000000000001E-3</v>
      </c>
      <c r="EX23">
        <v>50</v>
      </c>
      <c r="EY23">
        <v>18</v>
      </c>
      <c r="EZ23">
        <v>0.23</v>
      </c>
      <c r="FA23">
        <v>0.02</v>
      </c>
      <c r="FB23">
        <v>0.63557232500000005</v>
      </c>
      <c r="FC23">
        <v>-0.20884539962476731</v>
      </c>
      <c r="FD23">
        <v>5.2507947805731037E-2</v>
      </c>
      <c r="FE23">
        <v>1</v>
      </c>
      <c r="FF23">
        <v>4.6421904999999999</v>
      </c>
      <c r="FG23">
        <v>-4.9755196998120893E-2</v>
      </c>
      <c r="FH23">
        <v>1.990250046476566E-2</v>
      </c>
      <c r="FI23">
        <v>1</v>
      </c>
      <c r="FJ23">
        <v>2</v>
      </c>
      <c r="FK23">
        <v>2</v>
      </c>
      <c r="FL23" t="s">
        <v>422</v>
      </c>
      <c r="FM23">
        <v>2.8977599999999999</v>
      </c>
      <c r="FN23">
        <v>2.8208199999999999</v>
      </c>
      <c r="FO23">
        <v>1.3888299999999999E-2</v>
      </c>
      <c r="FP23">
        <v>1.3491400000000001E-2</v>
      </c>
      <c r="FQ23">
        <v>0.111068</v>
      </c>
      <c r="FR23">
        <v>9.4855300000000004E-2</v>
      </c>
      <c r="FS23">
        <v>30735.7</v>
      </c>
      <c r="FT23">
        <v>29072.400000000001</v>
      </c>
      <c r="FU23">
        <v>28654</v>
      </c>
      <c r="FV23">
        <v>27644.400000000001</v>
      </c>
      <c r="FW23">
        <v>36005.9</v>
      </c>
      <c r="FX23">
        <v>34925.9</v>
      </c>
      <c r="FY23">
        <v>42260.6</v>
      </c>
      <c r="FZ23">
        <v>39988</v>
      </c>
      <c r="GA23">
        <v>2.0671200000000001</v>
      </c>
      <c r="GB23">
        <v>1.85148</v>
      </c>
      <c r="GC23">
        <v>5.5607400000000001E-2</v>
      </c>
      <c r="GD23">
        <v>0</v>
      </c>
      <c r="GE23">
        <v>27.078399999999998</v>
      </c>
      <c r="GF23">
        <v>999.9</v>
      </c>
      <c r="GG23">
        <v>56.2</v>
      </c>
      <c r="GH23">
        <v>36</v>
      </c>
      <c r="GI23">
        <v>33.717100000000002</v>
      </c>
      <c r="GJ23">
        <v>62.650199999999998</v>
      </c>
      <c r="GK23">
        <v>28.553699999999999</v>
      </c>
      <c r="GL23">
        <v>1</v>
      </c>
      <c r="GM23">
        <v>0.33312999999999998</v>
      </c>
      <c r="GN23">
        <v>2.3827799999999999</v>
      </c>
      <c r="GO23">
        <v>20.2225</v>
      </c>
      <c r="GP23">
        <v>5.2160900000000003</v>
      </c>
      <c r="GQ23">
        <v>11.986000000000001</v>
      </c>
      <c r="GR23">
        <v>4.9909499999999998</v>
      </c>
      <c r="GS23">
        <v>3.2909999999999999</v>
      </c>
      <c r="GT23">
        <v>1548.4</v>
      </c>
      <c r="GU23">
        <v>9406.1</v>
      </c>
      <c r="GV23">
        <v>8153.2</v>
      </c>
      <c r="GW23">
        <v>54.8</v>
      </c>
      <c r="GX23">
        <v>1.86432</v>
      </c>
      <c r="GY23">
        <v>1.8644400000000001</v>
      </c>
      <c r="GZ23">
        <v>1.8606799999999999</v>
      </c>
      <c r="HA23">
        <v>1.86195</v>
      </c>
      <c r="HB23">
        <v>1.86168</v>
      </c>
      <c r="HC23">
        <v>1.85758</v>
      </c>
      <c r="HD23">
        <v>1.86066</v>
      </c>
      <c r="HE23">
        <v>1.8635299999999999</v>
      </c>
      <c r="HF23">
        <v>0</v>
      </c>
      <c r="HG23">
        <v>0</v>
      </c>
      <c r="HH23">
        <v>0</v>
      </c>
      <c r="HI23">
        <v>0</v>
      </c>
      <c r="HJ23" t="s">
        <v>408</v>
      </c>
      <c r="HK23" t="s">
        <v>409</v>
      </c>
      <c r="HL23" t="s">
        <v>410</v>
      </c>
      <c r="HM23" t="s">
        <v>410</v>
      </c>
      <c r="HN23" t="s">
        <v>410</v>
      </c>
      <c r="HO23" t="s">
        <v>410</v>
      </c>
      <c r="HP23">
        <v>0</v>
      </c>
      <c r="HQ23">
        <v>100</v>
      </c>
      <c r="HR23">
        <v>100</v>
      </c>
      <c r="HS23">
        <v>-1.2889999999999999</v>
      </c>
      <c r="HT23">
        <v>0.112</v>
      </c>
      <c r="HU23">
        <v>-1.349323687322699</v>
      </c>
      <c r="HV23">
        <v>1.239808642223445E-3</v>
      </c>
      <c r="HW23">
        <v>-1.4970110245969971E-6</v>
      </c>
      <c r="HX23">
        <v>5.1465685573841773E-10</v>
      </c>
      <c r="HY23">
        <v>-0.13355516273848439</v>
      </c>
      <c r="HZ23">
        <v>-1.504106212652615E-2</v>
      </c>
      <c r="IA23">
        <v>1.735219391611595E-3</v>
      </c>
      <c r="IB23">
        <v>-2.535611455964381E-5</v>
      </c>
      <c r="IC23">
        <v>2</v>
      </c>
      <c r="ID23">
        <v>2081</v>
      </c>
      <c r="IE23">
        <v>0</v>
      </c>
      <c r="IF23">
        <v>23</v>
      </c>
      <c r="IG23">
        <v>0.9</v>
      </c>
      <c r="IH23">
        <v>0.7</v>
      </c>
      <c r="II23">
        <v>0.25024400000000002</v>
      </c>
      <c r="IJ23">
        <v>2.4426299999999999</v>
      </c>
      <c r="IK23">
        <v>1.54297</v>
      </c>
      <c r="IL23">
        <v>2.323</v>
      </c>
      <c r="IM23">
        <v>1.5466299999999999</v>
      </c>
      <c r="IN23">
        <v>2.3950200000000001</v>
      </c>
      <c r="IO23">
        <v>38.994</v>
      </c>
      <c r="IP23">
        <v>24.07</v>
      </c>
      <c r="IQ23">
        <v>18</v>
      </c>
      <c r="IR23">
        <v>513.09400000000005</v>
      </c>
      <c r="IS23">
        <v>486.19400000000002</v>
      </c>
      <c r="IT23">
        <v>23.1553</v>
      </c>
      <c r="IU23">
        <v>31.397400000000001</v>
      </c>
      <c r="IV23">
        <v>29.999600000000001</v>
      </c>
      <c r="IW23">
        <v>31.3721</v>
      </c>
      <c r="IX23">
        <v>31.367799999999999</v>
      </c>
      <c r="IY23">
        <v>5.1070399999999996</v>
      </c>
      <c r="IZ23">
        <v>54.7117</v>
      </c>
      <c r="JA23">
        <v>0</v>
      </c>
      <c r="JB23">
        <v>23.509699999999999</v>
      </c>
      <c r="JC23">
        <v>50</v>
      </c>
      <c r="JD23">
        <v>17.675599999999999</v>
      </c>
      <c r="JE23">
        <v>100.03</v>
      </c>
      <c r="JF23">
        <v>98.959100000000007</v>
      </c>
    </row>
    <row r="24" spans="1:266" x14ac:dyDescent="0.25">
      <c r="A24">
        <v>8</v>
      </c>
      <c r="B24">
        <v>1657386762.0999999</v>
      </c>
      <c r="C24">
        <v>927.09999990463257</v>
      </c>
      <c r="D24" t="s">
        <v>443</v>
      </c>
      <c r="E24" t="s">
        <v>444</v>
      </c>
      <c r="F24" t="s">
        <v>396</v>
      </c>
      <c r="G24" t="s">
        <v>397</v>
      </c>
      <c r="H24" t="s">
        <v>398</v>
      </c>
      <c r="I24" t="s">
        <v>399</v>
      </c>
      <c r="J24" t="s">
        <v>400</v>
      </c>
      <c r="K24">
        <v>1657386762.0999999</v>
      </c>
      <c r="L24">
        <f t="shared" si="0"/>
        <v>4.1849722234012779E-3</v>
      </c>
      <c r="M24">
        <f t="shared" si="1"/>
        <v>4.1849722234012781</v>
      </c>
      <c r="N24">
        <f t="shared" si="2"/>
        <v>-2.8121903065107965</v>
      </c>
      <c r="O24">
        <f t="shared" si="3"/>
        <v>23.2926</v>
      </c>
      <c r="P24">
        <f t="shared" si="4"/>
        <v>39.859053645072208</v>
      </c>
      <c r="Q24">
        <f t="shared" si="5"/>
        <v>3.9696097078873986</v>
      </c>
      <c r="R24">
        <f t="shared" si="6"/>
        <v>2.3197372397568001</v>
      </c>
      <c r="S24">
        <f t="shared" si="7"/>
        <v>0.27020015973281308</v>
      </c>
      <c r="T24">
        <f t="shared" si="8"/>
        <v>2.9188532598230994</v>
      </c>
      <c r="U24">
        <f t="shared" si="9"/>
        <v>0.25703363370850951</v>
      </c>
      <c r="V24">
        <f t="shared" si="10"/>
        <v>0.16177550160983006</v>
      </c>
      <c r="W24">
        <f t="shared" si="11"/>
        <v>289.59577733936294</v>
      </c>
      <c r="X24">
        <f t="shared" si="12"/>
        <v>28.197896989954064</v>
      </c>
      <c r="Y24">
        <f t="shared" si="13"/>
        <v>27.988600000000002</v>
      </c>
      <c r="Z24">
        <f t="shared" si="14"/>
        <v>3.7923184327725372</v>
      </c>
      <c r="AA24">
        <f t="shared" si="15"/>
        <v>59.957666821590607</v>
      </c>
      <c r="AB24">
        <f t="shared" si="16"/>
        <v>2.2197377479679998</v>
      </c>
      <c r="AC24">
        <f t="shared" si="17"/>
        <v>3.7021749938552944</v>
      </c>
      <c r="AD24">
        <f t="shared" si="18"/>
        <v>1.5725806848045374</v>
      </c>
      <c r="AE24">
        <f t="shared" si="19"/>
        <v>-184.55727505199636</v>
      </c>
      <c r="AF24">
        <f t="shared" si="20"/>
        <v>-64.832821380756585</v>
      </c>
      <c r="AG24">
        <f t="shared" si="21"/>
        <v>-4.8311686478827696</v>
      </c>
      <c r="AH24">
        <f t="shared" si="22"/>
        <v>35.37451225872725</v>
      </c>
      <c r="AI24">
        <v>0</v>
      </c>
      <c r="AJ24">
        <v>0</v>
      </c>
      <c r="AK24">
        <f t="shared" si="23"/>
        <v>1</v>
      </c>
      <c r="AL24">
        <f t="shared" si="24"/>
        <v>0</v>
      </c>
      <c r="AM24">
        <f t="shared" si="25"/>
        <v>52456.739591420264</v>
      </c>
      <c r="AN24" t="s">
        <v>401</v>
      </c>
      <c r="AO24">
        <v>10138.200000000001</v>
      </c>
      <c r="AP24">
        <v>991.13000000000011</v>
      </c>
      <c r="AQ24">
        <v>3656.87</v>
      </c>
      <c r="AR24">
        <f t="shared" si="26"/>
        <v>0.72896766907218469</v>
      </c>
      <c r="AS24">
        <v>-2.5326555040585359</v>
      </c>
      <c r="AT24" t="s">
        <v>445</v>
      </c>
      <c r="AU24">
        <v>10129.5</v>
      </c>
      <c r="AV24">
        <v>870.58561538461538</v>
      </c>
      <c r="AW24">
        <v>1037.75</v>
      </c>
      <c r="AX24">
        <f t="shared" si="27"/>
        <v>0.16108348312732801</v>
      </c>
      <c r="AY24">
        <v>0.5</v>
      </c>
      <c r="AZ24">
        <f t="shared" si="28"/>
        <v>1513.3361996577009</v>
      </c>
      <c r="BA24">
        <f t="shared" si="29"/>
        <v>-2.8121903065107965</v>
      </c>
      <c r="BB24">
        <f t="shared" si="30"/>
        <v>121.88673309176798</v>
      </c>
      <c r="BC24">
        <f t="shared" si="31"/>
        <v>-1.8471427731358577E-4</v>
      </c>
      <c r="BD24">
        <f t="shared" si="32"/>
        <v>2.5238448566610456</v>
      </c>
      <c r="BE24">
        <f t="shared" si="33"/>
        <v>588.54178528210582</v>
      </c>
      <c r="BF24" t="s">
        <v>446</v>
      </c>
      <c r="BG24">
        <v>654.02</v>
      </c>
      <c r="BH24">
        <f t="shared" si="34"/>
        <v>654.02</v>
      </c>
      <c r="BI24">
        <f t="shared" si="35"/>
        <v>0.36977113948446161</v>
      </c>
      <c r="BJ24">
        <f t="shared" si="36"/>
        <v>0.4356302207682084</v>
      </c>
      <c r="BK24">
        <f t="shared" si="37"/>
        <v>0.87221139917078772</v>
      </c>
      <c r="BL24">
        <f t="shared" si="38"/>
        <v>3.5856796356796443</v>
      </c>
      <c r="BM24">
        <f t="shared" si="39"/>
        <v>0.98251142271939507</v>
      </c>
      <c r="BN24">
        <f t="shared" si="40"/>
        <v>0.32726347868836897</v>
      </c>
      <c r="BO24">
        <f t="shared" si="41"/>
        <v>0.67273652131163098</v>
      </c>
      <c r="BP24">
        <v>634</v>
      </c>
      <c r="BQ24">
        <v>300</v>
      </c>
      <c r="BR24">
        <v>300</v>
      </c>
      <c r="BS24">
        <v>300</v>
      </c>
      <c r="BT24">
        <v>10129.5</v>
      </c>
      <c r="BU24">
        <v>1003.91</v>
      </c>
      <c r="BV24">
        <v>-6.9227400000000001E-3</v>
      </c>
      <c r="BW24">
        <v>0.42</v>
      </c>
      <c r="BX24" t="s">
        <v>404</v>
      </c>
      <c r="BY24" t="s">
        <v>404</v>
      </c>
      <c r="BZ24" t="s">
        <v>404</v>
      </c>
      <c r="CA24" t="s">
        <v>404</v>
      </c>
      <c r="CB24" t="s">
        <v>404</v>
      </c>
      <c r="CC24" t="s">
        <v>404</v>
      </c>
      <c r="CD24" t="s">
        <v>404</v>
      </c>
      <c r="CE24" t="s">
        <v>404</v>
      </c>
      <c r="CF24" t="s">
        <v>404</v>
      </c>
      <c r="CG24" t="s">
        <v>404</v>
      </c>
      <c r="CH24">
        <f t="shared" si="42"/>
        <v>1800.18</v>
      </c>
      <c r="CI24">
        <f t="shared" si="43"/>
        <v>1513.3361996577009</v>
      </c>
      <c r="CJ24">
        <f t="shared" si="44"/>
        <v>0.84065826731643556</v>
      </c>
      <c r="CK24">
        <f t="shared" si="45"/>
        <v>0.16087045592072066</v>
      </c>
      <c r="CL24">
        <v>6</v>
      </c>
      <c r="CM24">
        <v>0.5</v>
      </c>
      <c r="CN24" t="s">
        <v>405</v>
      </c>
      <c r="CO24">
        <v>2</v>
      </c>
      <c r="CP24">
        <v>1657386762.0999999</v>
      </c>
      <c r="CQ24">
        <v>23.2926</v>
      </c>
      <c r="CR24">
        <v>20.035499999999999</v>
      </c>
      <c r="CS24">
        <v>22.288499999999999</v>
      </c>
      <c r="CT24">
        <v>17.379300000000001</v>
      </c>
      <c r="CU24">
        <v>24.617599999999999</v>
      </c>
      <c r="CV24">
        <v>22.1754</v>
      </c>
      <c r="CW24">
        <v>500.08499999999998</v>
      </c>
      <c r="CX24">
        <v>99.491</v>
      </c>
      <c r="CY24">
        <v>0.10016799999999999</v>
      </c>
      <c r="CZ24">
        <v>27.576599999999999</v>
      </c>
      <c r="DA24">
        <v>27.988600000000002</v>
      </c>
      <c r="DB24">
        <v>999.9</v>
      </c>
      <c r="DC24">
        <v>0</v>
      </c>
      <c r="DD24">
        <v>0</v>
      </c>
      <c r="DE24">
        <v>9990</v>
      </c>
      <c r="DF24">
        <v>0</v>
      </c>
      <c r="DG24">
        <v>2198.33</v>
      </c>
      <c r="DH24">
        <v>3.2571400000000001</v>
      </c>
      <c r="DI24">
        <v>23.823599999999999</v>
      </c>
      <c r="DJ24">
        <v>20.389900000000001</v>
      </c>
      <c r="DK24">
        <v>4.9092399999999996</v>
      </c>
      <c r="DL24">
        <v>20.035499999999999</v>
      </c>
      <c r="DM24">
        <v>17.379300000000001</v>
      </c>
      <c r="DN24">
        <v>2.2175099999999999</v>
      </c>
      <c r="DO24">
        <v>1.72908</v>
      </c>
      <c r="DP24">
        <v>19.089400000000001</v>
      </c>
      <c r="DQ24">
        <v>15.16</v>
      </c>
      <c r="DR24">
        <v>1800.18</v>
      </c>
      <c r="DS24">
        <v>0.97799599999999998</v>
      </c>
      <c r="DT24">
        <v>2.20044E-2</v>
      </c>
      <c r="DU24">
        <v>0</v>
      </c>
      <c r="DV24">
        <v>870.58600000000001</v>
      </c>
      <c r="DW24">
        <v>5.0005199999999999</v>
      </c>
      <c r="DX24">
        <v>16335.8</v>
      </c>
      <c r="DY24">
        <v>16310.6</v>
      </c>
      <c r="DZ24">
        <v>42.125</v>
      </c>
      <c r="EA24">
        <v>44.375</v>
      </c>
      <c r="EB24">
        <v>43.75</v>
      </c>
      <c r="EC24">
        <v>42.061999999999998</v>
      </c>
      <c r="ED24">
        <v>44.186999999999998</v>
      </c>
      <c r="EE24">
        <v>1755.68</v>
      </c>
      <c r="EF24">
        <v>39.5</v>
      </c>
      <c r="EG24">
        <v>0</v>
      </c>
      <c r="EH24">
        <v>136</v>
      </c>
      <c r="EI24">
        <v>0</v>
      </c>
      <c r="EJ24">
        <v>870.58561538461538</v>
      </c>
      <c r="EK24">
        <v>2.1745640987761479</v>
      </c>
      <c r="EL24">
        <v>8.9025640196664284</v>
      </c>
      <c r="EM24">
        <v>16330.276923076921</v>
      </c>
      <c r="EN24">
        <v>15</v>
      </c>
      <c r="EO24">
        <v>1657386714</v>
      </c>
      <c r="EP24" t="s">
        <v>447</v>
      </c>
      <c r="EQ24">
        <v>1657386701</v>
      </c>
      <c r="ER24">
        <v>1657386714</v>
      </c>
      <c r="ES24">
        <v>9</v>
      </c>
      <c r="ET24">
        <v>-5.0000000000000001E-3</v>
      </c>
      <c r="EU24">
        <v>3.0000000000000001E-3</v>
      </c>
      <c r="EV24">
        <v>-1.329</v>
      </c>
      <c r="EW24">
        <v>-1E-3</v>
      </c>
      <c r="EX24">
        <v>20</v>
      </c>
      <c r="EY24">
        <v>17</v>
      </c>
      <c r="EZ24">
        <v>0.31</v>
      </c>
      <c r="FA24">
        <v>0.01</v>
      </c>
      <c r="FB24">
        <v>3.3278927500000002</v>
      </c>
      <c r="FC24">
        <v>-0.30892221388368341</v>
      </c>
      <c r="FD24">
        <v>4.956071841627703E-2</v>
      </c>
      <c r="FE24">
        <v>1</v>
      </c>
      <c r="FF24">
        <v>4.9143202500000003</v>
      </c>
      <c r="FG24">
        <v>-9.272093808630899E-2</v>
      </c>
      <c r="FH24">
        <v>1.1316610465925719E-2</v>
      </c>
      <c r="FI24">
        <v>1</v>
      </c>
      <c r="FJ24">
        <v>2</v>
      </c>
      <c r="FK24">
        <v>2</v>
      </c>
      <c r="FL24" t="s">
        <v>422</v>
      </c>
      <c r="FM24">
        <v>2.8982299999999999</v>
      </c>
      <c r="FN24">
        <v>2.8212799999999998</v>
      </c>
      <c r="FO24">
        <v>6.6245000000000002E-3</v>
      </c>
      <c r="FP24">
        <v>5.4365999999999998E-3</v>
      </c>
      <c r="FQ24">
        <v>0.11073</v>
      </c>
      <c r="FR24">
        <v>9.3563099999999996E-2</v>
      </c>
      <c r="FS24">
        <v>30963.3</v>
      </c>
      <c r="FT24">
        <v>29310.400000000001</v>
      </c>
      <c r="FU24">
        <v>28655.3</v>
      </c>
      <c r="FV24">
        <v>27645.200000000001</v>
      </c>
      <c r="FW24">
        <v>36021</v>
      </c>
      <c r="FX24">
        <v>34977.4</v>
      </c>
      <c r="FY24">
        <v>42262.1</v>
      </c>
      <c r="FZ24">
        <v>39989.599999999999</v>
      </c>
      <c r="GA24">
        <v>2.0675500000000002</v>
      </c>
      <c r="GB24">
        <v>1.8504499999999999</v>
      </c>
      <c r="GC24">
        <v>6.6589599999999999E-2</v>
      </c>
      <c r="GD24">
        <v>0</v>
      </c>
      <c r="GE24">
        <v>26.900400000000001</v>
      </c>
      <c r="GF24">
        <v>999.9</v>
      </c>
      <c r="GG24">
        <v>56</v>
      </c>
      <c r="GH24">
        <v>36</v>
      </c>
      <c r="GI24">
        <v>33.597200000000001</v>
      </c>
      <c r="GJ24">
        <v>62.5593</v>
      </c>
      <c r="GK24">
        <v>28.6739</v>
      </c>
      <c r="GL24">
        <v>1</v>
      </c>
      <c r="GM24">
        <v>0.32864599999999999</v>
      </c>
      <c r="GN24">
        <v>1.9783299999999999</v>
      </c>
      <c r="GO24">
        <v>20.229500000000002</v>
      </c>
      <c r="GP24">
        <v>5.2160900000000003</v>
      </c>
      <c r="GQ24">
        <v>11.986000000000001</v>
      </c>
      <c r="GR24">
        <v>4.99125</v>
      </c>
      <c r="GS24">
        <v>3.2909999999999999</v>
      </c>
      <c r="GT24">
        <v>1551.2</v>
      </c>
      <c r="GU24">
        <v>9448.2999999999993</v>
      </c>
      <c r="GV24">
        <v>8153.2</v>
      </c>
      <c r="GW24">
        <v>54.8</v>
      </c>
      <c r="GX24">
        <v>1.86432</v>
      </c>
      <c r="GY24">
        <v>1.86442</v>
      </c>
      <c r="GZ24">
        <v>1.8606799999999999</v>
      </c>
      <c r="HA24">
        <v>1.86189</v>
      </c>
      <c r="HB24">
        <v>1.86164</v>
      </c>
      <c r="HC24">
        <v>1.8575699999999999</v>
      </c>
      <c r="HD24">
        <v>1.86066</v>
      </c>
      <c r="HE24">
        <v>1.86354</v>
      </c>
      <c r="HF24">
        <v>0</v>
      </c>
      <c r="HG24">
        <v>0</v>
      </c>
      <c r="HH24">
        <v>0</v>
      </c>
      <c r="HI24">
        <v>0</v>
      </c>
      <c r="HJ24" t="s">
        <v>408</v>
      </c>
      <c r="HK24" t="s">
        <v>409</v>
      </c>
      <c r="HL24" t="s">
        <v>410</v>
      </c>
      <c r="HM24" t="s">
        <v>410</v>
      </c>
      <c r="HN24" t="s">
        <v>410</v>
      </c>
      <c r="HO24" t="s">
        <v>410</v>
      </c>
      <c r="HP24">
        <v>0</v>
      </c>
      <c r="HQ24">
        <v>100</v>
      </c>
      <c r="HR24">
        <v>100</v>
      </c>
      <c r="HS24">
        <v>-1.325</v>
      </c>
      <c r="HT24">
        <v>0.11310000000000001</v>
      </c>
      <c r="HU24">
        <v>-1.354602954816323</v>
      </c>
      <c r="HV24">
        <v>1.239808642223445E-3</v>
      </c>
      <c r="HW24">
        <v>-1.4970110245969971E-6</v>
      </c>
      <c r="HX24">
        <v>5.1465685573841773E-10</v>
      </c>
      <c r="HY24">
        <v>-0.13007984369577949</v>
      </c>
      <c r="HZ24">
        <v>-1.504106212652615E-2</v>
      </c>
      <c r="IA24">
        <v>1.735219391611595E-3</v>
      </c>
      <c r="IB24">
        <v>-2.535611455964381E-5</v>
      </c>
      <c r="IC24">
        <v>2</v>
      </c>
      <c r="ID24">
        <v>2081</v>
      </c>
      <c r="IE24">
        <v>0</v>
      </c>
      <c r="IF24">
        <v>23</v>
      </c>
      <c r="IG24">
        <v>1</v>
      </c>
      <c r="IH24">
        <v>0.8</v>
      </c>
      <c r="II24">
        <v>0.18432599999999999</v>
      </c>
      <c r="IJ24">
        <v>2.4597199999999999</v>
      </c>
      <c r="IK24">
        <v>1.54297</v>
      </c>
      <c r="IL24">
        <v>2.32178</v>
      </c>
      <c r="IM24">
        <v>1.5466299999999999</v>
      </c>
      <c r="IN24">
        <v>2.4047900000000002</v>
      </c>
      <c r="IO24">
        <v>38.994</v>
      </c>
      <c r="IP24">
        <v>24.07</v>
      </c>
      <c r="IQ24">
        <v>18</v>
      </c>
      <c r="IR24">
        <v>513.30899999999997</v>
      </c>
      <c r="IS24">
        <v>485.40800000000002</v>
      </c>
      <c r="IT24">
        <v>24.3856</v>
      </c>
      <c r="IU24">
        <v>31.389500000000002</v>
      </c>
      <c r="IV24">
        <v>30.0002</v>
      </c>
      <c r="IW24">
        <v>31.366599999999998</v>
      </c>
      <c r="IX24">
        <v>31.359500000000001</v>
      </c>
      <c r="IY24">
        <v>3.7855799999999999</v>
      </c>
      <c r="IZ24">
        <v>55.5807</v>
      </c>
      <c r="JA24">
        <v>0</v>
      </c>
      <c r="JB24">
        <v>24.378900000000002</v>
      </c>
      <c r="JC24">
        <v>20</v>
      </c>
      <c r="JD24">
        <v>17.3581</v>
      </c>
      <c r="JE24">
        <v>100.03400000000001</v>
      </c>
      <c r="JF24">
        <v>98.962599999999995</v>
      </c>
    </row>
    <row r="25" spans="1:266" x14ac:dyDescent="0.25">
      <c r="A25">
        <v>9</v>
      </c>
      <c r="B25">
        <v>1657386870.0999999</v>
      </c>
      <c r="C25">
        <v>1035.099999904633</v>
      </c>
      <c r="D25" t="s">
        <v>448</v>
      </c>
      <c r="E25" t="s">
        <v>449</v>
      </c>
      <c r="F25" t="s">
        <v>396</v>
      </c>
      <c r="G25" t="s">
        <v>397</v>
      </c>
      <c r="H25" t="s">
        <v>398</v>
      </c>
      <c r="I25" t="s">
        <v>399</v>
      </c>
      <c r="J25" t="s">
        <v>400</v>
      </c>
      <c r="K25">
        <v>1657386870.0999999</v>
      </c>
      <c r="L25">
        <f t="shared" si="0"/>
        <v>4.417406269898028E-3</v>
      </c>
      <c r="M25">
        <f t="shared" si="1"/>
        <v>4.4174062698980281</v>
      </c>
      <c r="N25">
        <f t="shared" si="2"/>
        <v>23.668027816019926</v>
      </c>
      <c r="O25">
        <f t="shared" si="3"/>
        <v>369.63600000000002</v>
      </c>
      <c r="P25">
        <f t="shared" si="4"/>
        <v>225.5496212431533</v>
      </c>
      <c r="Q25">
        <f t="shared" si="5"/>
        <v>22.462897054366682</v>
      </c>
      <c r="R25">
        <f t="shared" si="6"/>
        <v>36.812721607884001</v>
      </c>
      <c r="S25">
        <f t="shared" si="7"/>
        <v>0.29049214704504356</v>
      </c>
      <c r="T25">
        <f t="shared" si="8"/>
        <v>2.9214930555910477</v>
      </c>
      <c r="U25">
        <f t="shared" si="9"/>
        <v>0.27534627393844069</v>
      </c>
      <c r="V25">
        <f t="shared" si="10"/>
        <v>0.17338638377258206</v>
      </c>
      <c r="W25">
        <f t="shared" si="11"/>
        <v>289.56590403909462</v>
      </c>
      <c r="X25">
        <f t="shared" si="12"/>
        <v>28.228483128084683</v>
      </c>
      <c r="Y25">
        <f t="shared" si="13"/>
        <v>28.032599999999999</v>
      </c>
      <c r="Z25">
        <f t="shared" si="14"/>
        <v>3.8020576328068572</v>
      </c>
      <c r="AA25">
        <f t="shared" si="15"/>
        <v>60.526458635831936</v>
      </c>
      <c r="AB25">
        <f t="shared" si="16"/>
        <v>2.252866537599</v>
      </c>
      <c r="AC25">
        <f t="shared" si="17"/>
        <v>3.7221185385283597</v>
      </c>
      <c r="AD25">
        <f t="shared" si="18"/>
        <v>1.5491910952078571</v>
      </c>
      <c r="AE25">
        <f t="shared" si="19"/>
        <v>-194.80761650250304</v>
      </c>
      <c r="AF25">
        <f t="shared" si="20"/>
        <v>-57.34703658850178</v>
      </c>
      <c r="AG25">
        <f t="shared" si="21"/>
        <v>-4.2723804438498307</v>
      </c>
      <c r="AH25">
        <f t="shared" si="22"/>
        <v>33.138870504239961</v>
      </c>
      <c r="AI25">
        <v>0</v>
      </c>
      <c r="AJ25">
        <v>0</v>
      </c>
      <c r="AK25">
        <f t="shared" si="23"/>
        <v>1</v>
      </c>
      <c r="AL25">
        <f t="shared" si="24"/>
        <v>0</v>
      </c>
      <c r="AM25">
        <f t="shared" si="25"/>
        <v>52516.599488397529</v>
      </c>
      <c r="AN25" t="s">
        <v>401</v>
      </c>
      <c r="AO25">
        <v>10138.200000000001</v>
      </c>
      <c r="AP25">
        <v>991.13000000000011</v>
      </c>
      <c r="AQ25">
        <v>3656.87</v>
      </c>
      <c r="AR25">
        <f t="shared" si="26"/>
        <v>0.72896766907218469</v>
      </c>
      <c r="AS25">
        <v>-2.5326555040585359</v>
      </c>
      <c r="AT25" t="s">
        <v>450</v>
      </c>
      <c r="AU25">
        <v>10128.4</v>
      </c>
      <c r="AV25">
        <v>843.3939230769231</v>
      </c>
      <c r="AW25">
        <v>1178.9100000000001</v>
      </c>
      <c r="AX25">
        <f t="shared" si="27"/>
        <v>0.28459855029058789</v>
      </c>
      <c r="AY25">
        <v>0.5</v>
      </c>
      <c r="AZ25">
        <f t="shared" si="28"/>
        <v>1513.1844062378727</v>
      </c>
      <c r="BA25">
        <f t="shared" si="29"/>
        <v>23.668027816019926</v>
      </c>
      <c r="BB25">
        <f t="shared" si="30"/>
        <v>215.3250441688113</v>
      </c>
      <c r="BC25">
        <f t="shared" si="31"/>
        <v>1.7314930825397173E-2</v>
      </c>
      <c r="BD25">
        <f t="shared" si="32"/>
        <v>2.1019076943956705</v>
      </c>
      <c r="BE25">
        <f t="shared" si="33"/>
        <v>631.41970315324431</v>
      </c>
      <c r="BF25" t="s">
        <v>451</v>
      </c>
      <c r="BG25">
        <v>601.12</v>
      </c>
      <c r="BH25">
        <f t="shared" si="34"/>
        <v>601.12</v>
      </c>
      <c r="BI25">
        <f t="shared" si="35"/>
        <v>0.49010526672943655</v>
      </c>
      <c r="BJ25">
        <f t="shared" si="36"/>
        <v>0.58068861856916343</v>
      </c>
      <c r="BK25">
        <f t="shared" si="37"/>
        <v>0.81091712345578015</v>
      </c>
      <c r="BL25">
        <f t="shared" si="38"/>
        <v>1.7867508623020398</v>
      </c>
      <c r="BM25">
        <f t="shared" si="39"/>
        <v>0.92955802141244093</v>
      </c>
      <c r="BN25">
        <f t="shared" si="40"/>
        <v>0.41387960340148028</v>
      </c>
      <c r="BO25">
        <f t="shared" si="41"/>
        <v>0.58612039659851978</v>
      </c>
      <c r="BP25">
        <v>636</v>
      </c>
      <c r="BQ25">
        <v>300</v>
      </c>
      <c r="BR25">
        <v>300</v>
      </c>
      <c r="BS25">
        <v>300</v>
      </c>
      <c r="BT25">
        <v>10128.4</v>
      </c>
      <c r="BU25">
        <v>1107.26</v>
      </c>
      <c r="BV25">
        <v>-6.9226599999999998E-3</v>
      </c>
      <c r="BW25">
        <v>0.22</v>
      </c>
      <c r="BX25" t="s">
        <v>404</v>
      </c>
      <c r="BY25" t="s">
        <v>404</v>
      </c>
      <c r="BZ25" t="s">
        <v>404</v>
      </c>
      <c r="CA25" t="s">
        <v>404</v>
      </c>
      <c r="CB25" t="s">
        <v>404</v>
      </c>
      <c r="CC25" t="s">
        <v>404</v>
      </c>
      <c r="CD25" t="s">
        <v>404</v>
      </c>
      <c r="CE25" t="s">
        <v>404</v>
      </c>
      <c r="CF25" t="s">
        <v>404</v>
      </c>
      <c r="CG25" t="s">
        <v>404</v>
      </c>
      <c r="CH25">
        <f t="shared" si="42"/>
        <v>1800</v>
      </c>
      <c r="CI25">
        <f t="shared" si="43"/>
        <v>1513.1844062378727</v>
      </c>
      <c r="CJ25">
        <f t="shared" si="44"/>
        <v>0.84065800346548492</v>
      </c>
      <c r="CK25">
        <f t="shared" si="45"/>
        <v>0.16086994668838589</v>
      </c>
      <c r="CL25">
        <v>6</v>
      </c>
      <c r="CM25">
        <v>0.5</v>
      </c>
      <c r="CN25" t="s">
        <v>405</v>
      </c>
      <c r="CO25">
        <v>2</v>
      </c>
      <c r="CP25">
        <v>1657386870.0999999</v>
      </c>
      <c r="CQ25">
        <v>369.63600000000002</v>
      </c>
      <c r="CR25">
        <v>399.99599999999998</v>
      </c>
      <c r="CS25">
        <v>22.620999999999999</v>
      </c>
      <c r="CT25">
        <v>17.440200000000001</v>
      </c>
      <c r="CU25">
        <v>371.322</v>
      </c>
      <c r="CV25">
        <v>22.5106</v>
      </c>
      <c r="CW25">
        <v>500.017</v>
      </c>
      <c r="CX25">
        <v>99.491699999999994</v>
      </c>
      <c r="CY25">
        <v>0.100119</v>
      </c>
      <c r="CZ25">
        <v>27.668500000000002</v>
      </c>
      <c r="DA25">
        <v>28.032599999999999</v>
      </c>
      <c r="DB25">
        <v>999.9</v>
      </c>
      <c r="DC25">
        <v>0</v>
      </c>
      <c r="DD25">
        <v>0</v>
      </c>
      <c r="DE25">
        <v>10005</v>
      </c>
      <c r="DF25">
        <v>0</v>
      </c>
      <c r="DG25">
        <v>2137.21</v>
      </c>
      <c r="DH25">
        <v>-30.3596</v>
      </c>
      <c r="DI25">
        <v>378.19099999999997</v>
      </c>
      <c r="DJ25">
        <v>407.096</v>
      </c>
      <c r="DK25">
        <v>5.1807699999999999</v>
      </c>
      <c r="DL25">
        <v>399.99599999999998</v>
      </c>
      <c r="DM25">
        <v>17.440200000000001</v>
      </c>
      <c r="DN25">
        <v>2.2505999999999999</v>
      </c>
      <c r="DO25">
        <v>1.73515</v>
      </c>
      <c r="DP25">
        <v>19.327100000000002</v>
      </c>
      <c r="DQ25">
        <v>15.214600000000001</v>
      </c>
      <c r="DR25">
        <v>1800</v>
      </c>
      <c r="DS25">
        <v>0.97800299999999996</v>
      </c>
      <c r="DT25">
        <v>2.1997099999999999E-2</v>
      </c>
      <c r="DU25">
        <v>0</v>
      </c>
      <c r="DV25">
        <v>844.09400000000005</v>
      </c>
      <c r="DW25">
        <v>5.0005199999999999</v>
      </c>
      <c r="DX25">
        <v>15887.3</v>
      </c>
      <c r="DY25">
        <v>16309</v>
      </c>
      <c r="DZ25">
        <v>42.311999999999998</v>
      </c>
      <c r="EA25">
        <v>44.75</v>
      </c>
      <c r="EB25">
        <v>43.936999999999998</v>
      </c>
      <c r="EC25">
        <v>42.625</v>
      </c>
      <c r="ED25">
        <v>44.311999999999998</v>
      </c>
      <c r="EE25">
        <v>1755.51</v>
      </c>
      <c r="EF25">
        <v>39.479999999999997</v>
      </c>
      <c r="EG25">
        <v>0</v>
      </c>
      <c r="EH25">
        <v>107.7999999523163</v>
      </c>
      <c r="EI25">
        <v>0</v>
      </c>
      <c r="EJ25">
        <v>843.3939230769231</v>
      </c>
      <c r="EK25">
        <v>5.1896752131607222</v>
      </c>
      <c r="EL25">
        <v>115.44957258049941</v>
      </c>
      <c r="EM25">
        <v>15872.596153846151</v>
      </c>
      <c r="EN25">
        <v>15</v>
      </c>
      <c r="EO25">
        <v>1657386837.0999999</v>
      </c>
      <c r="EP25" t="s">
        <v>452</v>
      </c>
      <c r="EQ25">
        <v>1657386831.5999999</v>
      </c>
      <c r="ER25">
        <v>1657386837.0999999</v>
      </c>
      <c r="ES25">
        <v>10</v>
      </c>
      <c r="ET25">
        <v>-0.61099999999999999</v>
      </c>
      <c r="EU25">
        <v>-1.0999999999999999E-2</v>
      </c>
      <c r="EV25">
        <v>-1.6759999999999999</v>
      </c>
      <c r="EW25">
        <v>-8.9999999999999993E-3</v>
      </c>
      <c r="EX25">
        <v>400</v>
      </c>
      <c r="EY25">
        <v>17</v>
      </c>
      <c r="EZ25">
        <v>0.11</v>
      </c>
      <c r="FA25">
        <v>0.02</v>
      </c>
      <c r="FB25">
        <v>-30.313210000000009</v>
      </c>
      <c r="FC25">
        <v>4.4519324577913001E-2</v>
      </c>
      <c r="FD25">
        <v>6.4567715617016991E-2</v>
      </c>
      <c r="FE25">
        <v>1</v>
      </c>
      <c r="FF25">
        <v>5.2188005000000004</v>
      </c>
      <c r="FG25">
        <v>1.3997223264536261E-2</v>
      </c>
      <c r="FH25">
        <v>3.2348419895722881E-2</v>
      </c>
      <c r="FI25">
        <v>1</v>
      </c>
      <c r="FJ25">
        <v>2</v>
      </c>
      <c r="FK25">
        <v>2</v>
      </c>
      <c r="FL25" t="s">
        <v>422</v>
      </c>
      <c r="FM25">
        <v>2.8980399999999999</v>
      </c>
      <c r="FN25">
        <v>2.8213599999999999</v>
      </c>
      <c r="FO25">
        <v>8.3683900000000006E-2</v>
      </c>
      <c r="FP25">
        <v>8.9095099999999997E-2</v>
      </c>
      <c r="FQ25">
        <v>0.111901</v>
      </c>
      <c r="FR25">
        <v>9.3794699999999995E-2</v>
      </c>
      <c r="FS25">
        <v>28561.9</v>
      </c>
      <c r="FT25">
        <v>26845.8</v>
      </c>
      <c r="FU25">
        <v>28654.799999999999</v>
      </c>
      <c r="FV25">
        <v>27645</v>
      </c>
      <c r="FW25">
        <v>35973.800000000003</v>
      </c>
      <c r="FX25">
        <v>34968.5</v>
      </c>
      <c r="FY25">
        <v>42261.7</v>
      </c>
      <c r="FZ25">
        <v>39988.300000000003</v>
      </c>
      <c r="GA25">
        <v>2.0670999999999999</v>
      </c>
      <c r="GB25">
        <v>1.8510500000000001</v>
      </c>
      <c r="GC25">
        <v>5.2280699999999999E-2</v>
      </c>
      <c r="GD25">
        <v>0</v>
      </c>
      <c r="GE25">
        <v>27.1784</v>
      </c>
      <c r="GF25">
        <v>999.9</v>
      </c>
      <c r="GG25">
        <v>56.1</v>
      </c>
      <c r="GH25">
        <v>36.1</v>
      </c>
      <c r="GI25">
        <v>33.843600000000002</v>
      </c>
      <c r="GJ25">
        <v>62.589300000000001</v>
      </c>
      <c r="GK25">
        <v>28.493600000000001</v>
      </c>
      <c r="GL25">
        <v>1</v>
      </c>
      <c r="GM25">
        <v>0.33408500000000002</v>
      </c>
      <c r="GN25">
        <v>3.4336199999999999</v>
      </c>
      <c r="GO25">
        <v>20.206199999999999</v>
      </c>
      <c r="GP25">
        <v>5.2093499999999997</v>
      </c>
      <c r="GQ25">
        <v>11.986000000000001</v>
      </c>
      <c r="GR25">
        <v>4.9889999999999999</v>
      </c>
      <c r="GS25">
        <v>3.2902499999999999</v>
      </c>
      <c r="GT25">
        <v>1553.3</v>
      </c>
      <c r="GU25">
        <v>9480.2999999999993</v>
      </c>
      <c r="GV25">
        <v>8153.2</v>
      </c>
      <c r="GW25">
        <v>54.8</v>
      </c>
      <c r="GX25">
        <v>1.86432</v>
      </c>
      <c r="GY25">
        <v>1.8644700000000001</v>
      </c>
      <c r="GZ25">
        <v>1.86069</v>
      </c>
      <c r="HA25">
        <v>1.86188</v>
      </c>
      <c r="HB25">
        <v>1.8616699999999999</v>
      </c>
      <c r="HC25">
        <v>1.8575600000000001</v>
      </c>
      <c r="HD25">
        <v>1.86067</v>
      </c>
      <c r="HE25">
        <v>1.8635200000000001</v>
      </c>
      <c r="HF25">
        <v>0</v>
      </c>
      <c r="HG25">
        <v>0</v>
      </c>
      <c r="HH25">
        <v>0</v>
      </c>
      <c r="HI25">
        <v>0</v>
      </c>
      <c r="HJ25" t="s">
        <v>408</v>
      </c>
      <c r="HK25" t="s">
        <v>409</v>
      </c>
      <c r="HL25" t="s">
        <v>410</v>
      </c>
      <c r="HM25" t="s">
        <v>410</v>
      </c>
      <c r="HN25" t="s">
        <v>410</v>
      </c>
      <c r="HO25" t="s">
        <v>410</v>
      </c>
      <c r="HP25">
        <v>0</v>
      </c>
      <c r="HQ25">
        <v>100</v>
      </c>
      <c r="HR25">
        <v>100</v>
      </c>
      <c r="HS25">
        <v>-1.6859999999999999</v>
      </c>
      <c r="HT25">
        <v>0.1104</v>
      </c>
      <c r="HU25">
        <v>-1.9660755698265651</v>
      </c>
      <c r="HV25">
        <v>1.239808642223445E-3</v>
      </c>
      <c r="HW25">
        <v>-1.4970110245969971E-6</v>
      </c>
      <c r="HX25">
        <v>5.1465685573841773E-10</v>
      </c>
      <c r="HY25">
        <v>-0.14110452581795899</v>
      </c>
      <c r="HZ25">
        <v>-1.504106212652615E-2</v>
      </c>
      <c r="IA25">
        <v>1.735219391611595E-3</v>
      </c>
      <c r="IB25">
        <v>-2.535611455964381E-5</v>
      </c>
      <c r="IC25">
        <v>2</v>
      </c>
      <c r="ID25">
        <v>2081</v>
      </c>
      <c r="IE25">
        <v>0</v>
      </c>
      <c r="IF25">
        <v>23</v>
      </c>
      <c r="IG25">
        <v>0.6</v>
      </c>
      <c r="IH25">
        <v>0.6</v>
      </c>
      <c r="II25">
        <v>1.00952</v>
      </c>
      <c r="IJ25">
        <v>2.4072300000000002</v>
      </c>
      <c r="IK25">
        <v>1.54297</v>
      </c>
      <c r="IL25">
        <v>2.323</v>
      </c>
      <c r="IM25">
        <v>1.5466299999999999</v>
      </c>
      <c r="IN25">
        <v>2.3168899999999999</v>
      </c>
      <c r="IO25">
        <v>39.068300000000001</v>
      </c>
      <c r="IP25">
        <v>24.061199999999999</v>
      </c>
      <c r="IQ25">
        <v>18</v>
      </c>
      <c r="IR25">
        <v>513.10199999999998</v>
      </c>
      <c r="IS25">
        <v>485.91899999999998</v>
      </c>
      <c r="IT25">
        <v>23.14</v>
      </c>
      <c r="IU25">
        <v>31.399699999999999</v>
      </c>
      <c r="IV25">
        <v>30.000399999999999</v>
      </c>
      <c r="IW25">
        <v>31.3748</v>
      </c>
      <c r="IX25">
        <v>31.3705</v>
      </c>
      <c r="IY25">
        <v>20.332799999999999</v>
      </c>
      <c r="IZ25">
        <v>55.423699999999997</v>
      </c>
      <c r="JA25">
        <v>0</v>
      </c>
      <c r="JB25">
        <v>23.1023</v>
      </c>
      <c r="JC25">
        <v>400</v>
      </c>
      <c r="JD25">
        <v>17.390899999999998</v>
      </c>
      <c r="JE25">
        <v>100.033</v>
      </c>
      <c r="JF25">
        <v>98.960300000000004</v>
      </c>
    </row>
    <row r="26" spans="1:266" x14ac:dyDescent="0.25">
      <c r="A26">
        <v>10</v>
      </c>
      <c r="B26">
        <v>1657387016.5999999</v>
      </c>
      <c r="C26">
        <v>1181.599999904633</v>
      </c>
      <c r="D26" t="s">
        <v>453</v>
      </c>
      <c r="E26" t="s">
        <v>454</v>
      </c>
      <c r="F26" t="s">
        <v>396</v>
      </c>
      <c r="G26" t="s">
        <v>397</v>
      </c>
      <c r="H26" t="s">
        <v>398</v>
      </c>
      <c r="I26" t="s">
        <v>399</v>
      </c>
      <c r="J26" t="s">
        <v>400</v>
      </c>
      <c r="K26">
        <v>1657387016.5999999</v>
      </c>
      <c r="L26">
        <f t="shared" si="0"/>
        <v>4.8560142923508237E-3</v>
      </c>
      <c r="M26">
        <f t="shared" si="1"/>
        <v>4.8560142923508236</v>
      </c>
      <c r="N26">
        <f t="shared" si="2"/>
        <v>25.43396418085754</v>
      </c>
      <c r="O26">
        <f t="shared" si="3"/>
        <v>367.31599999999997</v>
      </c>
      <c r="P26">
        <f t="shared" si="4"/>
        <v>228.37927044539794</v>
      </c>
      <c r="Q26">
        <f t="shared" si="5"/>
        <v>22.744388764712607</v>
      </c>
      <c r="R26">
        <f t="shared" si="6"/>
        <v>36.581156806421198</v>
      </c>
      <c r="S26">
        <f t="shared" si="7"/>
        <v>0.32592150019078325</v>
      </c>
      <c r="T26">
        <f t="shared" si="8"/>
        <v>2.9203809942119214</v>
      </c>
      <c r="U26">
        <f t="shared" si="9"/>
        <v>0.30697837776439058</v>
      </c>
      <c r="V26">
        <f t="shared" si="10"/>
        <v>0.19347163734610526</v>
      </c>
      <c r="W26">
        <f t="shared" si="11"/>
        <v>289.60738733972676</v>
      </c>
      <c r="X26">
        <f t="shared" si="12"/>
        <v>27.955728255534456</v>
      </c>
      <c r="Y26">
        <f t="shared" si="13"/>
        <v>27.822099999999999</v>
      </c>
      <c r="Z26">
        <f t="shared" si="14"/>
        <v>3.7556611503280961</v>
      </c>
      <c r="AA26">
        <f t="shared" si="15"/>
        <v>60.406012365563612</v>
      </c>
      <c r="AB26">
        <f t="shared" si="16"/>
        <v>2.2275888468447498</v>
      </c>
      <c r="AC26">
        <f t="shared" si="17"/>
        <v>3.6876939225252658</v>
      </c>
      <c r="AD26">
        <f t="shared" si="18"/>
        <v>1.5280723034833463</v>
      </c>
      <c r="AE26">
        <f t="shared" si="19"/>
        <v>-214.15023029267132</v>
      </c>
      <c r="AF26">
        <f t="shared" si="20"/>
        <v>-49.201118799985352</v>
      </c>
      <c r="AG26">
        <f t="shared" si="21"/>
        <v>-3.6601518182704331</v>
      </c>
      <c r="AH26">
        <f t="shared" si="22"/>
        <v>22.595886428799645</v>
      </c>
      <c r="AI26">
        <v>0</v>
      </c>
      <c r="AJ26">
        <v>0</v>
      </c>
      <c r="AK26">
        <f t="shared" si="23"/>
        <v>1</v>
      </c>
      <c r="AL26">
        <f t="shared" si="24"/>
        <v>0</v>
      </c>
      <c r="AM26">
        <f t="shared" si="25"/>
        <v>52512.359657450586</v>
      </c>
      <c r="AN26" t="s">
        <v>401</v>
      </c>
      <c r="AO26">
        <v>10138.200000000001</v>
      </c>
      <c r="AP26">
        <v>991.13000000000011</v>
      </c>
      <c r="AQ26">
        <v>3656.87</v>
      </c>
      <c r="AR26">
        <f t="shared" si="26"/>
        <v>0.72896766907218469</v>
      </c>
      <c r="AS26">
        <v>-2.5326555040585359</v>
      </c>
      <c r="AT26" t="s">
        <v>455</v>
      </c>
      <c r="AU26">
        <v>10127.299999999999</v>
      </c>
      <c r="AV26">
        <v>853.90804000000003</v>
      </c>
      <c r="AW26">
        <v>1228.31</v>
      </c>
      <c r="AX26">
        <f t="shared" si="27"/>
        <v>0.30481064226457488</v>
      </c>
      <c r="AY26">
        <v>0.5</v>
      </c>
      <c r="AZ26">
        <f t="shared" si="28"/>
        <v>1513.4027996578895</v>
      </c>
      <c r="BA26">
        <f t="shared" si="29"/>
        <v>25.43396418085754</v>
      </c>
      <c r="BB26">
        <f t="shared" si="30"/>
        <v>230.65063968436354</v>
      </c>
      <c r="BC26">
        <f t="shared" si="31"/>
        <v>1.8479296913708653E-2</v>
      </c>
      <c r="BD26">
        <f t="shared" si="32"/>
        <v>1.9771556040413252</v>
      </c>
      <c r="BE26">
        <f t="shared" si="33"/>
        <v>645.32024500052739</v>
      </c>
      <c r="BF26" t="s">
        <v>456</v>
      </c>
      <c r="BG26">
        <v>602.27</v>
      </c>
      <c r="BH26">
        <f t="shared" si="34"/>
        <v>602.27</v>
      </c>
      <c r="BI26">
        <f t="shared" si="35"/>
        <v>0.50967589614999476</v>
      </c>
      <c r="BJ26">
        <f t="shared" si="36"/>
        <v>0.598047984154367</v>
      </c>
      <c r="BK26">
        <f t="shared" si="37"/>
        <v>0.79505008839127878</v>
      </c>
      <c r="BL26">
        <f t="shared" si="38"/>
        <v>1.578556202040645</v>
      </c>
      <c r="BM26">
        <f t="shared" si="39"/>
        <v>0.91102658173715367</v>
      </c>
      <c r="BN26">
        <f t="shared" si="40"/>
        <v>0.42180930796324456</v>
      </c>
      <c r="BO26">
        <f t="shared" si="41"/>
        <v>0.57819069203675544</v>
      </c>
      <c r="BP26">
        <v>638</v>
      </c>
      <c r="BQ26">
        <v>300</v>
      </c>
      <c r="BR26">
        <v>300</v>
      </c>
      <c r="BS26">
        <v>300</v>
      </c>
      <c r="BT26">
        <v>10127.299999999999</v>
      </c>
      <c r="BU26">
        <v>1142.28</v>
      </c>
      <c r="BV26">
        <v>-6.9217899999999997E-3</v>
      </c>
      <c r="BW26">
        <v>-1.79</v>
      </c>
      <c r="BX26" t="s">
        <v>404</v>
      </c>
      <c r="BY26" t="s">
        <v>404</v>
      </c>
      <c r="BZ26" t="s">
        <v>404</v>
      </c>
      <c r="CA26" t="s">
        <v>404</v>
      </c>
      <c r="CB26" t="s">
        <v>404</v>
      </c>
      <c r="CC26" t="s">
        <v>404</v>
      </c>
      <c r="CD26" t="s">
        <v>404</v>
      </c>
      <c r="CE26" t="s">
        <v>404</v>
      </c>
      <c r="CF26" t="s">
        <v>404</v>
      </c>
      <c r="CG26" t="s">
        <v>404</v>
      </c>
      <c r="CH26">
        <f t="shared" si="42"/>
        <v>1800.26</v>
      </c>
      <c r="CI26">
        <f t="shared" si="43"/>
        <v>1513.4027996578895</v>
      </c>
      <c r="CJ26">
        <f t="shared" si="44"/>
        <v>0.84065790477924829</v>
      </c>
      <c r="CK26">
        <f t="shared" si="45"/>
        <v>0.1608697562239492</v>
      </c>
      <c r="CL26">
        <v>6</v>
      </c>
      <c r="CM26">
        <v>0.5</v>
      </c>
      <c r="CN26" t="s">
        <v>405</v>
      </c>
      <c r="CO26">
        <v>2</v>
      </c>
      <c r="CP26">
        <v>1657387016.5999999</v>
      </c>
      <c r="CQ26">
        <v>367.31599999999997</v>
      </c>
      <c r="CR26">
        <v>399.96699999999998</v>
      </c>
      <c r="CS26">
        <v>22.3675</v>
      </c>
      <c r="CT26">
        <v>16.6724</v>
      </c>
      <c r="CU26">
        <v>369.06599999999997</v>
      </c>
      <c r="CV26">
        <v>22.260400000000001</v>
      </c>
      <c r="CW26">
        <v>500.15600000000001</v>
      </c>
      <c r="CX26">
        <v>99.490700000000004</v>
      </c>
      <c r="CY26">
        <v>9.97257E-2</v>
      </c>
      <c r="CZ26">
        <v>27.509599999999999</v>
      </c>
      <c r="DA26">
        <v>27.822099999999999</v>
      </c>
      <c r="DB26">
        <v>999.9</v>
      </c>
      <c r="DC26">
        <v>0</v>
      </c>
      <c r="DD26">
        <v>0</v>
      </c>
      <c r="DE26">
        <v>9998.75</v>
      </c>
      <c r="DF26">
        <v>0</v>
      </c>
      <c r="DG26">
        <v>2163.0300000000002</v>
      </c>
      <c r="DH26">
        <v>-32.650599999999997</v>
      </c>
      <c r="DI26">
        <v>375.72</v>
      </c>
      <c r="DJ26">
        <v>406.74799999999999</v>
      </c>
      <c r="DK26">
        <v>5.69503</v>
      </c>
      <c r="DL26">
        <v>399.96699999999998</v>
      </c>
      <c r="DM26">
        <v>16.6724</v>
      </c>
      <c r="DN26">
        <v>2.2253500000000002</v>
      </c>
      <c r="DO26">
        <v>1.6587499999999999</v>
      </c>
      <c r="DP26">
        <v>19.146000000000001</v>
      </c>
      <c r="DQ26">
        <v>14.515700000000001</v>
      </c>
      <c r="DR26">
        <v>1800.26</v>
      </c>
      <c r="DS26">
        <v>0.97800699999999996</v>
      </c>
      <c r="DT26">
        <v>2.1993499999999999E-2</v>
      </c>
      <c r="DU26">
        <v>0</v>
      </c>
      <c r="DV26">
        <v>854.11900000000003</v>
      </c>
      <c r="DW26">
        <v>5.0005199999999999</v>
      </c>
      <c r="DX26">
        <v>16085.1</v>
      </c>
      <c r="DY26">
        <v>16311.3</v>
      </c>
      <c r="DZ26">
        <v>42.561999999999998</v>
      </c>
      <c r="EA26">
        <v>44.936999999999998</v>
      </c>
      <c r="EB26">
        <v>44.186999999999998</v>
      </c>
      <c r="EC26">
        <v>42.686999999999998</v>
      </c>
      <c r="ED26">
        <v>44.625</v>
      </c>
      <c r="EE26">
        <v>1755.78</v>
      </c>
      <c r="EF26">
        <v>39.479999999999997</v>
      </c>
      <c r="EG26">
        <v>0</v>
      </c>
      <c r="EH26">
        <v>146.20000004768369</v>
      </c>
      <c r="EI26">
        <v>0</v>
      </c>
      <c r="EJ26">
        <v>853.90804000000003</v>
      </c>
      <c r="EK26">
        <v>1.8861538412373811</v>
      </c>
      <c r="EL26">
        <v>298.89230678351561</v>
      </c>
      <c r="EM26">
        <v>16068.54</v>
      </c>
      <c r="EN26">
        <v>15</v>
      </c>
      <c r="EO26">
        <v>1657386961.0999999</v>
      </c>
      <c r="EP26" t="s">
        <v>457</v>
      </c>
      <c r="EQ26">
        <v>1657386961.0999999</v>
      </c>
      <c r="ER26">
        <v>1657386959.5999999</v>
      </c>
      <c r="ES26">
        <v>11</v>
      </c>
      <c r="ET26">
        <v>-6.3E-2</v>
      </c>
      <c r="EU26">
        <v>3.0000000000000001E-3</v>
      </c>
      <c r="EV26">
        <v>-1.7390000000000001</v>
      </c>
      <c r="EW26">
        <v>-1.7999999999999999E-2</v>
      </c>
      <c r="EX26">
        <v>400</v>
      </c>
      <c r="EY26">
        <v>17</v>
      </c>
      <c r="EZ26">
        <v>0.08</v>
      </c>
      <c r="FA26">
        <v>0.03</v>
      </c>
      <c r="FB26">
        <v>-32.570873170731723</v>
      </c>
      <c r="FC26">
        <v>-0.46473240418120632</v>
      </c>
      <c r="FD26">
        <v>7.7771858426536319E-2</v>
      </c>
      <c r="FE26">
        <v>1</v>
      </c>
      <c r="FF26">
        <v>5.7094060975609757</v>
      </c>
      <c r="FG26">
        <v>5.8568571428569721E-2</v>
      </c>
      <c r="FH26">
        <v>2.7563356894753512E-2</v>
      </c>
      <c r="FI26">
        <v>1</v>
      </c>
      <c r="FJ26">
        <v>2</v>
      </c>
      <c r="FK26">
        <v>2</v>
      </c>
      <c r="FL26" t="s">
        <v>422</v>
      </c>
      <c r="FM26">
        <v>2.8981699999999999</v>
      </c>
      <c r="FN26">
        <v>2.82091</v>
      </c>
      <c r="FO26">
        <v>8.3266099999999996E-2</v>
      </c>
      <c r="FP26">
        <v>8.9064500000000005E-2</v>
      </c>
      <c r="FQ26">
        <v>0.11100400000000001</v>
      </c>
      <c r="FR26">
        <v>9.0810699999999994E-2</v>
      </c>
      <c r="FS26">
        <v>28571.1</v>
      </c>
      <c r="FT26">
        <v>26840.5</v>
      </c>
      <c r="FU26">
        <v>28651.4</v>
      </c>
      <c r="FV26">
        <v>27639.1</v>
      </c>
      <c r="FW26">
        <v>36006.6</v>
      </c>
      <c r="FX26">
        <v>35078.699999999997</v>
      </c>
      <c r="FY26">
        <v>42256.6</v>
      </c>
      <c r="FZ26">
        <v>39981.5</v>
      </c>
      <c r="GA26">
        <v>2.0673499999999998</v>
      </c>
      <c r="GB26">
        <v>1.84775</v>
      </c>
      <c r="GC26">
        <v>4.1454999999999999E-2</v>
      </c>
      <c r="GD26">
        <v>0</v>
      </c>
      <c r="GE26">
        <v>27.1447</v>
      </c>
      <c r="GF26">
        <v>999.9</v>
      </c>
      <c r="GG26">
        <v>55.9</v>
      </c>
      <c r="GH26">
        <v>36.1</v>
      </c>
      <c r="GI26">
        <v>33.723100000000002</v>
      </c>
      <c r="GJ26">
        <v>62.479300000000002</v>
      </c>
      <c r="GK26">
        <v>28.120999999999999</v>
      </c>
      <c r="GL26">
        <v>1</v>
      </c>
      <c r="GM26">
        <v>0.33761200000000002</v>
      </c>
      <c r="GN26">
        <v>1.91343</v>
      </c>
      <c r="GO26">
        <v>20.230699999999999</v>
      </c>
      <c r="GP26">
        <v>5.2145900000000003</v>
      </c>
      <c r="GQ26">
        <v>11.986000000000001</v>
      </c>
      <c r="GR26">
        <v>4.9906499999999996</v>
      </c>
      <c r="GS26">
        <v>3.2909999999999999</v>
      </c>
      <c r="GT26">
        <v>1556.3</v>
      </c>
      <c r="GU26">
        <v>9526.7999999999993</v>
      </c>
      <c r="GV26">
        <v>8153.2</v>
      </c>
      <c r="GW26">
        <v>54.9</v>
      </c>
      <c r="GX26">
        <v>1.86432</v>
      </c>
      <c r="GY26">
        <v>1.8644400000000001</v>
      </c>
      <c r="GZ26">
        <v>1.86067</v>
      </c>
      <c r="HA26">
        <v>1.86189</v>
      </c>
      <c r="HB26">
        <v>1.86165</v>
      </c>
      <c r="HC26">
        <v>1.85751</v>
      </c>
      <c r="HD26">
        <v>1.86066</v>
      </c>
      <c r="HE26">
        <v>1.86351</v>
      </c>
      <c r="HF26">
        <v>0</v>
      </c>
      <c r="HG26">
        <v>0</v>
      </c>
      <c r="HH26">
        <v>0</v>
      </c>
      <c r="HI26">
        <v>0</v>
      </c>
      <c r="HJ26" t="s">
        <v>408</v>
      </c>
      <c r="HK26" t="s">
        <v>409</v>
      </c>
      <c r="HL26" t="s">
        <v>410</v>
      </c>
      <c r="HM26" t="s">
        <v>410</v>
      </c>
      <c r="HN26" t="s">
        <v>410</v>
      </c>
      <c r="HO26" t="s">
        <v>410</v>
      </c>
      <c r="HP26">
        <v>0</v>
      </c>
      <c r="HQ26">
        <v>100</v>
      </c>
      <c r="HR26">
        <v>100</v>
      </c>
      <c r="HS26">
        <v>-1.75</v>
      </c>
      <c r="HT26">
        <v>0.1071</v>
      </c>
      <c r="HU26">
        <v>-2.0291054927807459</v>
      </c>
      <c r="HV26">
        <v>1.239808642223445E-3</v>
      </c>
      <c r="HW26">
        <v>-1.4970110245969971E-6</v>
      </c>
      <c r="HX26">
        <v>5.1465685573841773E-10</v>
      </c>
      <c r="HY26">
        <v>-0.13829631797251499</v>
      </c>
      <c r="HZ26">
        <v>-1.504106212652615E-2</v>
      </c>
      <c r="IA26">
        <v>1.735219391611595E-3</v>
      </c>
      <c r="IB26">
        <v>-2.535611455964381E-5</v>
      </c>
      <c r="IC26">
        <v>2</v>
      </c>
      <c r="ID26">
        <v>2081</v>
      </c>
      <c r="IE26">
        <v>0</v>
      </c>
      <c r="IF26">
        <v>23</v>
      </c>
      <c r="IG26">
        <v>0.9</v>
      </c>
      <c r="IH26">
        <v>0.9</v>
      </c>
      <c r="II26">
        <v>1.0083</v>
      </c>
      <c r="IJ26">
        <v>2.4060100000000002</v>
      </c>
      <c r="IK26">
        <v>1.54297</v>
      </c>
      <c r="IL26">
        <v>2.32178</v>
      </c>
      <c r="IM26">
        <v>1.5466299999999999</v>
      </c>
      <c r="IN26">
        <v>2.3046899999999999</v>
      </c>
      <c r="IO26">
        <v>39.192399999999999</v>
      </c>
      <c r="IP26">
        <v>24.07</v>
      </c>
      <c r="IQ26">
        <v>18</v>
      </c>
      <c r="IR26">
        <v>513.952</v>
      </c>
      <c r="IS26">
        <v>484.27800000000002</v>
      </c>
      <c r="IT26">
        <v>23.813700000000001</v>
      </c>
      <c r="IU26">
        <v>31.524999999999999</v>
      </c>
      <c r="IV26">
        <v>29.999500000000001</v>
      </c>
      <c r="IW26">
        <v>31.4575</v>
      </c>
      <c r="IX26">
        <v>31.450700000000001</v>
      </c>
      <c r="IY26">
        <v>20.316400000000002</v>
      </c>
      <c r="IZ26">
        <v>57.174199999999999</v>
      </c>
      <c r="JA26">
        <v>0</v>
      </c>
      <c r="JB26">
        <v>23.8444</v>
      </c>
      <c r="JC26">
        <v>400</v>
      </c>
      <c r="JD26">
        <v>16.6388</v>
      </c>
      <c r="JE26">
        <v>100.021</v>
      </c>
      <c r="JF26">
        <v>98.941900000000004</v>
      </c>
    </row>
    <row r="27" spans="1:266" x14ac:dyDescent="0.25">
      <c r="A27">
        <v>11</v>
      </c>
      <c r="B27">
        <v>1657387136.0999999</v>
      </c>
      <c r="C27">
        <v>1301.099999904633</v>
      </c>
      <c r="D27" t="s">
        <v>458</v>
      </c>
      <c r="E27" t="s">
        <v>459</v>
      </c>
      <c r="F27" t="s">
        <v>396</v>
      </c>
      <c r="G27" t="s">
        <v>397</v>
      </c>
      <c r="H27" t="s">
        <v>398</v>
      </c>
      <c r="I27" t="s">
        <v>399</v>
      </c>
      <c r="J27" t="s">
        <v>400</v>
      </c>
      <c r="K27">
        <v>1657387136.0999999</v>
      </c>
      <c r="L27">
        <f t="shared" si="0"/>
        <v>5.2778858413923416E-3</v>
      </c>
      <c r="M27">
        <f t="shared" si="1"/>
        <v>5.277885841392342</v>
      </c>
      <c r="N27">
        <f t="shared" si="2"/>
        <v>32.650574806007</v>
      </c>
      <c r="O27">
        <f t="shared" si="3"/>
        <v>457.82799999999997</v>
      </c>
      <c r="P27">
        <f t="shared" si="4"/>
        <v>292.33404987767693</v>
      </c>
      <c r="Q27">
        <f t="shared" si="5"/>
        <v>29.114733588057124</v>
      </c>
      <c r="R27">
        <f t="shared" si="6"/>
        <v>45.596947241453989</v>
      </c>
      <c r="S27">
        <f t="shared" si="7"/>
        <v>0.35400227913361604</v>
      </c>
      <c r="T27">
        <f t="shared" si="8"/>
        <v>2.9240763408716952</v>
      </c>
      <c r="U27">
        <f t="shared" si="9"/>
        <v>0.33179997526006016</v>
      </c>
      <c r="V27">
        <f t="shared" si="10"/>
        <v>0.20925362897743444</v>
      </c>
      <c r="W27">
        <f t="shared" si="11"/>
        <v>289.56545333929319</v>
      </c>
      <c r="X27">
        <f t="shared" si="12"/>
        <v>28.056539906768958</v>
      </c>
      <c r="Y27">
        <f t="shared" si="13"/>
        <v>28.003599999999999</v>
      </c>
      <c r="Z27">
        <f t="shared" si="14"/>
        <v>3.7956361664820988</v>
      </c>
      <c r="AA27">
        <f t="shared" si="15"/>
        <v>60.520269697172616</v>
      </c>
      <c r="AB27">
        <f t="shared" si="16"/>
        <v>2.2595700123728997</v>
      </c>
      <c r="AC27">
        <f t="shared" si="17"/>
        <v>3.7335755833197526</v>
      </c>
      <c r="AD27">
        <f t="shared" si="18"/>
        <v>1.5360661541091991</v>
      </c>
      <c r="AE27">
        <f t="shared" si="19"/>
        <v>-232.75476560540227</v>
      </c>
      <c r="AF27">
        <f t="shared" si="20"/>
        <v>-44.534092042163465</v>
      </c>
      <c r="AG27">
        <f t="shared" si="21"/>
        <v>-3.3152686684469042</v>
      </c>
      <c r="AH27">
        <f t="shared" si="22"/>
        <v>8.9613270232805604</v>
      </c>
      <c r="AI27">
        <v>0</v>
      </c>
      <c r="AJ27">
        <v>0</v>
      </c>
      <c r="AK27">
        <f t="shared" si="23"/>
        <v>1</v>
      </c>
      <c r="AL27">
        <f t="shared" si="24"/>
        <v>0</v>
      </c>
      <c r="AM27">
        <f t="shared" si="25"/>
        <v>52581.775899857152</v>
      </c>
      <c r="AN27" t="s">
        <v>401</v>
      </c>
      <c r="AO27">
        <v>10138.200000000001</v>
      </c>
      <c r="AP27">
        <v>991.13000000000011</v>
      </c>
      <c r="AQ27">
        <v>3656.87</v>
      </c>
      <c r="AR27">
        <f t="shared" si="26"/>
        <v>0.72896766907218469</v>
      </c>
      <c r="AS27">
        <v>-2.5326555040585359</v>
      </c>
      <c r="AT27" t="s">
        <v>460</v>
      </c>
      <c r="AU27">
        <v>10131.9</v>
      </c>
      <c r="AV27">
        <v>883.59199999999987</v>
      </c>
      <c r="AW27">
        <v>1310.5899999999999</v>
      </c>
      <c r="AX27">
        <f t="shared" si="27"/>
        <v>0.32580593473168573</v>
      </c>
      <c r="AY27">
        <v>0.5</v>
      </c>
      <c r="AZ27">
        <f t="shared" si="28"/>
        <v>1513.1765996576646</v>
      </c>
      <c r="BA27">
        <f t="shared" si="29"/>
        <v>32.650574806007</v>
      </c>
      <c r="BB27">
        <f t="shared" si="30"/>
        <v>246.5009582327896</v>
      </c>
      <c r="BC27">
        <f t="shared" si="31"/>
        <v>2.3251238697469458E-2</v>
      </c>
      <c r="BD27">
        <f t="shared" si="32"/>
        <v>1.790247140600798</v>
      </c>
      <c r="BE27">
        <f t="shared" si="33"/>
        <v>667.33105742946839</v>
      </c>
      <c r="BF27" t="s">
        <v>461</v>
      </c>
      <c r="BG27">
        <v>614.1</v>
      </c>
      <c r="BH27">
        <f t="shared" si="34"/>
        <v>614.1</v>
      </c>
      <c r="BI27">
        <f t="shared" si="35"/>
        <v>0.53143240830465666</v>
      </c>
      <c r="BJ27">
        <f t="shared" si="36"/>
        <v>0.61307125730448409</v>
      </c>
      <c r="BK27">
        <f t="shared" si="37"/>
        <v>0.77110001741833911</v>
      </c>
      <c r="BL27">
        <f t="shared" si="38"/>
        <v>1.3366243035121776</v>
      </c>
      <c r="BM27">
        <f t="shared" si="39"/>
        <v>0.88016085589742432</v>
      </c>
      <c r="BN27">
        <f t="shared" si="40"/>
        <v>0.42608699389614635</v>
      </c>
      <c r="BO27">
        <f t="shared" si="41"/>
        <v>0.57391300610385365</v>
      </c>
      <c r="BP27">
        <v>640</v>
      </c>
      <c r="BQ27">
        <v>300</v>
      </c>
      <c r="BR27">
        <v>300</v>
      </c>
      <c r="BS27">
        <v>300</v>
      </c>
      <c r="BT27">
        <v>10131.9</v>
      </c>
      <c r="BU27">
        <v>1219.31</v>
      </c>
      <c r="BV27">
        <v>-6.9249699999999999E-3</v>
      </c>
      <c r="BW27">
        <v>-0.34</v>
      </c>
      <c r="BX27" t="s">
        <v>404</v>
      </c>
      <c r="BY27" t="s">
        <v>404</v>
      </c>
      <c r="BZ27" t="s">
        <v>404</v>
      </c>
      <c r="CA27" t="s">
        <v>404</v>
      </c>
      <c r="CB27" t="s">
        <v>404</v>
      </c>
      <c r="CC27" t="s">
        <v>404</v>
      </c>
      <c r="CD27" t="s">
        <v>404</v>
      </c>
      <c r="CE27" t="s">
        <v>404</v>
      </c>
      <c r="CF27" t="s">
        <v>404</v>
      </c>
      <c r="CG27" t="s">
        <v>404</v>
      </c>
      <c r="CH27">
        <f t="shared" si="42"/>
        <v>1799.99</v>
      </c>
      <c r="CI27">
        <f t="shared" si="43"/>
        <v>1513.1765996576646</v>
      </c>
      <c r="CJ27">
        <f t="shared" si="44"/>
        <v>0.84065833680057367</v>
      </c>
      <c r="CK27">
        <f t="shared" si="45"/>
        <v>0.16087059002510745</v>
      </c>
      <c r="CL27">
        <v>6</v>
      </c>
      <c r="CM27">
        <v>0.5</v>
      </c>
      <c r="CN27" t="s">
        <v>405</v>
      </c>
      <c r="CO27">
        <v>2</v>
      </c>
      <c r="CP27">
        <v>1657387136.0999999</v>
      </c>
      <c r="CQ27">
        <v>457.82799999999997</v>
      </c>
      <c r="CR27">
        <v>499.93299999999999</v>
      </c>
      <c r="CS27">
        <v>22.687799999999999</v>
      </c>
      <c r="CT27">
        <v>16.494399999999999</v>
      </c>
      <c r="CU27">
        <v>459.88200000000001</v>
      </c>
      <c r="CV27">
        <v>22.572099999999999</v>
      </c>
      <c r="CW27">
        <v>499.70699999999999</v>
      </c>
      <c r="CX27">
        <v>99.4953</v>
      </c>
      <c r="CY27">
        <v>9.8755499999999996E-2</v>
      </c>
      <c r="CZ27">
        <v>27.7211</v>
      </c>
      <c r="DA27">
        <v>28.003599999999999</v>
      </c>
      <c r="DB27">
        <v>999.9</v>
      </c>
      <c r="DC27">
        <v>0</v>
      </c>
      <c r="DD27">
        <v>0</v>
      </c>
      <c r="DE27">
        <v>10019.4</v>
      </c>
      <c r="DF27">
        <v>0</v>
      </c>
      <c r="DG27">
        <v>2224.77</v>
      </c>
      <c r="DH27">
        <v>-42.105200000000004</v>
      </c>
      <c r="DI27">
        <v>468.45600000000002</v>
      </c>
      <c r="DJ27">
        <v>508.31700000000001</v>
      </c>
      <c r="DK27">
        <v>6.1934399999999998</v>
      </c>
      <c r="DL27">
        <v>499.93299999999999</v>
      </c>
      <c r="DM27">
        <v>16.494399999999999</v>
      </c>
      <c r="DN27">
        <v>2.2573300000000001</v>
      </c>
      <c r="DO27">
        <v>1.6411100000000001</v>
      </c>
      <c r="DP27">
        <v>19.3751</v>
      </c>
      <c r="DQ27">
        <v>14.350300000000001</v>
      </c>
      <c r="DR27">
        <v>1799.99</v>
      </c>
      <c r="DS27">
        <v>0.97799199999999997</v>
      </c>
      <c r="DT27">
        <v>2.2008E-2</v>
      </c>
      <c r="DU27">
        <v>0</v>
      </c>
      <c r="DV27">
        <v>884.62099999999998</v>
      </c>
      <c r="DW27">
        <v>5.0005199999999999</v>
      </c>
      <c r="DX27">
        <v>16624.099999999999</v>
      </c>
      <c r="DY27">
        <v>16308.8</v>
      </c>
      <c r="DZ27">
        <v>41.875</v>
      </c>
      <c r="EA27">
        <v>44.5</v>
      </c>
      <c r="EB27">
        <v>43.686999999999998</v>
      </c>
      <c r="EC27">
        <v>40.811999999999998</v>
      </c>
      <c r="ED27">
        <v>43.936999999999998</v>
      </c>
      <c r="EE27">
        <v>1755.49</v>
      </c>
      <c r="EF27">
        <v>39.5</v>
      </c>
      <c r="EG27">
        <v>0</v>
      </c>
      <c r="EH27">
        <v>119.2000000476837</v>
      </c>
      <c r="EI27">
        <v>0</v>
      </c>
      <c r="EJ27">
        <v>883.59199999999987</v>
      </c>
      <c r="EK27">
        <v>6.7269059839663079</v>
      </c>
      <c r="EL27">
        <v>116.8820510607159</v>
      </c>
      <c r="EM27">
        <v>16611.507692307689</v>
      </c>
      <c r="EN27">
        <v>15</v>
      </c>
      <c r="EO27">
        <v>1657387102.5999999</v>
      </c>
      <c r="EP27" t="s">
        <v>462</v>
      </c>
      <c r="EQ27">
        <v>1657387093.5999999</v>
      </c>
      <c r="ER27">
        <v>1657387102.5999999</v>
      </c>
      <c r="ES27">
        <v>12</v>
      </c>
      <c r="ET27">
        <v>-0.32900000000000001</v>
      </c>
      <c r="EU27">
        <v>1E-3</v>
      </c>
      <c r="EV27">
        <v>-2.0470000000000002</v>
      </c>
      <c r="EW27">
        <v>-2.7E-2</v>
      </c>
      <c r="EX27">
        <v>500</v>
      </c>
      <c r="EY27">
        <v>16</v>
      </c>
      <c r="EZ27">
        <v>0.04</v>
      </c>
      <c r="FA27">
        <v>0.01</v>
      </c>
      <c r="FB27">
        <v>-42.022470000000013</v>
      </c>
      <c r="FC27">
        <v>0.24917223264539601</v>
      </c>
      <c r="FD27">
        <v>4.8426393629920857E-2</v>
      </c>
      <c r="FE27">
        <v>1</v>
      </c>
      <c r="FF27">
        <v>6.2009067499999997</v>
      </c>
      <c r="FG27">
        <v>1.7110581613505382E-2</v>
      </c>
      <c r="FH27">
        <v>2.7856357208678632E-2</v>
      </c>
      <c r="FI27">
        <v>1</v>
      </c>
      <c r="FJ27">
        <v>2</v>
      </c>
      <c r="FK27">
        <v>2</v>
      </c>
      <c r="FL27" t="s">
        <v>422</v>
      </c>
      <c r="FM27">
        <v>2.8970899999999999</v>
      </c>
      <c r="FN27">
        <v>2.8201100000000001</v>
      </c>
      <c r="FO27">
        <v>9.8482E-2</v>
      </c>
      <c r="FP27">
        <v>0.10523299999999999</v>
      </c>
      <c r="FQ27">
        <v>0.112099</v>
      </c>
      <c r="FR27">
        <v>9.0120699999999998E-2</v>
      </c>
      <c r="FS27">
        <v>28096.799999999999</v>
      </c>
      <c r="FT27">
        <v>26363.5</v>
      </c>
      <c r="FU27">
        <v>28651.1</v>
      </c>
      <c r="FV27">
        <v>27638.3</v>
      </c>
      <c r="FW27">
        <v>35961.5</v>
      </c>
      <c r="FX27">
        <v>35104.400000000001</v>
      </c>
      <c r="FY27">
        <v>42256.1</v>
      </c>
      <c r="FZ27">
        <v>39980</v>
      </c>
      <c r="GA27">
        <v>2.0662799999999999</v>
      </c>
      <c r="GB27">
        <v>1.8487499999999999</v>
      </c>
      <c r="GC27">
        <v>5.0906100000000003E-2</v>
      </c>
      <c r="GD27">
        <v>0</v>
      </c>
      <c r="GE27">
        <v>27.171900000000001</v>
      </c>
      <c r="GF27">
        <v>999.9</v>
      </c>
      <c r="GG27">
        <v>55.8</v>
      </c>
      <c r="GH27">
        <v>36.200000000000003</v>
      </c>
      <c r="GI27">
        <v>33.8444</v>
      </c>
      <c r="GJ27">
        <v>62.389299999999999</v>
      </c>
      <c r="GK27">
        <v>28.637799999999999</v>
      </c>
      <c r="GL27">
        <v>1</v>
      </c>
      <c r="GM27">
        <v>0.339223</v>
      </c>
      <c r="GN27">
        <v>2.64656</v>
      </c>
      <c r="GO27">
        <v>20.220199999999998</v>
      </c>
      <c r="GP27">
        <v>5.2117500000000003</v>
      </c>
      <c r="GQ27">
        <v>11.986000000000001</v>
      </c>
      <c r="GR27">
        <v>4.9899500000000003</v>
      </c>
      <c r="GS27">
        <v>3.29033</v>
      </c>
      <c r="GT27">
        <v>1558.8</v>
      </c>
      <c r="GU27">
        <v>9567.1</v>
      </c>
      <c r="GV27">
        <v>8153.2</v>
      </c>
      <c r="GW27">
        <v>54.9</v>
      </c>
      <c r="GX27">
        <v>1.8643000000000001</v>
      </c>
      <c r="GY27">
        <v>1.8643400000000001</v>
      </c>
      <c r="GZ27">
        <v>1.86066</v>
      </c>
      <c r="HA27">
        <v>1.86188</v>
      </c>
      <c r="HB27">
        <v>1.8615699999999999</v>
      </c>
      <c r="HC27">
        <v>1.85747</v>
      </c>
      <c r="HD27">
        <v>1.8606499999999999</v>
      </c>
      <c r="HE27">
        <v>1.8633999999999999</v>
      </c>
      <c r="HF27">
        <v>0</v>
      </c>
      <c r="HG27">
        <v>0</v>
      </c>
      <c r="HH27">
        <v>0</v>
      </c>
      <c r="HI27">
        <v>0</v>
      </c>
      <c r="HJ27" t="s">
        <v>408</v>
      </c>
      <c r="HK27" t="s">
        <v>409</v>
      </c>
      <c r="HL27" t="s">
        <v>410</v>
      </c>
      <c r="HM27" t="s">
        <v>410</v>
      </c>
      <c r="HN27" t="s">
        <v>410</v>
      </c>
      <c r="HO27" t="s">
        <v>410</v>
      </c>
      <c r="HP27">
        <v>0</v>
      </c>
      <c r="HQ27">
        <v>100</v>
      </c>
      <c r="HR27">
        <v>100</v>
      </c>
      <c r="HS27">
        <v>-2.0539999999999998</v>
      </c>
      <c r="HT27">
        <v>0.1157</v>
      </c>
      <c r="HU27">
        <v>-2.3576487002636379</v>
      </c>
      <c r="HV27">
        <v>1.239808642223445E-3</v>
      </c>
      <c r="HW27">
        <v>-1.4970110245969971E-6</v>
      </c>
      <c r="HX27">
        <v>5.1465685573841773E-10</v>
      </c>
      <c r="HY27">
        <v>-0.13727215310693849</v>
      </c>
      <c r="HZ27">
        <v>-1.504106212652615E-2</v>
      </c>
      <c r="IA27">
        <v>1.735219391611595E-3</v>
      </c>
      <c r="IB27">
        <v>-2.535611455964381E-5</v>
      </c>
      <c r="IC27">
        <v>2</v>
      </c>
      <c r="ID27">
        <v>2081</v>
      </c>
      <c r="IE27">
        <v>0</v>
      </c>
      <c r="IF27">
        <v>23</v>
      </c>
      <c r="IG27">
        <v>0.7</v>
      </c>
      <c r="IH27">
        <v>0.6</v>
      </c>
      <c r="II27">
        <v>1.2084999999999999</v>
      </c>
      <c r="IJ27">
        <v>2.4011200000000001</v>
      </c>
      <c r="IK27">
        <v>1.54297</v>
      </c>
      <c r="IL27">
        <v>2.32178</v>
      </c>
      <c r="IM27">
        <v>1.5466299999999999</v>
      </c>
      <c r="IN27">
        <v>2.3571800000000001</v>
      </c>
      <c r="IO27">
        <v>39.142800000000001</v>
      </c>
      <c r="IP27">
        <v>24.087499999999999</v>
      </c>
      <c r="IQ27">
        <v>18</v>
      </c>
      <c r="IR27">
        <v>513.24699999999996</v>
      </c>
      <c r="IS27">
        <v>484.93099999999998</v>
      </c>
      <c r="IT27">
        <v>23.936800000000002</v>
      </c>
      <c r="IU27">
        <v>31.488</v>
      </c>
      <c r="IV27">
        <v>30.0001</v>
      </c>
      <c r="IW27">
        <v>31.452000000000002</v>
      </c>
      <c r="IX27">
        <v>31.444800000000001</v>
      </c>
      <c r="IY27">
        <v>24.323799999999999</v>
      </c>
      <c r="IZ27">
        <v>57.696199999999997</v>
      </c>
      <c r="JA27">
        <v>0</v>
      </c>
      <c r="JB27">
        <v>23.936499999999999</v>
      </c>
      <c r="JC27">
        <v>500</v>
      </c>
      <c r="JD27">
        <v>16.456800000000001</v>
      </c>
      <c r="JE27">
        <v>100.01900000000001</v>
      </c>
      <c r="JF27">
        <v>98.938500000000005</v>
      </c>
    </row>
    <row r="28" spans="1:266" x14ac:dyDescent="0.25">
      <c r="A28">
        <v>12</v>
      </c>
      <c r="B28">
        <v>1657387268.5999999</v>
      </c>
      <c r="C28">
        <v>1433.599999904633</v>
      </c>
      <c r="D28" t="s">
        <v>463</v>
      </c>
      <c r="E28" t="s">
        <v>464</v>
      </c>
      <c r="F28" t="s">
        <v>396</v>
      </c>
      <c r="G28" t="s">
        <v>397</v>
      </c>
      <c r="H28" t="s">
        <v>398</v>
      </c>
      <c r="I28" t="s">
        <v>399</v>
      </c>
      <c r="J28" t="s">
        <v>400</v>
      </c>
      <c r="K28">
        <v>1657387268.5999999</v>
      </c>
      <c r="L28">
        <f t="shared" si="0"/>
        <v>5.6359043348189249E-3</v>
      </c>
      <c r="M28">
        <f t="shared" si="1"/>
        <v>5.6359043348189246</v>
      </c>
      <c r="N28">
        <f t="shared" si="2"/>
        <v>37.997450587449002</v>
      </c>
      <c r="O28">
        <f t="shared" si="3"/>
        <v>550.62300000000005</v>
      </c>
      <c r="P28">
        <f t="shared" si="4"/>
        <v>369.37344437819371</v>
      </c>
      <c r="Q28">
        <f t="shared" si="5"/>
        <v>36.784437720288302</v>
      </c>
      <c r="R28">
        <f t="shared" si="6"/>
        <v>54.834362781424801</v>
      </c>
      <c r="S28">
        <f t="shared" si="7"/>
        <v>0.38035451493821693</v>
      </c>
      <c r="T28">
        <f t="shared" si="8"/>
        <v>2.9273210469724402</v>
      </c>
      <c r="U28">
        <f t="shared" si="9"/>
        <v>0.35487760353947412</v>
      </c>
      <c r="V28">
        <f t="shared" si="10"/>
        <v>0.22394513698333235</v>
      </c>
      <c r="W28">
        <f t="shared" si="11"/>
        <v>289.60100333971212</v>
      </c>
      <c r="X28">
        <f t="shared" si="12"/>
        <v>28.042362250139348</v>
      </c>
      <c r="Y28">
        <f t="shared" si="13"/>
        <v>27.987200000000001</v>
      </c>
      <c r="Z28">
        <f t="shared" si="14"/>
        <v>3.7920089067582103</v>
      </c>
      <c r="AA28">
        <f t="shared" si="15"/>
        <v>60.212863060939078</v>
      </c>
      <c r="AB28">
        <f t="shared" si="16"/>
        <v>2.2585017881266398</v>
      </c>
      <c r="AC28">
        <f t="shared" si="17"/>
        <v>3.7508626451475968</v>
      </c>
      <c r="AD28">
        <f t="shared" si="18"/>
        <v>1.5335071186315705</v>
      </c>
      <c r="AE28">
        <f t="shared" si="19"/>
        <v>-248.5433811655146</v>
      </c>
      <c r="AF28">
        <f t="shared" si="20"/>
        <v>-29.511915937178905</v>
      </c>
      <c r="AG28">
        <f t="shared" si="21"/>
        <v>-2.1952176399248264</v>
      </c>
      <c r="AH28">
        <f t="shared" si="22"/>
        <v>9.3504885970938076</v>
      </c>
      <c r="AI28">
        <v>0</v>
      </c>
      <c r="AJ28">
        <v>0</v>
      </c>
      <c r="AK28">
        <f t="shared" si="23"/>
        <v>1</v>
      </c>
      <c r="AL28">
        <f t="shared" si="24"/>
        <v>0</v>
      </c>
      <c r="AM28">
        <f t="shared" si="25"/>
        <v>52661.104363296618</v>
      </c>
      <c r="AN28" t="s">
        <v>401</v>
      </c>
      <c r="AO28">
        <v>10138.200000000001</v>
      </c>
      <c r="AP28">
        <v>991.13000000000011</v>
      </c>
      <c r="AQ28">
        <v>3656.87</v>
      </c>
      <c r="AR28">
        <f t="shared" si="26"/>
        <v>0.72896766907218469</v>
      </c>
      <c r="AS28">
        <v>-2.5326555040585359</v>
      </c>
      <c r="AT28" t="s">
        <v>465</v>
      </c>
      <c r="AU28">
        <v>10134.299999999999</v>
      </c>
      <c r="AV28">
        <v>898.77923999999996</v>
      </c>
      <c r="AW28">
        <v>1345.88</v>
      </c>
      <c r="AX28">
        <f t="shared" si="27"/>
        <v>0.33219957202722394</v>
      </c>
      <c r="AY28">
        <v>0.5</v>
      </c>
      <c r="AZ28">
        <f t="shared" si="28"/>
        <v>1513.3691996578818</v>
      </c>
      <c r="BA28">
        <f t="shared" si="29"/>
        <v>37.997450587449002</v>
      </c>
      <c r="BB28">
        <f t="shared" si="30"/>
        <v>251.37030022276539</v>
      </c>
      <c r="BC28">
        <f t="shared" si="31"/>
        <v>2.6781373706211236E-2</v>
      </c>
      <c r="BD28">
        <f t="shared" si="32"/>
        <v>1.7170847326656162</v>
      </c>
      <c r="BE28">
        <f t="shared" si="33"/>
        <v>676.36128187535655</v>
      </c>
      <c r="BF28" t="s">
        <v>466</v>
      </c>
      <c r="BG28">
        <v>619.03</v>
      </c>
      <c r="BH28">
        <f t="shared" si="34"/>
        <v>619.03</v>
      </c>
      <c r="BI28">
        <f t="shared" si="35"/>
        <v>0.54005557702023954</v>
      </c>
      <c r="BJ28">
        <f t="shared" si="36"/>
        <v>0.61512108413015076</v>
      </c>
      <c r="BK28">
        <f t="shared" si="37"/>
        <v>0.76073460090063982</v>
      </c>
      <c r="BL28">
        <f t="shared" si="38"/>
        <v>1.2603263143058496</v>
      </c>
      <c r="BM28">
        <f t="shared" si="39"/>
        <v>0.86692250557068584</v>
      </c>
      <c r="BN28">
        <f t="shared" si="40"/>
        <v>0.42366177116984505</v>
      </c>
      <c r="BO28">
        <f t="shared" si="41"/>
        <v>0.57633822883015495</v>
      </c>
      <c r="BP28">
        <v>642</v>
      </c>
      <c r="BQ28">
        <v>300</v>
      </c>
      <c r="BR28">
        <v>300</v>
      </c>
      <c r="BS28">
        <v>300</v>
      </c>
      <c r="BT28">
        <v>10134.299999999999</v>
      </c>
      <c r="BU28">
        <v>1255.8699999999999</v>
      </c>
      <c r="BV28">
        <v>-6.9265100000000003E-3</v>
      </c>
      <c r="BW28">
        <v>1.03</v>
      </c>
      <c r="BX28" t="s">
        <v>404</v>
      </c>
      <c r="BY28" t="s">
        <v>404</v>
      </c>
      <c r="BZ28" t="s">
        <v>404</v>
      </c>
      <c r="CA28" t="s">
        <v>404</v>
      </c>
      <c r="CB28" t="s">
        <v>404</v>
      </c>
      <c r="CC28" t="s">
        <v>404</v>
      </c>
      <c r="CD28" t="s">
        <v>404</v>
      </c>
      <c r="CE28" t="s">
        <v>404</v>
      </c>
      <c r="CF28" t="s">
        <v>404</v>
      </c>
      <c r="CG28" t="s">
        <v>404</v>
      </c>
      <c r="CH28">
        <f t="shared" si="42"/>
        <v>1800.22</v>
      </c>
      <c r="CI28">
        <f t="shared" si="43"/>
        <v>1513.3691996578818</v>
      </c>
      <c r="CJ28">
        <f t="shared" si="44"/>
        <v>0.84065791939756351</v>
      </c>
      <c r="CK28">
        <f t="shared" si="45"/>
        <v>0.16086978443729771</v>
      </c>
      <c r="CL28">
        <v>6</v>
      </c>
      <c r="CM28">
        <v>0.5</v>
      </c>
      <c r="CN28" t="s">
        <v>405</v>
      </c>
      <c r="CO28">
        <v>2</v>
      </c>
      <c r="CP28">
        <v>1657387268.5999999</v>
      </c>
      <c r="CQ28">
        <v>550.62300000000005</v>
      </c>
      <c r="CR28">
        <v>599.95500000000004</v>
      </c>
      <c r="CS28">
        <v>22.678899999999999</v>
      </c>
      <c r="CT28">
        <v>16.067699999999999</v>
      </c>
      <c r="CU28">
        <v>552.57899999999995</v>
      </c>
      <c r="CV28">
        <v>22.560700000000001</v>
      </c>
      <c r="CW28">
        <v>499.887</v>
      </c>
      <c r="CX28">
        <v>99.486999999999995</v>
      </c>
      <c r="CY28">
        <v>9.9037600000000003E-2</v>
      </c>
      <c r="CZ28">
        <v>27.8002</v>
      </c>
      <c r="DA28">
        <v>27.987200000000001</v>
      </c>
      <c r="DB28">
        <v>999.9</v>
      </c>
      <c r="DC28">
        <v>0</v>
      </c>
      <c r="DD28">
        <v>0</v>
      </c>
      <c r="DE28">
        <v>10038.799999999999</v>
      </c>
      <c r="DF28">
        <v>0</v>
      </c>
      <c r="DG28">
        <v>758.89300000000003</v>
      </c>
      <c r="DH28">
        <v>-49.331200000000003</v>
      </c>
      <c r="DI28">
        <v>563.40099999999995</v>
      </c>
      <c r="DJ28">
        <v>609.75199999999995</v>
      </c>
      <c r="DK28">
        <v>6.6112099999999998</v>
      </c>
      <c r="DL28">
        <v>599.95500000000004</v>
      </c>
      <c r="DM28">
        <v>16.067699999999999</v>
      </c>
      <c r="DN28">
        <v>2.2562600000000002</v>
      </c>
      <c r="DO28">
        <v>1.59853</v>
      </c>
      <c r="DP28">
        <v>19.3675</v>
      </c>
      <c r="DQ28">
        <v>13.944599999999999</v>
      </c>
      <c r="DR28">
        <v>1800.22</v>
      </c>
      <c r="DS28">
        <v>0.97800900000000002</v>
      </c>
      <c r="DT28">
        <v>2.1990900000000001E-2</v>
      </c>
      <c r="DU28">
        <v>0</v>
      </c>
      <c r="DV28">
        <v>899.22699999999998</v>
      </c>
      <c r="DW28">
        <v>5.0005199999999999</v>
      </c>
      <c r="DX28">
        <v>16703.2</v>
      </c>
      <c r="DY28">
        <v>16311</v>
      </c>
      <c r="DZ28">
        <v>41.436999999999998</v>
      </c>
      <c r="EA28">
        <v>43.875</v>
      </c>
      <c r="EB28">
        <v>43.25</v>
      </c>
      <c r="EC28">
        <v>41.061999999999998</v>
      </c>
      <c r="ED28">
        <v>43.561999999999998</v>
      </c>
      <c r="EE28">
        <v>1755.74</v>
      </c>
      <c r="EF28">
        <v>39.479999999999997</v>
      </c>
      <c r="EG28">
        <v>0</v>
      </c>
      <c r="EH28">
        <v>131.79999995231631</v>
      </c>
      <c r="EI28">
        <v>0</v>
      </c>
      <c r="EJ28">
        <v>898.77923999999996</v>
      </c>
      <c r="EK28">
        <v>2.5173846068180148</v>
      </c>
      <c r="EL28">
        <v>-435.73076969511999</v>
      </c>
      <c r="EM28">
        <v>16712.088</v>
      </c>
      <c r="EN28">
        <v>15</v>
      </c>
      <c r="EO28">
        <v>1657387234.5999999</v>
      </c>
      <c r="EP28" t="s">
        <v>467</v>
      </c>
      <c r="EQ28">
        <v>1657387220.5999999</v>
      </c>
      <c r="ER28">
        <v>1657387234.5999999</v>
      </c>
      <c r="ES28">
        <v>13</v>
      </c>
      <c r="ET28">
        <v>8.6999999999999994E-2</v>
      </c>
      <c r="EU28">
        <v>3.0000000000000001E-3</v>
      </c>
      <c r="EV28">
        <v>-1.9550000000000001</v>
      </c>
      <c r="EW28">
        <v>-3.4000000000000002E-2</v>
      </c>
      <c r="EX28">
        <v>600</v>
      </c>
      <c r="EY28">
        <v>16</v>
      </c>
      <c r="EZ28">
        <v>0.06</v>
      </c>
      <c r="FA28">
        <v>0.01</v>
      </c>
      <c r="FB28">
        <v>-49.301717073170728</v>
      </c>
      <c r="FC28">
        <v>0.22448989547044701</v>
      </c>
      <c r="FD28">
        <v>6.0012949425526527E-2</v>
      </c>
      <c r="FE28">
        <v>1</v>
      </c>
      <c r="FF28">
        <v>6.6510719512195129</v>
      </c>
      <c r="FG28">
        <v>-5.1322996515665083E-2</v>
      </c>
      <c r="FH28">
        <v>3.6269624879169508E-2</v>
      </c>
      <c r="FI28">
        <v>1</v>
      </c>
      <c r="FJ28">
        <v>2</v>
      </c>
      <c r="FK28">
        <v>2</v>
      </c>
      <c r="FL28" t="s">
        <v>422</v>
      </c>
      <c r="FM28">
        <v>2.8977400000000002</v>
      </c>
      <c r="FN28">
        <v>2.82057</v>
      </c>
      <c r="FO28">
        <v>0.11260299999999999</v>
      </c>
      <c r="FP28">
        <v>0.11990099999999999</v>
      </c>
      <c r="FQ28">
        <v>0.112065</v>
      </c>
      <c r="FR28">
        <v>8.8448799999999994E-2</v>
      </c>
      <c r="FS28">
        <v>27660.7</v>
      </c>
      <c r="FT28">
        <v>25936.6</v>
      </c>
      <c r="FU28">
        <v>28654.9</v>
      </c>
      <c r="FV28">
        <v>27643.5</v>
      </c>
      <c r="FW28">
        <v>35967.199999999997</v>
      </c>
      <c r="FX28">
        <v>35175.800000000003</v>
      </c>
      <c r="FY28">
        <v>42261.4</v>
      </c>
      <c r="FZ28">
        <v>39987.300000000003</v>
      </c>
      <c r="GA28">
        <v>2.0683500000000001</v>
      </c>
      <c r="GB28">
        <v>1.84907</v>
      </c>
      <c r="GC28">
        <v>6.4581600000000003E-2</v>
      </c>
      <c r="GD28">
        <v>0</v>
      </c>
      <c r="GE28">
        <v>26.931899999999999</v>
      </c>
      <c r="GF28">
        <v>999.9</v>
      </c>
      <c r="GG28">
        <v>55.6</v>
      </c>
      <c r="GH28">
        <v>36.1</v>
      </c>
      <c r="GI28">
        <v>33.5396</v>
      </c>
      <c r="GJ28">
        <v>62.2393</v>
      </c>
      <c r="GK28">
        <v>28.245200000000001</v>
      </c>
      <c r="GL28">
        <v>1</v>
      </c>
      <c r="GM28">
        <v>0.32791700000000001</v>
      </c>
      <c r="GN28">
        <v>1.34223</v>
      </c>
      <c r="GO28">
        <v>20.235099999999999</v>
      </c>
      <c r="GP28">
        <v>5.2112999999999996</v>
      </c>
      <c r="GQ28">
        <v>11.985799999999999</v>
      </c>
      <c r="GR28">
        <v>4.9898499999999997</v>
      </c>
      <c r="GS28">
        <v>3.2902499999999999</v>
      </c>
      <c r="GT28">
        <v>1561.3</v>
      </c>
      <c r="GU28">
        <v>9607.5</v>
      </c>
      <c r="GV28">
        <v>8153.2</v>
      </c>
      <c r="GW28">
        <v>54.9</v>
      </c>
      <c r="GX28">
        <v>1.8641700000000001</v>
      </c>
      <c r="GY28">
        <v>1.86432</v>
      </c>
      <c r="GZ28">
        <v>1.86063</v>
      </c>
      <c r="HA28">
        <v>1.8618600000000001</v>
      </c>
      <c r="HB28">
        <v>1.8615699999999999</v>
      </c>
      <c r="HC28">
        <v>1.85745</v>
      </c>
      <c r="HD28">
        <v>1.86056</v>
      </c>
      <c r="HE28">
        <v>1.8633900000000001</v>
      </c>
      <c r="HF28">
        <v>0</v>
      </c>
      <c r="HG28">
        <v>0</v>
      </c>
      <c r="HH28">
        <v>0</v>
      </c>
      <c r="HI28">
        <v>0</v>
      </c>
      <c r="HJ28" t="s">
        <v>408</v>
      </c>
      <c r="HK28" t="s">
        <v>409</v>
      </c>
      <c r="HL28" t="s">
        <v>410</v>
      </c>
      <c r="HM28" t="s">
        <v>410</v>
      </c>
      <c r="HN28" t="s">
        <v>410</v>
      </c>
      <c r="HO28" t="s">
        <v>410</v>
      </c>
      <c r="HP28">
        <v>0</v>
      </c>
      <c r="HQ28">
        <v>100</v>
      </c>
      <c r="HR28">
        <v>100</v>
      </c>
      <c r="HS28">
        <v>-1.956</v>
      </c>
      <c r="HT28">
        <v>0.1182</v>
      </c>
      <c r="HU28">
        <v>-2.270773190834201</v>
      </c>
      <c r="HV28">
        <v>1.239808642223445E-3</v>
      </c>
      <c r="HW28">
        <v>-1.4970110245969971E-6</v>
      </c>
      <c r="HX28">
        <v>5.1465685573841773E-10</v>
      </c>
      <c r="HY28">
        <v>-0.13440654972486391</v>
      </c>
      <c r="HZ28">
        <v>-1.504106212652615E-2</v>
      </c>
      <c r="IA28">
        <v>1.735219391611595E-3</v>
      </c>
      <c r="IB28">
        <v>-2.535611455964381E-5</v>
      </c>
      <c r="IC28">
        <v>2</v>
      </c>
      <c r="ID28">
        <v>2081</v>
      </c>
      <c r="IE28">
        <v>0</v>
      </c>
      <c r="IF28">
        <v>23</v>
      </c>
      <c r="IG28">
        <v>0.8</v>
      </c>
      <c r="IH28">
        <v>0.6</v>
      </c>
      <c r="II28">
        <v>1.40259</v>
      </c>
      <c r="IJ28">
        <v>2.3999000000000001</v>
      </c>
      <c r="IK28">
        <v>1.54297</v>
      </c>
      <c r="IL28">
        <v>2.323</v>
      </c>
      <c r="IM28">
        <v>1.5466299999999999</v>
      </c>
      <c r="IN28">
        <v>2.2973599999999998</v>
      </c>
      <c r="IO28">
        <v>38.994</v>
      </c>
      <c r="IP28">
        <v>24.105</v>
      </c>
      <c r="IQ28">
        <v>18</v>
      </c>
      <c r="IR28">
        <v>514.029</v>
      </c>
      <c r="IS28">
        <v>484.62099999999998</v>
      </c>
      <c r="IT28">
        <v>25.354500000000002</v>
      </c>
      <c r="IU28">
        <v>31.382400000000001</v>
      </c>
      <c r="IV28">
        <v>29.9998</v>
      </c>
      <c r="IW28">
        <v>31.393699999999999</v>
      </c>
      <c r="IX28">
        <v>31.380400000000002</v>
      </c>
      <c r="IY28">
        <v>28.187799999999999</v>
      </c>
      <c r="IZ28">
        <v>58.399799999999999</v>
      </c>
      <c r="JA28">
        <v>0</v>
      </c>
      <c r="JB28">
        <v>25.357900000000001</v>
      </c>
      <c r="JC28">
        <v>600</v>
      </c>
      <c r="JD28">
        <v>15.980499999999999</v>
      </c>
      <c r="JE28">
        <v>100.032</v>
      </c>
      <c r="JF28">
        <v>98.956699999999998</v>
      </c>
    </row>
    <row r="29" spans="1:266" x14ac:dyDescent="0.25">
      <c r="A29">
        <v>13</v>
      </c>
      <c r="B29">
        <v>1657387384.0999999</v>
      </c>
      <c r="C29">
        <v>1549.099999904633</v>
      </c>
      <c r="D29" t="s">
        <v>468</v>
      </c>
      <c r="E29" t="s">
        <v>469</v>
      </c>
      <c r="F29" t="s">
        <v>396</v>
      </c>
      <c r="G29" t="s">
        <v>397</v>
      </c>
      <c r="H29" t="s">
        <v>398</v>
      </c>
      <c r="I29" t="s">
        <v>399</v>
      </c>
      <c r="J29" t="s">
        <v>400</v>
      </c>
      <c r="K29">
        <v>1657387384.0999999</v>
      </c>
      <c r="L29">
        <f t="shared" si="0"/>
        <v>5.9833520162023294E-3</v>
      </c>
      <c r="M29">
        <f t="shared" si="1"/>
        <v>5.9833520162023293</v>
      </c>
      <c r="N29">
        <f t="shared" si="2"/>
        <v>43.452148186288269</v>
      </c>
      <c r="O29">
        <f t="shared" si="3"/>
        <v>742.59</v>
      </c>
      <c r="P29">
        <f t="shared" si="4"/>
        <v>544.53322860753269</v>
      </c>
      <c r="Q29">
        <f t="shared" si="5"/>
        <v>54.225432165115024</v>
      </c>
      <c r="R29">
        <f t="shared" si="6"/>
        <v>73.948221258164992</v>
      </c>
      <c r="S29">
        <f t="shared" si="7"/>
        <v>0.40734242453866998</v>
      </c>
      <c r="T29">
        <f t="shared" si="8"/>
        <v>2.9227311537980274</v>
      </c>
      <c r="U29">
        <f t="shared" si="9"/>
        <v>0.37822780661751415</v>
      </c>
      <c r="V29">
        <f t="shared" si="10"/>
        <v>0.23883457019022264</v>
      </c>
      <c r="W29">
        <f t="shared" si="11"/>
        <v>289.55108933926016</v>
      </c>
      <c r="X29">
        <f t="shared" si="12"/>
        <v>28.082202209252277</v>
      </c>
      <c r="Y29">
        <f t="shared" si="13"/>
        <v>28.081900000000001</v>
      </c>
      <c r="Z29">
        <f t="shared" si="14"/>
        <v>3.8129958791669702</v>
      </c>
      <c r="AA29">
        <f t="shared" si="15"/>
        <v>60.482026012073163</v>
      </c>
      <c r="AB29">
        <f t="shared" si="16"/>
        <v>2.2859130995912</v>
      </c>
      <c r="AC29">
        <f t="shared" si="17"/>
        <v>3.7794916114994157</v>
      </c>
      <c r="AD29">
        <f t="shared" si="18"/>
        <v>1.5270827795757702</v>
      </c>
      <c r="AE29">
        <f t="shared" si="19"/>
        <v>-263.86582391452271</v>
      </c>
      <c r="AF29">
        <f t="shared" si="20"/>
        <v>-23.856140689283251</v>
      </c>
      <c r="AG29">
        <f t="shared" si="21"/>
        <v>-1.7792987641833879</v>
      </c>
      <c r="AH29">
        <f t="shared" si="22"/>
        <v>4.9825971270792024E-2</v>
      </c>
      <c r="AI29">
        <v>0</v>
      </c>
      <c r="AJ29">
        <v>0</v>
      </c>
      <c r="AK29">
        <f t="shared" si="23"/>
        <v>1</v>
      </c>
      <c r="AL29">
        <f t="shared" si="24"/>
        <v>0</v>
      </c>
      <c r="AM29">
        <f t="shared" si="25"/>
        <v>52506.227221231806</v>
      </c>
      <c r="AN29" t="s">
        <v>401</v>
      </c>
      <c r="AO29">
        <v>10138.200000000001</v>
      </c>
      <c r="AP29">
        <v>991.13000000000011</v>
      </c>
      <c r="AQ29">
        <v>3656.87</v>
      </c>
      <c r="AR29">
        <f t="shared" si="26"/>
        <v>0.72896766907218469</v>
      </c>
      <c r="AS29">
        <v>-2.5326555040585359</v>
      </c>
      <c r="AT29" t="s">
        <v>470</v>
      </c>
      <c r="AU29">
        <v>10133</v>
      </c>
      <c r="AV29">
        <v>888.45183999999995</v>
      </c>
      <c r="AW29">
        <v>1316.71</v>
      </c>
      <c r="AX29">
        <f t="shared" si="27"/>
        <v>0.3252486576391157</v>
      </c>
      <c r="AY29">
        <v>0.5</v>
      </c>
      <c r="AZ29">
        <f t="shared" si="28"/>
        <v>1513.1009996576479</v>
      </c>
      <c r="BA29">
        <f t="shared" si="29"/>
        <v>43.452148186288269</v>
      </c>
      <c r="BB29">
        <f t="shared" si="30"/>
        <v>246.06703450552703</v>
      </c>
      <c r="BC29">
        <f t="shared" si="31"/>
        <v>3.0391099933680082E-2</v>
      </c>
      <c r="BD29">
        <f t="shared" si="32"/>
        <v>1.7772782161599743</v>
      </c>
      <c r="BE29">
        <f t="shared" si="33"/>
        <v>668.9141494440546</v>
      </c>
      <c r="BF29" t="s">
        <v>471</v>
      </c>
      <c r="BG29">
        <v>614.45000000000005</v>
      </c>
      <c r="BH29">
        <f t="shared" si="34"/>
        <v>614.45000000000005</v>
      </c>
      <c r="BI29">
        <f t="shared" si="35"/>
        <v>0.53334447220724379</v>
      </c>
      <c r="BJ29">
        <f t="shared" si="36"/>
        <v>0.60982849656822269</v>
      </c>
      <c r="BK29">
        <f t="shared" si="37"/>
        <v>0.76917716817533399</v>
      </c>
      <c r="BL29">
        <f t="shared" si="38"/>
        <v>1.3153699858713686</v>
      </c>
      <c r="BM29">
        <f t="shared" si="39"/>
        <v>0.87786505810769244</v>
      </c>
      <c r="BN29">
        <f t="shared" si="40"/>
        <v>0.42175512824234174</v>
      </c>
      <c r="BO29">
        <f t="shared" si="41"/>
        <v>0.57824487175765826</v>
      </c>
      <c r="BP29">
        <v>644</v>
      </c>
      <c r="BQ29">
        <v>300</v>
      </c>
      <c r="BR29">
        <v>300</v>
      </c>
      <c r="BS29">
        <v>300</v>
      </c>
      <c r="BT29">
        <v>10133</v>
      </c>
      <c r="BU29">
        <v>1230.24</v>
      </c>
      <c r="BV29">
        <v>-6.9258100000000001E-3</v>
      </c>
      <c r="BW29">
        <v>3.3</v>
      </c>
      <c r="BX29" t="s">
        <v>404</v>
      </c>
      <c r="BY29" t="s">
        <v>404</v>
      </c>
      <c r="BZ29" t="s">
        <v>404</v>
      </c>
      <c r="CA29" t="s">
        <v>404</v>
      </c>
      <c r="CB29" t="s">
        <v>404</v>
      </c>
      <c r="CC29" t="s">
        <v>404</v>
      </c>
      <c r="CD29" t="s">
        <v>404</v>
      </c>
      <c r="CE29" t="s">
        <v>404</v>
      </c>
      <c r="CF29" t="s">
        <v>404</v>
      </c>
      <c r="CG29" t="s">
        <v>404</v>
      </c>
      <c r="CH29">
        <f t="shared" si="42"/>
        <v>1799.9</v>
      </c>
      <c r="CI29">
        <f t="shared" si="43"/>
        <v>1513.1009996576479</v>
      </c>
      <c r="CJ29">
        <f t="shared" si="44"/>
        <v>0.84065836971923313</v>
      </c>
      <c r="CK29">
        <f t="shared" si="45"/>
        <v>0.16087065355811997</v>
      </c>
      <c r="CL29">
        <v>6</v>
      </c>
      <c r="CM29">
        <v>0.5</v>
      </c>
      <c r="CN29" t="s">
        <v>405</v>
      </c>
      <c r="CO29">
        <v>2</v>
      </c>
      <c r="CP29">
        <v>1657387384.0999999</v>
      </c>
      <c r="CQ29">
        <v>742.59</v>
      </c>
      <c r="CR29">
        <v>800.06600000000003</v>
      </c>
      <c r="CS29">
        <v>22.955200000000001</v>
      </c>
      <c r="CT29">
        <v>15.9398</v>
      </c>
      <c r="CU29">
        <v>744.76300000000003</v>
      </c>
      <c r="CV29">
        <v>22.8292</v>
      </c>
      <c r="CW29">
        <v>499.98599999999999</v>
      </c>
      <c r="CX29">
        <v>99.481499999999997</v>
      </c>
      <c r="CY29">
        <v>9.9993499999999999E-2</v>
      </c>
      <c r="CZ29">
        <v>27.930499999999999</v>
      </c>
      <c r="DA29">
        <v>28.081900000000001</v>
      </c>
      <c r="DB29">
        <v>999.9</v>
      </c>
      <c r="DC29">
        <v>0</v>
      </c>
      <c r="DD29">
        <v>0</v>
      </c>
      <c r="DE29">
        <v>10013.1</v>
      </c>
      <c r="DF29">
        <v>0</v>
      </c>
      <c r="DG29">
        <v>2318.83</v>
      </c>
      <c r="DH29">
        <v>-57.476300000000002</v>
      </c>
      <c r="DI29">
        <v>760.03599999999994</v>
      </c>
      <c r="DJ29">
        <v>813.02499999999998</v>
      </c>
      <c r="DK29">
        <v>7.0153999999999996</v>
      </c>
      <c r="DL29">
        <v>800.06600000000003</v>
      </c>
      <c r="DM29">
        <v>15.9398</v>
      </c>
      <c r="DN29">
        <v>2.28362</v>
      </c>
      <c r="DO29">
        <v>1.58572</v>
      </c>
      <c r="DP29">
        <v>19.561299999999999</v>
      </c>
      <c r="DQ29">
        <v>13.8207</v>
      </c>
      <c r="DR29">
        <v>1799.9</v>
      </c>
      <c r="DS29">
        <v>0.97799199999999997</v>
      </c>
      <c r="DT29">
        <v>2.2008E-2</v>
      </c>
      <c r="DU29">
        <v>0</v>
      </c>
      <c r="DV29">
        <v>887.73199999999997</v>
      </c>
      <c r="DW29">
        <v>5.0005199999999999</v>
      </c>
      <c r="DX29">
        <v>16710</v>
      </c>
      <c r="DY29">
        <v>16308</v>
      </c>
      <c r="DZ29">
        <v>41.75</v>
      </c>
      <c r="EA29">
        <v>44.125</v>
      </c>
      <c r="EB29">
        <v>43.311999999999998</v>
      </c>
      <c r="EC29">
        <v>41.936999999999998</v>
      </c>
      <c r="ED29">
        <v>43.75</v>
      </c>
      <c r="EE29">
        <v>1755.4</v>
      </c>
      <c r="EF29">
        <v>39.5</v>
      </c>
      <c r="EG29">
        <v>0</v>
      </c>
      <c r="EH29">
        <v>115.1000001430511</v>
      </c>
      <c r="EI29">
        <v>0</v>
      </c>
      <c r="EJ29">
        <v>888.45183999999995</v>
      </c>
      <c r="EK29">
        <v>-7.5786922923678626</v>
      </c>
      <c r="EL29">
        <v>-189.2615381568923</v>
      </c>
      <c r="EM29">
        <v>16736.675999999999</v>
      </c>
      <c r="EN29">
        <v>15</v>
      </c>
      <c r="EO29">
        <v>1657387345.0999999</v>
      </c>
      <c r="EP29" t="s">
        <v>472</v>
      </c>
      <c r="EQ29">
        <v>1657387345.0999999</v>
      </c>
      <c r="ER29">
        <v>1657387340.0999999</v>
      </c>
      <c r="ES29">
        <v>14</v>
      </c>
      <c r="ET29">
        <v>-0.20799999999999999</v>
      </c>
      <c r="EU29">
        <v>1E-3</v>
      </c>
      <c r="EV29">
        <v>-2.1819999999999999</v>
      </c>
      <c r="EW29">
        <v>-3.1E-2</v>
      </c>
      <c r="EX29">
        <v>800</v>
      </c>
      <c r="EY29">
        <v>16</v>
      </c>
      <c r="EZ29">
        <v>7.0000000000000007E-2</v>
      </c>
      <c r="FA29">
        <v>0.01</v>
      </c>
      <c r="FB29">
        <v>-57.424617499999997</v>
      </c>
      <c r="FC29">
        <v>-0.15647392120061621</v>
      </c>
      <c r="FD29">
        <v>6.1119227283646167E-2</v>
      </c>
      <c r="FE29">
        <v>1</v>
      </c>
      <c r="FF29">
        <v>7.0337344999999996</v>
      </c>
      <c r="FG29">
        <v>8.1215459662271644E-2</v>
      </c>
      <c r="FH29">
        <v>2.5386291276001751E-2</v>
      </c>
      <c r="FI29">
        <v>1</v>
      </c>
      <c r="FJ29">
        <v>2</v>
      </c>
      <c r="FK29">
        <v>2</v>
      </c>
      <c r="FL29" t="s">
        <v>422</v>
      </c>
      <c r="FM29">
        <v>2.8981400000000002</v>
      </c>
      <c r="FN29">
        <v>2.8212999999999999</v>
      </c>
      <c r="FO29">
        <v>0.138517</v>
      </c>
      <c r="FP29">
        <v>0.14590600000000001</v>
      </c>
      <c r="FQ29">
        <v>0.113008</v>
      </c>
      <c r="FR29">
        <v>8.7949299999999994E-2</v>
      </c>
      <c r="FS29">
        <v>26854.1</v>
      </c>
      <c r="FT29">
        <v>25173.9</v>
      </c>
      <c r="FU29">
        <v>28656.1</v>
      </c>
      <c r="FV29">
        <v>27647.599999999999</v>
      </c>
      <c r="FW29">
        <v>35930.6</v>
      </c>
      <c r="FX29">
        <v>35199.4</v>
      </c>
      <c r="FY29">
        <v>42263.6</v>
      </c>
      <c r="FZ29">
        <v>39991.699999999997</v>
      </c>
      <c r="GA29">
        <v>2.06975</v>
      </c>
      <c r="GB29">
        <v>1.85043</v>
      </c>
      <c r="GC29">
        <v>5.2571300000000001E-2</v>
      </c>
      <c r="GD29">
        <v>0</v>
      </c>
      <c r="GE29">
        <v>27.223099999999999</v>
      </c>
      <c r="GF29">
        <v>999.9</v>
      </c>
      <c r="GG29">
        <v>55.7</v>
      </c>
      <c r="GH29">
        <v>36.1</v>
      </c>
      <c r="GI29">
        <v>33.599600000000002</v>
      </c>
      <c r="GJ29">
        <v>62.369300000000003</v>
      </c>
      <c r="GK29">
        <v>28.713899999999999</v>
      </c>
      <c r="GL29">
        <v>1</v>
      </c>
      <c r="GM29">
        <v>0.32773099999999999</v>
      </c>
      <c r="GN29">
        <v>3.3354300000000001</v>
      </c>
      <c r="GO29">
        <v>20.208200000000001</v>
      </c>
      <c r="GP29">
        <v>5.2160900000000003</v>
      </c>
      <c r="GQ29">
        <v>11.986000000000001</v>
      </c>
      <c r="GR29">
        <v>4.9912000000000001</v>
      </c>
      <c r="GS29">
        <v>3.2909999999999999</v>
      </c>
      <c r="GT29">
        <v>1563.6</v>
      </c>
      <c r="GU29">
        <v>9644.5</v>
      </c>
      <c r="GV29">
        <v>8153.2</v>
      </c>
      <c r="GW29">
        <v>55</v>
      </c>
      <c r="GX29">
        <v>1.8641799999999999</v>
      </c>
      <c r="GY29">
        <v>1.8643099999999999</v>
      </c>
      <c r="GZ29">
        <v>1.86053</v>
      </c>
      <c r="HA29">
        <v>1.8617999999999999</v>
      </c>
      <c r="HB29">
        <v>1.86154</v>
      </c>
      <c r="HC29">
        <v>1.85745</v>
      </c>
      <c r="HD29">
        <v>1.86053</v>
      </c>
      <c r="HE29">
        <v>1.8633599999999999</v>
      </c>
      <c r="HF29">
        <v>0</v>
      </c>
      <c r="HG29">
        <v>0</v>
      </c>
      <c r="HH29">
        <v>0</v>
      </c>
      <c r="HI29">
        <v>0</v>
      </c>
      <c r="HJ29" t="s">
        <v>408</v>
      </c>
      <c r="HK29" t="s">
        <v>409</v>
      </c>
      <c r="HL29" t="s">
        <v>410</v>
      </c>
      <c r="HM29" t="s">
        <v>410</v>
      </c>
      <c r="HN29" t="s">
        <v>410</v>
      </c>
      <c r="HO29" t="s">
        <v>410</v>
      </c>
      <c r="HP29">
        <v>0</v>
      </c>
      <c r="HQ29">
        <v>100</v>
      </c>
      <c r="HR29">
        <v>100</v>
      </c>
      <c r="HS29">
        <v>-2.173</v>
      </c>
      <c r="HT29">
        <v>0.126</v>
      </c>
      <c r="HU29">
        <v>-2.478772494208338</v>
      </c>
      <c r="HV29">
        <v>1.239808642223445E-3</v>
      </c>
      <c r="HW29">
        <v>-1.4970110245969971E-6</v>
      </c>
      <c r="HX29">
        <v>5.1465685573841773E-10</v>
      </c>
      <c r="HY29">
        <v>-0.13319574625395139</v>
      </c>
      <c r="HZ29">
        <v>-1.504106212652615E-2</v>
      </c>
      <c r="IA29">
        <v>1.735219391611595E-3</v>
      </c>
      <c r="IB29">
        <v>-2.535611455964381E-5</v>
      </c>
      <c r="IC29">
        <v>2</v>
      </c>
      <c r="ID29">
        <v>2081</v>
      </c>
      <c r="IE29">
        <v>0</v>
      </c>
      <c r="IF29">
        <v>23</v>
      </c>
      <c r="IG29">
        <v>0.7</v>
      </c>
      <c r="IH29">
        <v>0.7</v>
      </c>
      <c r="II29">
        <v>1.7748999999999999</v>
      </c>
      <c r="IJ29">
        <v>2.3852500000000001</v>
      </c>
      <c r="IK29">
        <v>1.54297</v>
      </c>
      <c r="IL29">
        <v>2.323</v>
      </c>
      <c r="IM29">
        <v>1.5466299999999999</v>
      </c>
      <c r="IN29">
        <v>2.3840300000000001</v>
      </c>
      <c r="IO29">
        <v>38.944499999999998</v>
      </c>
      <c r="IP29">
        <v>24.113800000000001</v>
      </c>
      <c r="IQ29">
        <v>18</v>
      </c>
      <c r="IR29">
        <v>514.35699999999997</v>
      </c>
      <c r="IS29">
        <v>485.09199999999998</v>
      </c>
      <c r="IT29">
        <v>23.669799999999999</v>
      </c>
      <c r="IU29">
        <v>31.306799999999999</v>
      </c>
      <c r="IV29">
        <v>30.0002</v>
      </c>
      <c r="IW29">
        <v>31.3308</v>
      </c>
      <c r="IX29">
        <v>31.323899999999998</v>
      </c>
      <c r="IY29">
        <v>35.670900000000003</v>
      </c>
      <c r="IZ29">
        <v>58.716200000000001</v>
      </c>
      <c r="JA29">
        <v>0</v>
      </c>
      <c r="JB29">
        <v>23.610600000000002</v>
      </c>
      <c r="JC29">
        <v>800</v>
      </c>
      <c r="JD29">
        <v>15.956200000000001</v>
      </c>
      <c r="JE29">
        <v>100.03700000000001</v>
      </c>
      <c r="JF29">
        <v>98.969099999999997</v>
      </c>
    </row>
    <row r="30" spans="1:266" x14ac:dyDescent="0.25">
      <c r="A30">
        <v>14</v>
      </c>
      <c r="B30">
        <v>1657387507.5999999</v>
      </c>
      <c r="C30">
        <v>1672.599999904633</v>
      </c>
      <c r="D30" t="s">
        <v>473</v>
      </c>
      <c r="E30" t="s">
        <v>474</v>
      </c>
      <c r="F30" t="s">
        <v>396</v>
      </c>
      <c r="G30" t="s">
        <v>397</v>
      </c>
      <c r="H30" t="s">
        <v>398</v>
      </c>
      <c r="I30" t="s">
        <v>399</v>
      </c>
      <c r="J30" t="s">
        <v>400</v>
      </c>
      <c r="K30">
        <v>1657387507.5999999</v>
      </c>
      <c r="L30">
        <f t="shared" si="0"/>
        <v>6.5550274684199146E-3</v>
      </c>
      <c r="M30">
        <f t="shared" si="1"/>
        <v>6.5550274684199143</v>
      </c>
      <c r="N30">
        <f t="shared" si="2"/>
        <v>42.781454657437365</v>
      </c>
      <c r="O30">
        <f t="shared" si="3"/>
        <v>941.17399999999998</v>
      </c>
      <c r="P30">
        <f t="shared" si="4"/>
        <v>757.62199982061213</v>
      </c>
      <c r="Q30">
        <f t="shared" si="5"/>
        <v>75.442282728306964</v>
      </c>
      <c r="R30">
        <f t="shared" si="6"/>
        <v>93.719975160890002</v>
      </c>
      <c r="S30">
        <f t="shared" si="7"/>
        <v>0.45236192872346148</v>
      </c>
      <c r="T30">
        <f t="shared" si="8"/>
        <v>2.9179549102687803</v>
      </c>
      <c r="U30">
        <f t="shared" si="9"/>
        <v>0.41670415002654937</v>
      </c>
      <c r="V30">
        <f t="shared" si="10"/>
        <v>0.26340918012997949</v>
      </c>
      <c r="W30">
        <f t="shared" si="11"/>
        <v>289.59418133935924</v>
      </c>
      <c r="X30">
        <f t="shared" si="12"/>
        <v>27.796561224528684</v>
      </c>
      <c r="Y30">
        <f t="shared" si="13"/>
        <v>27.992599999999999</v>
      </c>
      <c r="Z30">
        <f t="shared" si="14"/>
        <v>3.7932029142773409</v>
      </c>
      <c r="AA30">
        <f t="shared" si="15"/>
        <v>60.663238268564271</v>
      </c>
      <c r="AB30">
        <f t="shared" si="16"/>
        <v>2.2745048340025003</v>
      </c>
      <c r="AC30">
        <f t="shared" si="17"/>
        <v>3.7493956783727289</v>
      </c>
      <c r="AD30">
        <f t="shared" si="18"/>
        <v>1.5186980802748407</v>
      </c>
      <c r="AE30">
        <f t="shared" si="19"/>
        <v>-289.07671135731823</v>
      </c>
      <c r="AF30">
        <f t="shared" si="20"/>
        <v>-31.320975517871592</v>
      </c>
      <c r="AG30">
        <f t="shared" si="21"/>
        <v>-2.3372460173832157</v>
      </c>
      <c r="AH30">
        <f t="shared" si="22"/>
        <v>-33.140751553213804</v>
      </c>
      <c r="AI30">
        <v>0</v>
      </c>
      <c r="AJ30">
        <v>0</v>
      </c>
      <c r="AK30">
        <f t="shared" si="23"/>
        <v>1</v>
      </c>
      <c r="AL30">
        <f t="shared" si="24"/>
        <v>0</v>
      </c>
      <c r="AM30">
        <f t="shared" si="25"/>
        <v>52392.819586744044</v>
      </c>
      <c r="AN30" t="s">
        <v>401</v>
      </c>
      <c r="AO30">
        <v>10138.200000000001</v>
      </c>
      <c r="AP30">
        <v>991.13000000000011</v>
      </c>
      <c r="AQ30">
        <v>3656.87</v>
      </c>
      <c r="AR30">
        <f t="shared" si="26"/>
        <v>0.72896766907218469</v>
      </c>
      <c r="AS30">
        <v>-2.5326555040585359</v>
      </c>
      <c r="AT30" t="s">
        <v>475</v>
      </c>
      <c r="AU30">
        <v>10131</v>
      </c>
      <c r="AV30">
        <v>870.30827999999997</v>
      </c>
      <c r="AW30">
        <v>1249.01</v>
      </c>
      <c r="AX30">
        <f t="shared" si="27"/>
        <v>0.303201511597185</v>
      </c>
      <c r="AY30">
        <v>0.5</v>
      </c>
      <c r="AZ30">
        <f t="shared" si="28"/>
        <v>1513.3277996576992</v>
      </c>
      <c r="BA30">
        <f t="shared" si="29"/>
        <v>42.781454657437365</v>
      </c>
      <c r="BB30">
        <f t="shared" si="30"/>
        <v>229.42163819912818</v>
      </c>
      <c r="BC30">
        <f t="shared" si="31"/>
        <v>2.9943354091390866E-2</v>
      </c>
      <c r="BD30">
        <f t="shared" si="32"/>
        <v>1.9278148293448409</v>
      </c>
      <c r="BE30">
        <f t="shared" si="33"/>
        <v>650.9884429809199</v>
      </c>
      <c r="BF30" t="s">
        <v>476</v>
      </c>
      <c r="BG30">
        <v>604.1</v>
      </c>
      <c r="BH30">
        <f t="shared" si="34"/>
        <v>604.1</v>
      </c>
      <c r="BI30">
        <f t="shared" si="35"/>
        <v>0.51633693885557364</v>
      </c>
      <c r="BJ30">
        <f t="shared" si="36"/>
        <v>0.58721638678265187</v>
      </c>
      <c r="BK30">
        <f t="shared" si="37"/>
        <v>0.78874595858842944</v>
      </c>
      <c r="BL30">
        <f t="shared" si="38"/>
        <v>1.4685191561966815</v>
      </c>
      <c r="BM30">
        <f t="shared" si="39"/>
        <v>0.90326138333070738</v>
      </c>
      <c r="BN30">
        <f t="shared" si="40"/>
        <v>0.40759972920790782</v>
      </c>
      <c r="BO30">
        <f t="shared" si="41"/>
        <v>0.59240027079209212</v>
      </c>
      <c r="BP30">
        <v>646</v>
      </c>
      <c r="BQ30">
        <v>300</v>
      </c>
      <c r="BR30">
        <v>300</v>
      </c>
      <c r="BS30">
        <v>300</v>
      </c>
      <c r="BT30">
        <v>10131</v>
      </c>
      <c r="BU30">
        <v>1172.8800000000001</v>
      </c>
      <c r="BV30">
        <v>-6.9244600000000003E-3</v>
      </c>
      <c r="BW30">
        <v>1.95</v>
      </c>
      <c r="BX30" t="s">
        <v>404</v>
      </c>
      <c r="BY30" t="s">
        <v>404</v>
      </c>
      <c r="BZ30" t="s">
        <v>404</v>
      </c>
      <c r="CA30" t="s">
        <v>404</v>
      </c>
      <c r="CB30" t="s">
        <v>404</v>
      </c>
      <c r="CC30" t="s">
        <v>404</v>
      </c>
      <c r="CD30" t="s">
        <v>404</v>
      </c>
      <c r="CE30" t="s">
        <v>404</v>
      </c>
      <c r="CF30" t="s">
        <v>404</v>
      </c>
      <c r="CG30" t="s">
        <v>404</v>
      </c>
      <c r="CH30">
        <f t="shared" si="42"/>
        <v>1800.17</v>
      </c>
      <c r="CI30">
        <f t="shared" si="43"/>
        <v>1513.3277996576992</v>
      </c>
      <c r="CJ30">
        <f t="shared" si="44"/>
        <v>0.84065827097312984</v>
      </c>
      <c r="CK30">
        <f t="shared" si="45"/>
        <v>0.16087046297814053</v>
      </c>
      <c r="CL30">
        <v>6</v>
      </c>
      <c r="CM30">
        <v>0.5</v>
      </c>
      <c r="CN30" t="s">
        <v>405</v>
      </c>
      <c r="CO30">
        <v>2</v>
      </c>
      <c r="CP30">
        <v>1657387507.5999999</v>
      </c>
      <c r="CQ30">
        <v>941.17399999999998</v>
      </c>
      <c r="CR30">
        <v>999.91</v>
      </c>
      <c r="CS30">
        <v>22.8415</v>
      </c>
      <c r="CT30">
        <v>15.155799999999999</v>
      </c>
      <c r="CU30">
        <v>943.66899999999998</v>
      </c>
      <c r="CV30">
        <v>22.7118</v>
      </c>
      <c r="CW30">
        <v>500.04300000000001</v>
      </c>
      <c r="CX30">
        <v>99.4773</v>
      </c>
      <c r="CY30">
        <v>0.100435</v>
      </c>
      <c r="CZ30">
        <v>27.793500000000002</v>
      </c>
      <c r="DA30">
        <v>27.992599999999999</v>
      </c>
      <c r="DB30">
        <v>999.9</v>
      </c>
      <c r="DC30">
        <v>0</v>
      </c>
      <c r="DD30">
        <v>0</v>
      </c>
      <c r="DE30">
        <v>9986.25</v>
      </c>
      <c r="DF30">
        <v>0</v>
      </c>
      <c r="DG30">
        <v>2299.8200000000002</v>
      </c>
      <c r="DH30">
        <v>-58.7361</v>
      </c>
      <c r="DI30">
        <v>963.17399999999998</v>
      </c>
      <c r="DJ30">
        <v>1015.3</v>
      </c>
      <c r="DK30">
        <v>7.68574</v>
      </c>
      <c r="DL30">
        <v>999.91</v>
      </c>
      <c r="DM30">
        <v>15.155799999999999</v>
      </c>
      <c r="DN30">
        <v>2.2722099999999998</v>
      </c>
      <c r="DO30">
        <v>1.5076499999999999</v>
      </c>
      <c r="DP30">
        <v>19.480699999999999</v>
      </c>
      <c r="DQ30">
        <v>13.045999999999999</v>
      </c>
      <c r="DR30">
        <v>1800.17</v>
      </c>
      <c r="DS30">
        <v>0.97799599999999998</v>
      </c>
      <c r="DT30">
        <v>2.20044E-2</v>
      </c>
      <c r="DU30">
        <v>0</v>
      </c>
      <c r="DV30">
        <v>869.96699999999998</v>
      </c>
      <c r="DW30">
        <v>5.0005199999999999</v>
      </c>
      <c r="DX30">
        <v>16404.7</v>
      </c>
      <c r="DY30">
        <v>16310.5</v>
      </c>
      <c r="DZ30">
        <v>42</v>
      </c>
      <c r="EA30">
        <v>44.625</v>
      </c>
      <c r="EB30">
        <v>43.625</v>
      </c>
      <c r="EC30">
        <v>42.25</v>
      </c>
      <c r="ED30">
        <v>44.061999999999998</v>
      </c>
      <c r="EE30">
        <v>1755.67</v>
      </c>
      <c r="EF30">
        <v>39.5</v>
      </c>
      <c r="EG30">
        <v>0</v>
      </c>
      <c r="EH30">
        <v>122.7999999523163</v>
      </c>
      <c r="EI30">
        <v>0</v>
      </c>
      <c r="EJ30">
        <v>870.30827999999997</v>
      </c>
      <c r="EK30">
        <v>3.203153862652814</v>
      </c>
      <c r="EL30">
        <v>85.215384734606872</v>
      </c>
      <c r="EM30">
        <v>16402.8</v>
      </c>
      <c r="EN30">
        <v>15</v>
      </c>
      <c r="EO30">
        <v>1657387473.0999999</v>
      </c>
      <c r="EP30" t="s">
        <v>477</v>
      </c>
      <c r="EQ30">
        <v>1657387471.5999999</v>
      </c>
      <c r="ER30">
        <v>1657387473.0999999</v>
      </c>
      <c r="ES30">
        <v>15</v>
      </c>
      <c r="ET30">
        <v>-0.28799999999999998</v>
      </c>
      <c r="EU30">
        <v>6.0000000000000001E-3</v>
      </c>
      <c r="EV30">
        <v>-2.508</v>
      </c>
      <c r="EW30">
        <v>-3.7999999999999999E-2</v>
      </c>
      <c r="EX30">
        <v>1000</v>
      </c>
      <c r="EY30">
        <v>15</v>
      </c>
      <c r="EZ30">
        <v>7.0000000000000007E-2</v>
      </c>
      <c r="FA30">
        <v>0.01</v>
      </c>
      <c r="FB30">
        <v>-58.877575609756107</v>
      </c>
      <c r="FC30">
        <v>0.1282662020906461</v>
      </c>
      <c r="FD30">
        <v>9.8896358118074679E-2</v>
      </c>
      <c r="FE30">
        <v>1</v>
      </c>
      <c r="FF30">
        <v>7.7032978048780478</v>
      </c>
      <c r="FG30">
        <v>-9.4442299651582823E-2</v>
      </c>
      <c r="FH30">
        <v>4.0324281465008723E-2</v>
      </c>
      <c r="FI30">
        <v>1</v>
      </c>
      <c r="FJ30">
        <v>2</v>
      </c>
      <c r="FK30">
        <v>2</v>
      </c>
      <c r="FL30" t="s">
        <v>422</v>
      </c>
      <c r="FM30">
        <v>2.89805</v>
      </c>
      <c r="FN30">
        <v>2.82151</v>
      </c>
      <c r="FO30">
        <v>0.161852</v>
      </c>
      <c r="FP30">
        <v>0.16859499999999999</v>
      </c>
      <c r="FQ30">
        <v>0.112577</v>
      </c>
      <c r="FR30">
        <v>8.4789500000000004E-2</v>
      </c>
      <c r="FS30">
        <v>26122.2</v>
      </c>
      <c r="FT30">
        <v>24500.400000000001</v>
      </c>
      <c r="FU30">
        <v>28652.1</v>
      </c>
      <c r="FV30">
        <v>27643.200000000001</v>
      </c>
      <c r="FW30">
        <v>35944.1</v>
      </c>
      <c r="FX30">
        <v>35317.699999999997</v>
      </c>
      <c r="FY30">
        <v>42257.8</v>
      </c>
      <c r="FZ30">
        <v>39986.1</v>
      </c>
      <c r="GA30">
        <v>2.06915</v>
      </c>
      <c r="GB30">
        <v>1.8469</v>
      </c>
      <c r="GC30">
        <v>3.2603699999999999E-2</v>
      </c>
      <c r="GD30">
        <v>0</v>
      </c>
      <c r="GE30">
        <v>27.46</v>
      </c>
      <c r="GF30">
        <v>999.9</v>
      </c>
      <c r="GG30">
        <v>55.8</v>
      </c>
      <c r="GH30">
        <v>36.200000000000003</v>
      </c>
      <c r="GI30">
        <v>33.848799999999997</v>
      </c>
      <c r="GJ30">
        <v>62.6693</v>
      </c>
      <c r="GK30">
        <v>28.261199999999999</v>
      </c>
      <c r="GL30">
        <v>1</v>
      </c>
      <c r="GM30">
        <v>0.33479399999999998</v>
      </c>
      <c r="GN30">
        <v>2.7808799999999998</v>
      </c>
      <c r="GO30">
        <v>20.2182</v>
      </c>
      <c r="GP30">
        <v>5.2122000000000002</v>
      </c>
      <c r="GQ30">
        <v>11.986000000000001</v>
      </c>
      <c r="GR30">
        <v>4.9898999999999996</v>
      </c>
      <c r="GS30">
        <v>3.2902300000000002</v>
      </c>
      <c r="GT30">
        <v>1566.2</v>
      </c>
      <c r="GU30">
        <v>9686.6</v>
      </c>
      <c r="GV30">
        <v>8153.2</v>
      </c>
      <c r="GW30">
        <v>55</v>
      </c>
      <c r="GX30">
        <v>1.8641700000000001</v>
      </c>
      <c r="GY30">
        <v>1.8643000000000001</v>
      </c>
      <c r="GZ30">
        <v>1.8605100000000001</v>
      </c>
      <c r="HA30">
        <v>1.8617699999999999</v>
      </c>
      <c r="HB30">
        <v>1.8615200000000001</v>
      </c>
      <c r="HC30">
        <v>1.85744</v>
      </c>
      <c r="HD30">
        <v>1.8605100000000001</v>
      </c>
      <c r="HE30">
        <v>1.8633200000000001</v>
      </c>
      <c r="HF30">
        <v>0</v>
      </c>
      <c r="HG30">
        <v>0</v>
      </c>
      <c r="HH30">
        <v>0</v>
      </c>
      <c r="HI30">
        <v>0</v>
      </c>
      <c r="HJ30" t="s">
        <v>408</v>
      </c>
      <c r="HK30" t="s">
        <v>409</v>
      </c>
      <c r="HL30" t="s">
        <v>410</v>
      </c>
      <c r="HM30" t="s">
        <v>410</v>
      </c>
      <c r="HN30" t="s">
        <v>410</v>
      </c>
      <c r="HO30" t="s">
        <v>410</v>
      </c>
      <c r="HP30">
        <v>0</v>
      </c>
      <c r="HQ30">
        <v>100</v>
      </c>
      <c r="HR30">
        <v>100</v>
      </c>
      <c r="HS30">
        <v>-2.4950000000000001</v>
      </c>
      <c r="HT30">
        <v>0.12970000000000001</v>
      </c>
      <c r="HU30">
        <v>-2.76490890343314</v>
      </c>
      <c r="HV30">
        <v>1.239808642223445E-3</v>
      </c>
      <c r="HW30">
        <v>-1.4970110245969971E-6</v>
      </c>
      <c r="HX30">
        <v>5.1465685573841773E-10</v>
      </c>
      <c r="HY30">
        <v>-0.1267340211955546</v>
      </c>
      <c r="HZ30">
        <v>-1.504106212652615E-2</v>
      </c>
      <c r="IA30">
        <v>1.735219391611595E-3</v>
      </c>
      <c r="IB30">
        <v>-2.535611455964381E-5</v>
      </c>
      <c r="IC30">
        <v>2</v>
      </c>
      <c r="ID30">
        <v>2081</v>
      </c>
      <c r="IE30">
        <v>0</v>
      </c>
      <c r="IF30">
        <v>23</v>
      </c>
      <c r="IG30">
        <v>0.6</v>
      </c>
      <c r="IH30">
        <v>0.6</v>
      </c>
      <c r="II30">
        <v>2.1325699999999999</v>
      </c>
      <c r="IJ30">
        <v>2.3767100000000001</v>
      </c>
      <c r="IK30">
        <v>1.54297</v>
      </c>
      <c r="IL30">
        <v>2.32422</v>
      </c>
      <c r="IM30">
        <v>1.5466299999999999</v>
      </c>
      <c r="IN30">
        <v>2.3071299999999999</v>
      </c>
      <c r="IO30">
        <v>39.068300000000001</v>
      </c>
      <c r="IP30">
        <v>24.1313</v>
      </c>
      <c r="IQ30">
        <v>18</v>
      </c>
      <c r="IR30">
        <v>514.60799999999995</v>
      </c>
      <c r="IS30">
        <v>483.27499999999998</v>
      </c>
      <c r="IT30">
        <v>23.674499999999998</v>
      </c>
      <c r="IU30">
        <v>31.438300000000002</v>
      </c>
      <c r="IV30">
        <v>30.000499999999999</v>
      </c>
      <c r="IW30">
        <v>31.404299999999999</v>
      </c>
      <c r="IX30">
        <v>31.401599999999998</v>
      </c>
      <c r="IY30">
        <v>42.819699999999997</v>
      </c>
      <c r="IZ30">
        <v>60.917299999999997</v>
      </c>
      <c r="JA30">
        <v>0</v>
      </c>
      <c r="JB30">
        <v>23.6798</v>
      </c>
      <c r="JC30">
        <v>1000</v>
      </c>
      <c r="JD30">
        <v>15.103300000000001</v>
      </c>
      <c r="JE30">
        <v>100.023</v>
      </c>
      <c r="JF30">
        <v>98.954499999999996</v>
      </c>
    </row>
    <row r="31" spans="1:266" x14ac:dyDescent="0.25">
      <c r="A31">
        <v>15</v>
      </c>
      <c r="B31">
        <v>1657387652.5999999</v>
      </c>
      <c r="C31">
        <v>1817.599999904633</v>
      </c>
      <c r="D31" t="s">
        <v>478</v>
      </c>
      <c r="E31" t="s">
        <v>479</v>
      </c>
      <c r="F31" t="s">
        <v>396</v>
      </c>
      <c r="G31" t="s">
        <v>397</v>
      </c>
      <c r="H31" t="s">
        <v>398</v>
      </c>
      <c r="I31" t="s">
        <v>399</v>
      </c>
      <c r="J31" t="s">
        <v>400</v>
      </c>
      <c r="K31">
        <v>1657387652.5999999</v>
      </c>
      <c r="L31">
        <f t="shared" si="0"/>
        <v>6.7013975661875331E-3</v>
      </c>
      <c r="M31">
        <f t="shared" si="1"/>
        <v>6.7013975661875334</v>
      </c>
      <c r="N31">
        <f t="shared" si="2"/>
        <v>41.730189088785316</v>
      </c>
      <c r="O31">
        <f t="shared" si="3"/>
        <v>1140.92</v>
      </c>
      <c r="P31">
        <f t="shared" si="4"/>
        <v>958.2025666341782</v>
      </c>
      <c r="Q31">
        <f t="shared" si="5"/>
        <v>95.410863946081577</v>
      </c>
      <c r="R31">
        <f t="shared" si="6"/>
        <v>113.60454113135602</v>
      </c>
      <c r="S31">
        <f t="shared" si="7"/>
        <v>0.45873584983737914</v>
      </c>
      <c r="T31">
        <f t="shared" si="8"/>
        <v>2.9203898793566383</v>
      </c>
      <c r="U31">
        <f t="shared" si="9"/>
        <v>0.42213762557598583</v>
      </c>
      <c r="V31">
        <f t="shared" si="10"/>
        <v>0.26688048107998752</v>
      </c>
      <c r="W31">
        <f t="shared" si="11"/>
        <v>289.57822133932245</v>
      </c>
      <c r="X31">
        <f t="shared" si="12"/>
        <v>27.704707115143925</v>
      </c>
      <c r="Y31">
        <f t="shared" si="13"/>
        <v>27.966899999999999</v>
      </c>
      <c r="Z31">
        <f t="shared" si="14"/>
        <v>3.7875232557724483</v>
      </c>
      <c r="AA31">
        <f t="shared" si="15"/>
        <v>60.325559043376508</v>
      </c>
      <c r="AB31">
        <f t="shared" si="16"/>
        <v>2.2547751215238505</v>
      </c>
      <c r="AC31">
        <f t="shared" si="17"/>
        <v>3.7376779548824008</v>
      </c>
      <c r="AD31">
        <f t="shared" si="18"/>
        <v>1.5327481342485978</v>
      </c>
      <c r="AE31">
        <f t="shared" si="19"/>
        <v>-295.5316326688702</v>
      </c>
      <c r="AF31">
        <f t="shared" si="20"/>
        <v>-35.739801432923691</v>
      </c>
      <c r="AG31">
        <f t="shared" si="21"/>
        <v>-2.6637124579575873</v>
      </c>
      <c r="AH31">
        <f t="shared" si="22"/>
        <v>-44.356925220429055</v>
      </c>
      <c r="AI31">
        <v>0</v>
      </c>
      <c r="AJ31">
        <v>0</v>
      </c>
      <c r="AK31">
        <f t="shared" si="23"/>
        <v>1</v>
      </c>
      <c r="AL31">
        <f t="shared" si="24"/>
        <v>0</v>
      </c>
      <c r="AM31">
        <f t="shared" si="25"/>
        <v>52472.016363217503</v>
      </c>
      <c r="AN31" t="s">
        <v>401</v>
      </c>
      <c r="AO31">
        <v>10138.200000000001</v>
      </c>
      <c r="AP31">
        <v>991.13000000000011</v>
      </c>
      <c r="AQ31">
        <v>3656.87</v>
      </c>
      <c r="AR31">
        <f t="shared" si="26"/>
        <v>0.72896766907218469</v>
      </c>
      <c r="AS31">
        <v>-2.5326555040585359</v>
      </c>
      <c r="AT31" t="s">
        <v>480</v>
      </c>
      <c r="AU31">
        <v>10131</v>
      </c>
      <c r="AV31">
        <v>856.96003846153849</v>
      </c>
      <c r="AW31">
        <v>1199.76</v>
      </c>
      <c r="AX31">
        <f t="shared" si="27"/>
        <v>0.28572377937125881</v>
      </c>
      <c r="AY31">
        <v>0.5</v>
      </c>
      <c r="AZ31">
        <f t="shared" si="28"/>
        <v>1513.2437996576798</v>
      </c>
      <c r="BA31">
        <f t="shared" si="29"/>
        <v>41.730189088785316</v>
      </c>
      <c r="BB31">
        <f t="shared" si="30"/>
        <v>216.18486877415813</v>
      </c>
      <c r="BC31">
        <f t="shared" si="31"/>
        <v>2.9250306264500689E-2</v>
      </c>
      <c r="BD31">
        <f t="shared" si="32"/>
        <v>2.0480012669200502</v>
      </c>
      <c r="BE31">
        <f t="shared" si="33"/>
        <v>637.35207772791944</v>
      </c>
      <c r="BF31" t="s">
        <v>481</v>
      </c>
      <c r="BG31">
        <v>597.51</v>
      </c>
      <c r="BH31">
        <f t="shared" si="34"/>
        <v>597.51</v>
      </c>
      <c r="BI31">
        <f t="shared" si="35"/>
        <v>0.50197539507901578</v>
      </c>
      <c r="BJ31">
        <f t="shared" si="36"/>
        <v>0.56919877382891071</v>
      </c>
      <c r="BK31">
        <f t="shared" si="37"/>
        <v>0.80314510224360647</v>
      </c>
      <c r="BL31">
        <f t="shared" si="38"/>
        <v>1.643100040926337</v>
      </c>
      <c r="BM31">
        <f t="shared" si="39"/>
        <v>0.92173655345232464</v>
      </c>
      <c r="BN31">
        <f t="shared" si="40"/>
        <v>0.39687026709096274</v>
      </c>
      <c r="BO31">
        <f t="shared" si="41"/>
        <v>0.60312973290903726</v>
      </c>
      <c r="BP31">
        <v>648</v>
      </c>
      <c r="BQ31">
        <v>300</v>
      </c>
      <c r="BR31">
        <v>300</v>
      </c>
      <c r="BS31">
        <v>300</v>
      </c>
      <c r="BT31">
        <v>10131</v>
      </c>
      <c r="BU31">
        <v>1134.99</v>
      </c>
      <c r="BV31">
        <v>-6.9241800000000003E-3</v>
      </c>
      <c r="BW31">
        <v>3.54</v>
      </c>
      <c r="BX31" t="s">
        <v>404</v>
      </c>
      <c r="BY31" t="s">
        <v>404</v>
      </c>
      <c r="BZ31" t="s">
        <v>404</v>
      </c>
      <c r="CA31" t="s">
        <v>404</v>
      </c>
      <c r="CB31" t="s">
        <v>404</v>
      </c>
      <c r="CC31" t="s">
        <v>404</v>
      </c>
      <c r="CD31" t="s">
        <v>404</v>
      </c>
      <c r="CE31" t="s">
        <v>404</v>
      </c>
      <c r="CF31" t="s">
        <v>404</v>
      </c>
      <c r="CG31" t="s">
        <v>404</v>
      </c>
      <c r="CH31">
        <f t="shared" si="42"/>
        <v>1800.07</v>
      </c>
      <c r="CI31">
        <f t="shared" si="43"/>
        <v>1513.2437996576798</v>
      </c>
      <c r="CJ31">
        <f t="shared" si="44"/>
        <v>0.84065830754230664</v>
      </c>
      <c r="CK31">
        <f t="shared" si="45"/>
        <v>0.16087053355665196</v>
      </c>
      <c r="CL31">
        <v>6</v>
      </c>
      <c r="CM31">
        <v>0.5</v>
      </c>
      <c r="CN31" t="s">
        <v>405</v>
      </c>
      <c r="CO31">
        <v>2</v>
      </c>
      <c r="CP31">
        <v>1657387652.5999999</v>
      </c>
      <c r="CQ31">
        <v>1140.92</v>
      </c>
      <c r="CR31">
        <v>1200.1600000000001</v>
      </c>
      <c r="CS31">
        <v>22.644500000000001</v>
      </c>
      <c r="CT31">
        <v>14.7864</v>
      </c>
      <c r="CU31">
        <v>1143.6300000000001</v>
      </c>
      <c r="CV31">
        <v>22.516500000000001</v>
      </c>
      <c r="CW31">
        <v>500.09399999999999</v>
      </c>
      <c r="CX31">
        <v>99.472800000000007</v>
      </c>
      <c r="CY31">
        <v>9.9949300000000005E-2</v>
      </c>
      <c r="CZ31">
        <v>27.739899999999999</v>
      </c>
      <c r="DA31">
        <v>27.966899999999999</v>
      </c>
      <c r="DB31">
        <v>999.9</v>
      </c>
      <c r="DC31">
        <v>0</v>
      </c>
      <c r="DD31">
        <v>0</v>
      </c>
      <c r="DE31">
        <v>10000.6</v>
      </c>
      <c r="DF31">
        <v>0</v>
      </c>
      <c r="DG31">
        <v>2198.33</v>
      </c>
      <c r="DH31">
        <v>-59.2408</v>
      </c>
      <c r="DI31">
        <v>1167.3499999999999</v>
      </c>
      <c r="DJ31">
        <v>1218.17</v>
      </c>
      <c r="DK31">
        <v>7.8581000000000003</v>
      </c>
      <c r="DL31">
        <v>1200.1600000000001</v>
      </c>
      <c r="DM31">
        <v>14.7864</v>
      </c>
      <c r="DN31">
        <v>2.25251</v>
      </c>
      <c r="DO31">
        <v>1.4708399999999999</v>
      </c>
      <c r="DP31">
        <v>19.340699999999998</v>
      </c>
      <c r="DQ31">
        <v>12.6684</v>
      </c>
      <c r="DR31">
        <v>1800.07</v>
      </c>
      <c r="DS31">
        <v>0.97799599999999998</v>
      </c>
      <c r="DT31">
        <v>2.20044E-2</v>
      </c>
      <c r="DU31">
        <v>0</v>
      </c>
      <c r="DV31">
        <v>856.39200000000005</v>
      </c>
      <c r="DW31">
        <v>5.0005199999999999</v>
      </c>
      <c r="DX31">
        <v>16121.4</v>
      </c>
      <c r="DY31">
        <v>16309.6</v>
      </c>
      <c r="DZ31">
        <v>41.936999999999998</v>
      </c>
      <c r="EA31">
        <v>44.75</v>
      </c>
      <c r="EB31">
        <v>43.75</v>
      </c>
      <c r="EC31">
        <v>41.686999999999998</v>
      </c>
      <c r="ED31">
        <v>44.061999999999998</v>
      </c>
      <c r="EE31">
        <v>1755.57</v>
      </c>
      <c r="EF31">
        <v>39.5</v>
      </c>
      <c r="EG31">
        <v>0</v>
      </c>
      <c r="EH31">
        <v>144.60000014305109</v>
      </c>
      <c r="EI31">
        <v>0</v>
      </c>
      <c r="EJ31">
        <v>856.96003846153849</v>
      </c>
      <c r="EK31">
        <v>-11.166529903045721</v>
      </c>
      <c r="EL31">
        <v>-192.14358950239151</v>
      </c>
      <c r="EM31">
        <v>16134.053846153851</v>
      </c>
      <c r="EN31">
        <v>15</v>
      </c>
      <c r="EO31">
        <v>1657387581.5999999</v>
      </c>
      <c r="EP31" t="s">
        <v>482</v>
      </c>
      <c r="EQ31">
        <v>1657387569.0999999</v>
      </c>
      <c r="ER31">
        <v>1657387581.5999999</v>
      </c>
      <c r="ES31">
        <v>16</v>
      </c>
      <c r="ET31">
        <v>-0.183</v>
      </c>
      <c r="EU31">
        <v>3.0000000000000001E-3</v>
      </c>
      <c r="EV31">
        <v>-2.7250000000000001</v>
      </c>
      <c r="EW31">
        <v>-4.2999999999999997E-2</v>
      </c>
      <c r="EX31">
        <v>1200</v>
      </c>
      <c r="EY31">
        <v>15</v>
      </c>
      <c r="EZ31">
        <v>0.04</v>
      </c>
      <c r="FA31">
        <v>0.01</v>
      </c>
      <c r="FB31">
        <v>-59.106095121951213</v>
      </c>
      <c r="FC31">
        <v>0.2431944250869959</v>
      </c>
      <c r="FD31">
        <v>0.11237511214616561</v>
      </c>
      <c r="FE31">
        <v>1</v>
      </c>
      <c r="FF31">
        <v>7.8525136585365853</v>
      </c>
      <c r="FG31">
        <v>7.7863902439013644E-2</v>
      </c>
      <c r="FH31">
        <v>1.321819602394006E-2</v>
      </c>
      <c r="FI31">
        <v>1</v>
      </c>
      <c r="FJ31">
        <v>2</v>
      </c>
      <c r="FK31">
        <v>2</v>
      </c>
      <c r="FL31" t="s">
        <v>422</v>
      </c>
      <c r="FM31">
        <v>2.8978600000000001</v>
      </c>
      <c r="FN31">
        <v>2.8211499999999998</v>
      </c>
      <c r="FO31">
        <v>0.18276100000000001</v>
      </c>
      <c r="FP31">
        <v>0.18896199999999999</v>
      </c>
      <c r="FQ31">
        <v>0.111858</v>
      </c>
      <c r="FR31">
        <v>8.3257600000000001E-2</v>
      </c>
      <c r="FS31">
        <v>25462.6</v>
      </c>
      <c r="FT31">
        <v>23890.799999999999</v>
      </c>
      <c r="FU31">
        <v>28644.5</v>
      </c>
      <c r="FV31">
        <v>27633.7</v>
      </c>
      <c r="FW31">
        <v>35964.6</v>
      </c>
      <c r="FX31">
        <v>35366.9</v>
      </c>
      <c r="FY31">
        <v>42246.2</v>
      </c>
      <c r="FZ31">
        <v>39974</v>
      </c>
      <c r="GA31">
        <v>2.0680700000000001</v>
      </c>
      <c r="GB31">
        <v>1.8433999999999999</v>
      </c>
      <c r="GC31">
        <v>3.1351999999999998E-2</v>
      </c>
      <c r="GD31">
        <v>0</v>
      </c>
      <c r="GE31">
        <v>27.454799999999999</v>
      </c>
      <c r="GF31">
        <v>999.9</v>
      </c>
      <c r="GG31">
        <v>55.8</v>
      </c>
      <c r="GH31">
        <v>36.299999999999997</v>
      </c>
      <c r="GI31">
        <v>34.0379</v>
      </c>
      <c r="GJ31">
        <v>62.629300000000001</v>
      </c>
      <c r="GK31">
        <v>28.629799999999999</v>
      </c>
      <c r="GL31">
        <v>1</v>
      </c>
      <c r="GM31">
        <v>0.348717</v>
      </c>
      <c r="GN31">
        <v>2.5928100000000001</v>
      </c>
      <c r="GO31">
        <v>20.221399999999999</v>
      </c>
      <c r="GP31">
        <v>5.2115999999999998</v>
      </c>
      <c r="GQ31">
        <v>11.986000000000001</v>
      </c>
      <c r="GR31">
        <v>4.9916999999999998</v>
      </c>
      <c r="GS31">
        <v>3.2909999999999999</v>
      </c>
      <c r="GT31">
        <v>1569.2</v>
      </c>
      <c r="GU31">
        <v>9737.2000000000007</v>
      </c>
      <c r="GV31">
        <v>8153.2</v>
      </c>
      <c r="GW31">
        <v>55</v>
      </c>
      <c r="GX31">
        <v>1.8641700000000001</v>
      </c>
      <c r="GY31">
        <v>1.8643000000000001</v>
      </c>
      <c r="GZ31">
        <v>1.8605</v>
      </c>
      <c r="HA31">
        <v>1.86175</v>
      </c>
      <c r="HB31">
        <v>1.8614900000000001</v>
      </c>
      <c r="HC31">
        <v>1.85741</v>
      </c>
      <c r="HD31">
        <v>1.8605</v>
      </c>
      <c r="HE31">
        <v>1.86334</v>
      </c>
      <c r="HF31">
        <v>0</v>
      </c>
      <c r="HG31">
        <v>0</v>
      </c>
      <c r="HH31">
        <v>0</v>
      </c>
      <c r="HI31">
        <v>0</v>
      </c>
      <c r="HJ31" t="s">
        <v>408</v>
      </c>
      <c r="HK31" t="s">
        <v>409</v>
      </c>
      <c r="HL31" t="s">
        <v>410</v>
      </c>
      <c r="HM31" t="s">
        <v>410</v>
      </c>
      <c r="HN31" t="s">
        <v>410</v>
      </c>
      <c r="HO31" t="s">
        <v>410</v>
      </c>
      <c r="HP31">
        <v>0</v>
      </c>
      <c r="HQ31">
        <v>100</v>
      </c>
      <c r="HR31">
        <v>100</v>
      </c>
      <c r="HS31">
        <v>-2.71</v>
      </c>
      <c r="HT31">
        <v>0.128</v>
      </c>
      <c r="HU31">
        <v>-2.946016996376609</v>
      </c>
      <c r="HV31">
        <v>1.239808642223445E-3</v>
      </c>
      <c r="HW31">
        <v>-1.4970110245969971E-6</v>
      </c>
      <c r="HX31">
        <v>5.1465685573841773E-10</v>
      </c>
      <c r="HY31">
        <v>-0.1236923256219611</v>
      </c>
      <c r="HZ31">
        <v>-1.504106212652615E-2</v>
      </c>
      <c r="IA31">
        <v>1.735219391611595E-3</v>
      </c>
      <c r="IB31">
        <v>-2.535611455964381E-5</v>
      </c>
      <c r="IC31">
        <v>2</v>
      </c>
      <c r="ID31">
        <v>2081</v>
      </c>
      <c r="IE31">
        <v>0</v>
      </c>
      <c r="IF31">
        <v>23</v>
      </c>
      <c r="IG31">
        <v>1.4</v>
      </c>
      <c r="IH31">
        <v>1.2</v>
      </c>
      <c r="II31">
        <v>2.47559</v>
      </c>
      <c r="IJ31">
        <v>2.36816</v>
      </c>
      <c r="IK31">
        <v>1.54297</v>
      </c>
      <c r="IL31">
        <v>2.32422</v>
      </c>
      <c r="IM31">
        <v>1.5466299999999999</v>
      </c>
      <c r="IN31">
        <v>2.4023400000000001</v>
      </c>
      <c r="IO31">
        <v>39.217300000000002</v>
      </c>
      <c r="IP31">
        <v>24.157499999999999</v>
      </c>
      <c r="IQ31">
        <v>18</v>
      </c>
      <c r="IR31">
        <v>515.08900000000006</v>
      </c>
      <c r="IS31">
        <v>481.97500000000002</v>
      </c>
      <c r="IT31">
        <v>23.8338</v>
      </c>
      <c r="IU31">
        <v>31.616800000000001</v>
      </c>
      <c r="IV31">
        <v>30.000299999999999</v>
      </c>
      <c r="IW31">
        <v>31.5398</v>
      </c>
      <c r="IX31">
        <v>31.539100000000001</v>
      </c>
      <c r="IY31">
        <v>49.7224</v>
      </c>
      <c r="IZ31">
        <v>62.1586</v>
      </c>
      <c r="JA31">
        <v>0</v>
      </c>
      <c r="JB31">
        <v>23.855899999999998</v>
      </c>
      <c r="JC31">
        <v>1200</v>
      </c>
      <c r="JD31">
        <v>14.7707</v>
      </c>
      <c r="JE31">
        <v>99.996300000000005</v>
      </c>
      <c r="JF31">
        <v>98.923000000000002</v>
      </c>
    </row>
    <row r="32" spans="1:266" x14ac:dyDescent="0.25">
      <c r="A32">
        <v>16</v>
      </c>
      <c r="B32">
        <v>1657387841.0999999</v>
      </c>
      <c r="C32">
        <v>2006.099999904633</v>
      </c>
      <c r="D32" t="s">
        <v>483</v>
      </c>
      <c r="E32" t="s">
        <v>484</v>
      </c>
      <c r="F32" t="s">
        <v>396</v>
      </c>
      <c r="G32" t="s">
        <v>397</v>
      </c>
      <c r="H32" t="s">
        <v>398</v>
      </c>
      <c r="I32" t="s">
        <v>399</v>
      </c>
      <c r="J32" t="s">
        <v>400</v>
      </c>
      <c r="K32">
        <v>1657387841.0999999</v>
      </c>
      <c r="L32">
        <f t="shared" si="0"/>
        <v>5.8611250146645838E-3</v>
      </c>
      <c r="M32">
        <f t="shared" si="1"/>
        <v>5.8611250146645837</v>
      </c>
      <c r="N32">
        <f t="shared" si="2"/>
        <v>41.197563667626802</v>
      </c>
      <c r="O32">
        <f t="shared" si="3"/>
        <v>1440.41</v>
      </c>
      <c r="P32">
        <f t="shared" si="4"/>
        <v>1222.5166229483275</v>
      </c>
      <c r="Q32">
        <f t="shared" si="5"/>
        <v>121.71455695164013</v>
      </c>
      <c r="R32">
        <f t="shared" si="6"/>
        <v>143.40816450896</v>
      </c>
      <c r="S32">
        <f t="shared" si="7"/>
        <v>0.3821149127272036</v>
      </c>
      <c r="T32">
        <f t="shared" si="8"/>
        <v>2.9196251394939714</v>
      </c>
      <c r="U32">
        <f t="shared" si="9"/>
        <v>0.35634731378427453</v>
      </c>
      <c r="V32">
        <f t="shared" si="10"/>
        <v>0.2248872235203167</v>
      </c>
      <c r="W32">
        <f t="shared" si="11"/>
        <v>289.55108933926016</v>
      </c>
      <c r="X32">
        <f t="shared" si="12"/>
        <v>27.909945513183352</v>
      </c>
      <c r="Y32">
        <f t="shared" si="13"/>
        <v>28.062100000000001</v>
      </c>
      <c r="Z32">
        <f t="shared" si="14"/>
        <v>3.8085995365601044</v>
      </c>
      <c r="AA32">
        <f t="shared" si="15"/>
        <v>59.459604033963942</v>
      </c>
      <c r="AB32">
        <f t="shared" si="16"/>
        <v>2.2206307396208</v>
      </c>
      <c r="AC32">
        <f t="shared" si="17"/>
        <v>3.7346880721781339</v>
      </c>
      <c r="AD32">
        <f t="shared" si="18"/>
        <v>1.5879687969393044</v>
      </c>
      <c r="AE32">
        <f t="shared" si="19"/>
        <v>-258.47561314670816</v>
      </c>
      <c r="AF32">
        <f t="shared" si="20"/>
        <v>-52.871610771802388</v>
      </c>
      <c r="AG32">
        <f t="shared" si="21"/>
        <v>-3.9431928989975376</v>
      </c>
      <c r="AH32">
        <f t="shared" si="22"/>
        <v>-25.739327478247937</v>
      </c>
      <c r="AI32">
        <v>0</v>
      </c>
      <c r="AJ32">
        <v>0</v>
      </c>
      <c r="AK32">
        <f t="shared" si="23"/>
        <v>1</v>
      </c>
      <c r="AL32">
        <f t="shared" si="24"/>
        <v>0</v>
      </c>
      <c r="AM32">
        <f t="shared" si="25"/>
        <v>52452.160236058873</v>
      </c>
      <c r="AN32" t="s">
        <v>401</v>
      </c>
      <c r="AO32">
        <v>10138.200000000001</v>
      </c>
      <c r="AP32">
        <v>991.13000000000011</v>
      </c>
      <c r="AQ32">
        <v>3656.87</v>
      </c>
      <c r="AR32">
        <f t="shared" si="26"/>
        <v>0.72896766907218469</v>
      </c>
      <c r="AS32">
        <v>-2.5326555040585359</v>
      </c>
      <c r="AT32" t="s">
        <v>485</v>
      </c>
      <c r="AU32">
        <v>10130.5</v>
      </c>
      <c r="AV32">
        <v>847.00115384615378</v>
      </c>
      <c r="AW32">
        <v>1170.48</v>
      </c>
      <c r="AX32">
        <f t="shared" si="27"/>
        <v>0.27636426607361619</v>
      </c>
      <c r="AY32">
        <v>0.5</v>
      </c>
      <c r="AZ32">
        <f t="shared" si="28"/>
        <v>1513.1009996576479</v>
      </c>
      <c r="BA32">
        <f t="shared" si="29"/>
        <v>41.197563667626802</v>
      </c>
      <c r="BB32">
        <f t="shared" si="30"/>
        <v>209.08352363282043</v>
      </c>
      <c r="BC32">
        <f t="shared" si="31"/>
        <v>2.8901057617158193E-2</v>
      </c>
      <c r="BD32">
        <f t="shared" si="32"/>
        <v>2.1242481716902466</v>
      </c>
      <c r="BE32">
        <f t="shared" si="33"/>
        <v>628.99338841707208</v>
      </c>
      <c r="BF32" t="s">
        <v>486</v>
      </c>
      <c r="BG32">
        <v>593.05999999999995</v>
      </c>
      <c r="BH32">
        <f t="shared" si="34"/>
        <v>593.05999999999995</v>
      </c>
      <c r="BI32">
        <f t="shared" si="35"/>
        <v>0.49331898024741994</v>
      </c>
      <c r="BJ32">
        <f t="shared" si="36"/>
        <v>0.56021413555790622</v>
      </c>
      <c r="BK32">
        <f t="shared" si="37"/>
        <v>0.81153531060999207</v>
      </c>
      <c r="BL32">
        <f t="shared" si="38"/>
        <v>1.8036177650061131</v>
      </c>
      <c r="BM32">
        <f t="shared" si="39"/>
        <v>0.93272037032868926</v>
      </c>
      <c r="BN32">
        <f t="shared" si="40"/>
        <v>0.39225518610606142</v>
      </c>
      <c r="BO32">
        <f t="shared" si="41"/>
        <v>0.60774481389393853</v>
      </c>
      <c r="BP32">
        <v>650</v>
      </c>
      <c r="BQ32">
        <v>300</v>
      </c>
      <c r="BR32">
        <v>300</v>
      </c>
      <c r="BS32">
        <v>300</v>
      </c>
      <c r="BT32">
        <v>10130.5</v>
      </c>
      <c r="BU32">
        <v>1111.73</v>
      </c>
      <c r="BV32">
        <v>-6.9234600000000002E-3</v>
      </c>
      <c r="BW32">
        <v>2.99</v>
      </c>
      <c r="BX32" t="s">
        <v>404</v>
      </c>
      <c r="BY32" t="s">
        <v>404</v>
      </c>
      <c r="BZ32" t="s">
        <v>404</v>
      </c>
      <c r="CA32" t="s">
        <v>404</v>
      </c>
      <c r="CB32" t="s">
        <v>404</v>
      </c>
      <c r="CC32" t="s">
        <v>404</v>
      </c>
      <c r="CD32" t="s">
        <v>404</v>
      </c>
      <c r="CE32" t="s">
        <v>404</v>
      </c>
      <c r="CF32" t="s">
        <v>404</v>
      </c>
      <c r="CG32" t="s">
        <v>404</v>
      </c>
      <c r="CH32">
        <f t="shared" si="42"/>
        <v>1799.9</v>
      </c>
      <c r="CI32">
        <f t="shared" si="43"/>
        <v>1513.1009996576479</v>
      </c>
      <c r="CJ32">
        <f t="shared" si="44"/>
        <v>0.84065836971923313</v>
      </c>
      <c r="CK32">
        <f t="shared" si="45"/>
        <v>0.16087065355811997</v>
      </c>
      <c r="CL32">
        <v>6</v>
      </c>
      <c r="CM32">
        <v>0.5</v>
      </c>
      <c r="CN32" t="s">
        <v>405</v>
      </c>
      <c r="CO32">
        <v>2</v>
      </c>
      <c r="CP32">
        <v>1657387841.0999999</v>
      </c>
      <c r="CQ32">
        <v>1440.41</v>
      </c>
      <c r="CR32">
        <v>1499.96</v>
      </c>
      <c r="CS32">
        <v>22.304300000000001</v>
      </c>
      <c r="CT32">
        <v>15.4299</v>
      </c>
      <c r="CU32">
        <v>1443.3</v>
      </c>
      <c r="CV32">
        <v>22.186499999999999</v>
      </c>
      <c r="CW32">
        <v>500.15100000000001</v>
      </c>
      <c r="CX32">
        <v>99.4602</v>
      </c>
      <c r="CY32">
        <v>0.100456</v>
      </c>
      <c r="CZ32">
        <v>27.726199999999999</v>
      </c>
      <c r="DA32">
        <v>28.062100000000001</v>
      </c>
      <c r="DB32">
        <v>999.9</v>
      </c>
      <c r="DC32">
        <v>0</v>
      </c>
      <c r="DD32">
        <v>0</v>
      </c>
      <c r="DE32">
        <v>9997.5</v>
      </c>
      <c r="DF32">
        <v>0</v>
      </c>
      <c r="DG32">
        <v>2211.37</v>
      </c>
      <c r="DH32">
        <v>-59.542000000000002</v>
      </c>
      <c r="DI32">
        <v>1473.27</v>
      </c>
      <c r="DJ32">
        <v>1523.46</v>
      </c>
      <c r="DK32">
        <v>6.8744500000000004</v>
      </c>
      <c r="DL32">
        <v>1499.96</v>
      </c>
      <c r="DM32">
        <v>15.4299</v>
      </c>
      <c r="DN32">
        <v>2.2183899999999999</v>
      </c>
      <c r="DO32">
        <v>1.5346599999999999</v>
      </c>
      <c r="DP32">
        <v>19.095800000000001</v>
      </c>
      <c r="DQ32">
        <v>13.3179</v>
      </c>
      <c r="DR32">
        <v>1799.9</v>
      </c>
      <c r="DS32">
        <v>0.97799599999999998</v>
      </c>
      <c r="DT32">
        <v>2.20044E-2</v>
      </c>
      <c r="DU32">
        <v>0</v>
      </c>
      <c r="DV32">
        <v>846.548</v>
      </c>
      <c r="DW32">
        <v>5.0005199999999999</v>
      </c>
      <c r="DX32">
        <v>15951.4</v>
      </c>
      <c r="DY32">
        <v>16308</v>
      </c>
      <c r="DZ32">
        <v>42.061999999999998</v>
      </c>
      <c r="EA32">
        <v>44.811999999999998</v>
      </c>
      <c r="EB32">
        <v>43.811999999999998</v>
      </c>
      <c r="EC32">
        <v>42.125</v>
      </c>
      <c r="ED32">
        <v>44.125</v>
      </c>
      <c r="EE32">
        <v>1755.4</v>
      </c>
      <c r="EF32">
        <v>39.5</v>
      </c>
      <c r="EG32">
        <v>0</v>
      </c>
      <c r="EH32">
        <v>188.20000004768369</v>
      </c>
      <c r="EI32">
        <v>0</v>
      </c>
      <c r="EJ32">
        <v>847.00115384615378</v>
      </c>
      <c r="EK32">
        <v>-1.763076911600705</v>
      </c>
      <c r="EL32">
        <v>-43.381196385052988</v>
      </c>
      <c r="EM32">
        <v>15963.542307692311</v>
      </c>
      <c r="EN32">
        <v>15</v>
      </c>
      <c r="EO32">
        <v>1657387722.0999999</v>
      </c>
      <c r="EP32" t="s">
        <v>487</v>
      </c>
      <c r="EQ32">
        <v>1657387722.0999999</v>
      </c>
      <c r="ER32">
        <v>1657387721.0999999</v>
      </c>
      <c r="ES32">
        <v>17</v>
      </c>
      <c r="ET32">
        <v>-0.16200000000000001</v>
      </c>
      <c r="EU32">
        <v>-2E-3</v>
      </c>
      <c r="EV32">
        <v>-2.8780000000000001</v>
      </c>
      <c r="EW32">
        <v>-5.1999999999999998E-2</v>
      </c>
      <c r="EX32">
        <v>1501</v>
      </c>
      <c r="EY32">
        <v>15</v>
      </c>
      <c r="EZ32">
        <v>0.06</v>
      </c>
      <c r="FA32">
        <v>0.01</v>
      </c>
      <c r="FB32">
        <v>-59.618299999999998</v>
      </c>
      <c r="FC32">
        <v>-0.63928432055748163</v>
      </c>
      <c r="FD32">
        <v>0.11840597381106401</v>
      </c>
      <c r="FE32">
        <v>0</v>
      </c>
      <c r="FF32">
        <v>7.0104229268292686</v>
      </c>
      <c r="FG32">
        <v>-0.50995421602786128</v>
      </c>
      <c r="FH32">
        <v>5.2220655442538233E-2</v>
      </c>
      <c r="FI32">
        <v>0</v>
      </c>
      <c r="FJ32">
        <v>0</v>
      </c>
      <c r="FK32">
        <v>2</v>
      </c>
      <c r="FL32" t="s">
        <v>407</v>
      </c>
      <c r="FM32">
        <v>2.8977300000000001</v>
      </c>
      <c r="FN32">
        <v>2.8216299999999999</v>
      </c>
      <c r="FO32">
        <v>0.21059800000000001</v>
      </c>
      <c r="FP32">
        <v>0.21618699999999999</v>
      </c>
      <c r="FQ32">
        <v>0.11065700000000001</v>
      </c>
      <c r="FR32">
        <v>8.5824700000000004E-2</v>
      </c>
      <c r="FS32">
        <v>24589.7</v>
      </c>
      <c r="FT32">
        <v>23082.400000000001</v>
      </c>
      <c r="FU32">
        <v>28639.8</v>
      </c>
      <c r="FV32">
        <v>27627.9</v>
      </c>
      <c r="FW32">
        <v>36009</v>
      </c>
      <c r="FX32">
        <v>35261.199999999997</v>
      </c>
      <c r="FY32">
        <v>42239.5</v>
      </c>
      <c r="FZ32">
        <v>39966.5</v>
      </c>
      <c r="GA32">
        <v>2.0661</v>
      </c>
      <c r="GB32">
        <v>1.8423499999999999</v>
      </c>
      <c r="GC32">
        <v>3.9033600000000002E-2</v>
      </c>
      <c r="GD32">
        <v>0</v>
      </c>
      <c r="GE32">
        <v>27.424600000000002</v>
      </c>
      <c r="GF32">
        <v>999.9</v>
      </c>
      <c r="GG32">
        <v>55.7</v>
      </c>
      <c r="GH32">
        <v>36.5</v>
      </c>
      <c r="GI32">
        <v>34.358400000000003</v>
      </c>
      <c r="GJ32">
        <v>62.599299999999999</v>
      </c>
      <c r="GK32">
        <v>28.377400000000002</v>
      </c>
      <c r="GL32">
        <v>1</v>
      </c>
      <c r="GM32">
        <v>0.36039100000000002</v>
      </c>
      <c r="GN32">
        <v>2.8969399999999998</v>
      </c>
      <c r="GO32">
        <v>20.2164</v>
      </c>
      <c r="GP32">
        <v>5.2122000000000002</v>
      </c>
      <c r="GQ32">
        <v>11.986000000000001</v>
      </c>
      <c r="GR32">
        <v>4.99125</v>
      </c>
      <c r="GS32">
        <v>3.2909999999999999</v>
      </c>
      <c r="GT32">
        <v>1573.1</v>
      </c>
      <c r="GU32">
        <v>9804.5</v>
      </c>
      <c r="GV32">
        <v>8153.2</v>
      </c>
      <c r="GW32">
        <v>55.1</v>
      </c>
      <c r="GX32">
        <v>1.8641399999999999</v>
      </c>
      <c r="GY32">
        <v>1.8641799999999999</v>
      </c>
      <c r="GZ32">
        <v>1.8605</v>
      </c>
      <c r="HA32">
        <v>1.86172</v>
      </c>
      <c r="HB32">
        <v>1.86144</v>
      </c>
      <c r="HC32">
        <v>1.8573299999999999</v>
      </c>
      <c r="HD32">
        <v>1.8605</v>
      </c>
      <c r="HE32">
        <v>1.86328</v>
      </c>
      <c r="HF32">
        <v>0</v>
      </c>
      <c r="HG32">
        <v>0</v>
      </c>
      <c r="HH32">
        <v>0</v>
      </c>
      <c r="HI32">
        <v>0</v>
      </c>
      <c r="HJ32" t="s">
        <v>408</v>
      </c>
      <c r="HK32" t="s">
        <v>409</v>
      </c>
      <c r="HL32" t="s">
        <v>410</v>
      </c>
      <c r="HM32" t="s">
        <v>410</v>
      </c>
      <c r="HN32" t="s">
        <v>410</v>
      </c>
      <c r="HO32" t="s">
        <v>410</v>
      </c>
      <c r="HP32">
        <v>0</v>
      </c>
      <c r="HQ32">
        <v>100</v>
      </c>
      <c r="HR32">
        <v>100</v>
      </c>
      <c r="HS32">
        <v>-2.89</v>
      </c>
      <c r="HT32">
        <v>0.1178</v>
      </c>
      <c r="HU32">
        <v>-3.1072136651862929</v>
      </c>
      <c r="HV32">
        <v>1.239808642223445E-3</v>
      </c>
      <c r="HW32">
        <v>-1.4970110245969971E-6</v>
      </c>
      <c r="HX32">
        <v>5.1465685573841773E-10</v>
      </c>
      <c r="HY32">
        <v>-0.12567571000276079</v>
      </c>
      <c r="HZ32">
        <v>-1.504106212652615E-2</v>
      </c>
      <c r="IA32">
        <v>1.735219391611595E-3</v>
      </c>
      <c r="IB32">
        <v>-2.535611455964381E-5</v>
      </c>
      <c r="IC32">
        <v>2</v>
      </c>
      <c r="ID32">
        <v>2081</v>
      </c>
      <c r="IE32">
        <v>0</v>
      </c>
      <c r="IF32">
        <v>23</v>
      </c>
      <c r="IG32">
        <v>2</v>
      </c>
      <c r="IH32">
        <v>2</v>
      </c>
      <c r="II32">
        <v>2.97485</v>
      </c>
      <c r="IJ32">
        <v>2.36816</v>
      </c>
      <c r="IK32">
        <v>1.54297</v>
      </c>
      <c r="IL32">
        <v>2.323</v>
      </c>
      <c r="IM32">
        <v>1.5466299999999999</v>
      </c>
      <c r="IN32">
        <v>2.3071299999999999</v>
      </c>
      <c r="IO32">
        <v>39.292000000000002</v>
      </c>
      <c r="IP32">
        <v>24.1751</v>
      </c>
      <c r="IQ32">
        <v>18</v>
      </c>
      <c r="IR32">
        <v>514.99400000000003</v>
      </c>
      <c r="IS32">
        <v>482.35</v>
      </c>
      <c r="IT32">
        <v>23.773800000000001</v>
      </c>
      <c r="IU32">
        <v>31.761700000000001</v>
      </c>
      <c r="IV32">
        <v>30.001200000000001</v>
      </c>
      <c r="IW32">
        <v>31.672799999999999</v>
      </c>
      <c r="IX32">
        <v>31.673200000000001</v>
      </c>
      <c r="IY32">
        <v>59.696399999999997</v>
      </c>
      <c r="IZ32">
        <v>60.398400000000002</v>
      </c>
      <c r="JA32">
        <v>0</v>
      </c>
      <c r="JB32">
        <v>23.679600000000001</v>
      </c>
      <c r="JC32">
        <v>1500</v>
      </c>
      <c r="JD32">
        <v>15.5783</v>
      </c>
      <c r="JE32">
        <v>99.980199999999996</v>
      </c>
      <c r="JF32">
        <v>98.903499999999994</v>
      </c>
    </row>
    <row r="33" spans="1:266" x14ac:dyDescent="0.25">
      <c r="A33">
        <v>17</v>
      </c>
      <c r="B33">
        <v>1657388029.5999999</v>
      </c>
      <c r="C33">
        <v>2194.599999904633</v>
      </c>
      <c r="D33" t="s">
        <v>488</v>
      </c>
      <c r="E33" t="s">
        <v>489</v>
      </c>
      <c r="F33" t="s">
        <v>396</v>
      </c>
      <c r="G33" t="s">
        <v>397</v>
      </c>
      <c r="H33" t="s">
        <v>398</v>
      </c>
      <c r="I33" t="s">
        <v>399</v>
      </c>
      <c r="J33" t="s">
        <v>400</v>
      </c>
      <c r="K33">
        <v>1657388029.5999999</v>
      </c>
      <c r="L33">
        <f t="shared" si="0"/>
        <v>3.4078474999188904E-3</v>
      </c>
      <c r="M33">
        <f t="shared" si="1"/>
        <v>3.4078474999188906</v>
      </c>
      <c r="N33">
        <f t="shared" si="2"/>
        <v>42.295184071066281</v>
      </c>
      <c r="O33">
        <f t="shared" si="3"/>
        <v>1742.17</v>
      </c>
      <c r="P33">
        <f t="shared" si="4"/>
        <v>1374.0828946144863</v>
      </c>
      <c r="Q33">
        <f t="shared" si="5"/>
        <v>136.79992016841453</v>
      </c>
      <c r="R33">
        <f t="shared" si="6"/>
        <v>173.44566172383102</v>
      </c>
      <c r="S33">
        <f t="shared" si="7"/>
        <v>0.21411659577768824</v>
      </c>
      <c r="T33">
        <f t="shared" si="8"/>
        <v>2.9245976538947223</v>
      </c>
      <c r="U33">
        <f t="shared" si="9"/>
        <v>0.2057734419886901</v>
      </c>
      <c r="V33">
        <f t="shared" si="10"/>
        <v>0.12933091296208532</v>
      </c>
      <c r="W33">
        <f t="shared" si="11"/>
        <v>289.57822133932245</v>
      </c>
      <c r="X33">
        <f t="shared" si="12"/>
        <v>28.252981764782682</v>
      </c>
      <c r="Y33">
        <f t="shared" si="13"/>
        <v>27.937999999999999</v>
      </c>
      <c r="Z33">
        <f t="shared" si="14"/>
        <v>3.7811452667183465</v>
      </c>
      <c r="AA33">
        <f t="shared" si="15"/>
        <v>59.43717870471589</v>
      </c>
      <c r="AB33">
        <f t="shared" si="16"/>
        <v>2.1817374936319203</v>
      </c>
      <c r="AC33">
        <f t="shared" si="17"/>
        <v>3.6706612614821439</v>
      </c>
      <c r="AD33">
        <f t="shared" si="18"/>
        <v>1.5994077730864262</v>
      </c>
      <c r="AE33">
        <f t="shared" si="19"/>
        <v>-150.28607474642308</v>
      </c>
      <c r="AF33">
        <f t="shared" si="20"/>
        <v>-80.017986173761969</v>
      </c>
      <c r="AG33">
        <f t="shared" si="21"/>
        <v>-5.9451805379129681</v>
      </c>
      <c r="AH33">
        <f t="shared" si="22"/>
        <v>53.328979881224441</v>
      </c>
      <c r="AI33">
        <v>0</v>
      </c>
      <c r="AJ33">
        <v>0</v>
      </c>
      <c r="AK33">
        <f t="shared" si="23"/>
        <v>1</v>
      </c>
      <c r="AL33">
        <f t="shared" si="24"/>
        <v>0</v>
      </c>
      <c r="AM33">
        <f t="shared" si="25"/>
        <v>52646.815949159456</v>
      </c>
      <c r="AN33" t="s">
        <v>401</v>
      </c>
      <c r="AO33">
        <v>10138.200000000001</v>
      </c>
      <c r="AP33">
        <v>991.13000000000011</v>
      </c>
      <c r="AQ33">
        <v>3656.87</v>
      </c>
      <c r="AR33">
        <f t="shared" si="26"/>
        <v>0.72896766907218469</v>
      </c>
      <c r="AS33">
        <v>-2.5326555040585359</v>
      </c>
      <c r="AT33" t="s">
        <v>490</v>
      </c>
      <c r="AU33">
        <v>10131.200000000001</v>
      </c>
      <c r="AV33">
        <v>839.99055999999996</v>
      </c>
      <c r="AW33">
        <v>1159.5999999999999</v>
      </c>
      <c r="AX33">
        <f t="shared" si="27"/>
        <v>0.27562042083477056</v>
      </c>
      <c r="AY33">
        <v>0.5</v>
      </c>
      <c r="AZ33">
        <f t="shared" si="28"/>
        <v>1513.2437996576798</v>
      </c>
      <c r="BA33">
        <f t="shared" si="29"/>
        <v>42.295184071066281</v>
      </c>
      <c r="BB33">
        <f t="shared" si="30"/>
        <v>208.54044644362847</v>
      </c>
      <c r="BC33">
        <f t="shared" si="31"/>
        <v>2.962367305603076E-2</v>
      </c>
      <c r="BD33">
        <f t="shared" si="32"/>
        <v>2.1535615729561921</v>
      </c>
      <c r="BE33">
        <f t="shared" si="33"/>
        <v>625.83791415903772</v>
      </c>
      <c r="BF33" t="s">
        <v>491</v>
      </c>
      <c r="BG33">
        <v>593.54</v>
      </c>
      <c r="BH33">
        <f t="shared" si="34"/>
        <v>593.54</v>
      </c>
      <c r="BI33">
        <f t="shared" si="35"/>
        <v>0.4881510865815798</v>
      </c>
      <c r="BJ33">
        <f t="shared" si="36"/>
        <v>0.56462113556866755</v>
      </c>
      <c r="BK33">
        <f t="shared" si="37"/>
        <v>0.81521416236579147</v>
      </c>
      <c r="BL33">
        <f t="shared" si="38"/>
        <v>1.8971296966819038</v>
      </c>
      <c r="BM33">
        <f t="shared" si="39"/>
        <v>0.93680178862154606</v>
      </c>
      <c r="BN33">
        <f t="shared" si="40"/>
        <v>0.39896308930594043</v>
      </c>
      <c r="BO33">
        <f t="shared" si="41"/>
        <v>0.60103691069405962</v>
      </c>
      <c r="BP33">
        <v>652</v>
      </c>
      <c r="BQ33">
        <v>300</v>
      </c>
      <c r="BR33">
        <v>300</v>
      </c>
      <c r="BS33">
        <v>300</v>
      </c>
      <c r="BT33">
        <v>10131.200000000001</v>
      </c>
      <c r="BU33">
        <v>1100.25</v>
      </c>
      <c r="BV33">
        <v>-6.9243899999999999E-3</v>
      </c>
      <c r="BW33">
        <v>2.77</v>
      </c>
      <c r="BX33" t="s">
        <v>404</v>
      </c>
      <c r="BY33" t="s">
        <v>404</v>
      </c>
      <c r="BZ33" t="s">
        <v>404</v>
      </c>
      <c r="CA33" t="s">
        <v>404</v>
      </c>
      <c r="CB33" t="s">
        <v>404</v>
      </c>
      <c r="CC33" t="s">
        <v>404</v>
      </c>
      <c r="CD33" t="s">
        <v>404</v>
      </c>
      <c r="CE33" t="s">
        <v>404</v>
      </c>
      <c r="CF33" t="s">
        <v>404</v>
      </c>
      <c r="CG33" t="s">
        <v>404</v>
      </c>
      <c r="CH33">
        <f t="shared" si="42"/>
        <v>1800.07</v>
      </c>
      <c r="CI33">
        <f t="shared" si="43"/>
        <v>1513.2437996576798</v>
      </c>
      <c r="CJ33">
        <f t="shared" si="44"/>
        <v>0.84065830754230664</v>
      </c>
      <c r="CK33">
        <f t="shared" si="45"/>
        <v>0.16087053355665196</v>
      </c>
      <c r="CL33">
        <v>6</v>
      </c>
      <c r="CM33">
        <v>0.5</v>
      </c>
      <c r="CN33" t="s">
        <v>405</v>
      </c>
      <c r="CO33">
        <v>2</v>
      </c>
      <c r="CP33">
        <v>1657388029.5999999</v>
      </c>
      <c r="CQ33">
        <v>1742.17</v>
      </c>
      <c r="CR33">
        <v>1800.04</v>
      </c>
      <c r="CS33">
        <v>21.914400000000001</v>
      </c>
      <c r="CT33">
        <v>17.915199999999999</v>
      </c>
      <c r="CU33">
        <v>1745.54</v>
      </c>
      <c r="CV33">
        <v>21.810700000000001</v>
      </c>
      <c r="CW33">
        <v>500.07499999999999</v>
      </c>
      <c r="CX33">
        <v>99.457400000000007</v>
      </c>
      <c r="CY33">
        <v>9.9854299999999993E-2</v>
      </c>
      <c r="CZ33">
        <v>27.430499999999999</v>
      </c>
      <c r="DA33">
        <v>27.937999999999999</v>
      </c>
      <c r="DB33">
        <v>999.9</v>
      </c>
      <c r="DC33">
        <v>0</v>
      </c>
      <c r="DD33">
        <v>0</v>
      </c>
      <c r="DE33">
        <v>10026.200000000001</v>
      </c>
      <c r="DF33">
        <v>0</v>
      </c>
      <c r="DG33">
        <v>653.33199999999999</v>
      </c>
      <c r="DH33">
        <v>-57.869500000000002</v>
      </c>
      <c r="DI33">
        <v>1781.21</v>
      </c>
      <c r="DJ33">
        <v>1832.88</v>
      </c>
      <c r="DK33">
        <v>3.9991599999999998</v>
      </c>
      <c r="DL33">
        <v>1800.04</v>
      </c>
      <c r="DM33">
        <v>17.915199999999999</v>
      </c>
      <c r="DN33">
        <v>2.1795499999999999</v>
      </c>
      <c r="DO33">
        <v>1.7818000000000001</v>
      </c>
      <c r="DP33">
        <v>18.812799999999999</v>
      </c>
      <c r="DQ33">
        <v>15.6281</v>
      </c>
      <c r="DR33">
        <v>1800.07</v>
      </c>
      <c r="DS33">
        <v>0.97799599999999998</v>
      </c>
      <c r="DT33">
        <v>2.20044E-2</v>
      </c>
      <c r="DU33">
        <v>0</v>
      </c>
      <c r="DV33">
        <v>839.56899999999996</v>
      </c>
      <c r="DW33">
        <v>5.0005199999999999</v>
      </c>
      <c r="DX33">
        <v>15590.9</v>
      </c>
      <c r="DY33">
        <v>16309.6</v>
      </c>
      <c r="DZ33">
        <v>41.875</v>
      </c>
      <c r="EA33">
        <v>44.436999999999998</v>
      </c>
      <c r="EB33">
        <v>43.686999999999998</v>
      </c>
      <c r="EC33">
        <v>41.625</v>
      </c>
      <c r="ED33">
        <v>44</v>
      </c>
      <c r="EE33">
        <v>1755.57</v>
      </c>
      <c r="EF33">
        <v>39.5</v>
      </c>
      <c r="EG33">
        <v>0</v>
      </c>
      <c r="EH33">
        <v>188.20000004768369</v>
      </c>
      <c r="EI33">
        <v>0</v>
      </c>
      <c r="EJ33">
        <v>839.99055999999996</v>
      </c>
      <c r="EK33">
        <v>-1.7308461534283761</v>
      </c>
      <c r="EL33">
        <v>-70.723076732020161</v>
      </c>
      <c r="EM33">
        <v>15598.575999999999</v>
      </c>
      <c r="EN33">
        <v>15</v>
      </c>
      <c r="EO33">
        <v>1657387978.5999999</v>
      </c>
      <c r="EP33" t="s">
        <v>492</v>
      </c>
      <c r="EQ33">
        <v>1657387978.5999999</v>
      </c>
      <c r="ER33">
        <v>1657387974.5999999</v>
      </c>
      <c r="ES33">
        <v>18</v>
      </c>
      <c r="ET33">
        <v>-0.59799999999999998</v>
      </c>
      <c r="EU33">
        <v>-5.0000000000000001E-3</v>
      </c>
      <c r="EV33">
        <v>-3.319</v>
      </c>
      <c r="EW33">
        <v>-1.6E-2</v>
      </c>
      <c r="EX33">
        <v>1800</v>
      </c>
      <c r="EY33">
        <v>17</v>
      </c>
      <c r="EZ33">
        <v>0.08</v>
      </c>
      <c r="FA33">
        <v>0.01</v>
      </c>
      <c r="FB33">
        <v>-57.821392500000002</v>
      </c>
      <c r="FC33">
        <v>0.5883208255161213</v>
      </c>
      <c r="FD33">
        <v>0.18488176814859289</v>
      </c>
      <c r="FE33">
        <v>0</v>
      </c>
      <c r="FF33">
        <v>4.1881622500000004</v>
      </c>
      <c r="FG33">
        <v>-1.418777898686685</v>
      </c>
      <c r="FH33">
        <v>0.13974145497109111</v>
      </c>
      <c r="FI33">
        <v>0</v>
      </c>
      <c r="FJ33">
        <v>0</v>
      </c>
      <c r="FK33">
        <v>2</v>
      </c>
      <c r="FL33" t="s">
        <v>407</v>
      </c>
      <c r="FM33">
        <v>2.8973900000000001</v>
      </c>
      <c r="FN33">
        <v>2.8212799999999998</v>
      </c>
      <c r="FO33">
        <v>0.23541799999999999</v>
      </c>
      <c r="FP33">
        <v>0.24043800000000001</v>
      </c>
      <c r="FQ33">
        <v>0.10931</v>
      </c>
      <c r="FR33">
        <v>9.5483999999999999E-2</v>
      </c>
      <c r="FS33">
        <v>23811.7</v>
      </c>
      <c r="FT33">
        <v>22361.1</v>
      </c>
      <c r="FU33">
        <v>28635.7</v>
      </c>
      <c r="FV33">
        <v>27620.9</v>
      </c>
      <c r="FW33">
        <v>36059.300000000003</v>
      </c>
      <c r="FX33">
        <v>34878.1</v>
      </c>
      <c r="FY33">
        <v>42233.1</v>
      </c>
      <c r="FZ33">
        <v>39956.9</v>
      </c>
      <c r="GA33">
        <v>2.0621200000000002</v>
      </c>
      <c r="GB33">
        <v>1.8460300000000001</v>
      </c>
      <c r="GC33">
        <v>5.3498900000000002E-2</v>
      </c>
      <c r="GD33">
        <v>0</v>
      </c>
      <c r="GE33">
        <v>27.063800000000001</v>
      </c>
      <c r="GF33">
        <v>999.9</v>
      </c>
      <c r="GG33">
        <v>55.5</v>
      </c>
      <c r="GH33">
        <v>36.6</v>
      </c>
      <c r="GI33">
        <v>34.426099999999998</v>
      </c>
      <c r="GJ33">
        <v>62.4893</v>
      </c>
      <c r="GK33">
        <v>28.197099999999999</v>
      </c>
      <c r="GL33">
        <v>1</v>
      </c>
      <c r="GM33">
        <v>0.36609000000000003</v>
      </c>
      <c r="GN33">
        <v>2.3957199999999998</v>
      </c>
      <c r="GO33">
        <v>20.2241</v>
      </c>
      <c r="GP33">
        <v>5.2130999999999998</v>
      </c>
      <c r="GQ33">
        <v>11.986000000000001</v>
      </c>
      <c r="GR33">
        <v>4.9914500000000004</v>
      </c>
      <c r="GS33">
        <v>3.2909999999999999</v>
      </c>
      <c r="GT33">
        <v>1577</v>
      </c>
      <c r="GU33">
        <v>9868.1</v>
      </c>
      <c r="GV33">
        <v>8153.2</v>
      </c>
      <c r="GW33">
        <v>55.1</v>
      </c>
      <c r="GX33">
        <v>1.86412</v>
      </c>
      <c r="GY33">
        <v>1.8641700000000001</v>
      </c>
      <c r="GZ33">
        <v>1.8605</v>
      </c>
      <c r="HA33">
        <v>1.86172</v>
      </c>
      <c r="HB33">
        <v>1.8614200000000001</v>
      </c>
      <c r="HC33">
        <v>1.8573</v>
      </c>
      <c r="HD33">
        <v>1.8605</v>
      </c>
      <c r="HE33">
        <v>1.8632500000000001</v>
      </c>
      <c r="HF33">
        <v>0</v>
      </c>
      <c r="HG33">
        <v>0</v>
      </c>
      <c r="HH33">
        <v>0</v>
      </c>
      <c r="HI33">
        <v>0</v>
      </c>
      <c r="HJ33" t="s">
        <v>408</v>
      </c>
      <c r="HK33" t="s">
        <v>409</v>
      </c>
      <c r="HL33" t="s">
        <v>410</v>
      </c>
      <c r="HM33" t="s">
        <v>410</v>
      </c>
      <c r="HN33" t="s">
        <v>410</v>
      </c>
      <c r="HO33" t="s">
        <v>410</v>
      </c>
      <c r="HP33">
        <v>0</v>
      </c>
      <c r="HQ33">
        <v>100</v>
      </c>
      <c r="HR33">
        <v>100</v>
      </c>
      <c r="HS33">
        <v>-3.37</v>
      </c>
      <c r="HT33">
        <v>0.1037</v>
      </c>
      <c r="HU33">
        <v>-3.7048057416740088</v>
      </c>
      <c r="HV33">
        <v>1.239808642223445E-3</v>
      </c>
      <c r="HW33">
        <v>-1.4970110245969971E-6</v>
      </c>
      <c r="HX33">
        <v>5.1465685573841773E-10</v>
      </c>
      <c r="HY33">
        <v>-0.13063778869280029</v>
      </c>
      <c r="HZ33">
        <v>-1.504106212652615E-2</v>
      </c>
      <c r="IA33">
        <v>1.735219391611595E-3</v>
      </c>
      <c r="IB33">
        <v>-2.535611455964381E-5</v>
      </c>
      <c r="IC33">
        <v>2</v>
      </c>
      <c r="ID33">
        <v>2081</v>
      </c>
      <c r="IE33">
        <v>0</v>
      </c>
      <c r="IF33">
        <v>23</v>
      </c>
      <c r="IG33">
        <v>0.8</v>
      </c>
      <c r="IH33">
        <v>0.9</v>
      </c>
      <c r="II33">
        <v>3.4521500000000001</v>
      </c>
      <c r="IJ33">
        <v>2.36572</v>
      </c>
      <c r="IK33">
        <v>1.54297</v>
      </c>
      <c r="IL33">
        <v>2.323</v>
      </c>
      <c r="IM33">
        <v>1.5466299999999999</v>
      </c>
      <c r="IN33">
        <v>2.3107899999999999</v>
      </c>
      <c r="IO33">
        <v>39.267099999999999</v>
      </c>
      <c r="IP33">
        <v>24.1751</v>
      </c>
      <c r="IQ33">
        <v>18</v>
      </c>
      <c r="IR33">
        <v>513.33500000000004</v>
      </c>
      <c r="IS33">
        <v>485.66800000000001</v>
      </c>
      <c r="IT33">
        <v>23.675799999999999</v>
      </c>
      <c r="IU33">
        <v>31.834499999999998</v>
      </c>
      <c r="IV33">
        <v>29.999700000000001</v>
      </c>
      <c r="IW33">
        <v>31.766400000000001</v>
      </c>
      <c r="IX33">
        <v>31.763400000000001</v>
      </c>
      <c r="IY33">
        <v>69.274600000000007</v>
      </c>
      <c r="IZ33">
        <v>54.580399999999997</v>
      </c>
      <c r="JA33">
        <v>0</v>
      </c>
      <c r="JB33">
        <v>23.72</v>
      </c>
      <c r="JC33">
        <v>1800</v>
      </c>
      <c r="JD33">
        <v>18.060600000000001</v>
      </c>
      <c r="JE33">
        <v>99.965400000000002</v>
      </c>
      <c r="JF33">
        <v>98.879099999999994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2022-07-09T17:45:05Z</dcterms:created>
  <dcterms:modified xsi:type="dcterms:W3CDTF">2022-07-09T22:04:04Z</dcterms:modified>
</cp:coreProperties>
</file>