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33" i="1" l="1"/>
  <c r="W33" i="1" s="1"/>
  <c r="CJ33" i="1"/>
  <c r="CH33" i="1"/>
  <c r="CI33" i="1" s="1"/>
  <c r="AZ33" i="1" s="1"/>
  <c r="BB33" i="1" s="1"/>
  <c r="BM33" i="1"/>
  <c r="BL33" i="1"/>
  <c r="BK33" i="1"/>
  <c r="BJ33" i="1"/>
  <c r="BN33" i="1" s="1"/>
  <c r="BO33" i="1" s="1"/>
  <c r="BH33" i="1"/>
  <c r="BI33" i="1" s="1"/>
  <c r="BE33" i="1"/>
  <c r="BD33" i="1"/>
  <c r="AX33" i="1"/>
  <c r="AR33" i="1"/>
  <c r="AM33" i="1"/>
  <c r="AK33" i="1"/>
  <c r="O33" i="1" s="1"/>
  <c r="AC33" i="1"/>
  <c r="AB33" i="1"/>
  <c r="AA33" i="1"/>
  <c r="T33" i="1"/>
  <c r="CK32" i="1"/>
  <c r="W32" i="1" s="1"/>
  <c r="CJ32" i="1"/>
  <c r="CH32" i="1"/>
  <c r="CI32" i="1" s="1"/>
  <c r="AZ32" i="1" s="1"/>
  <c r="BM32" i="1"/>
  <c r="BL32" i="1"/>
  <c r="BK32" i="1"/>
  <c r="BH32" i="1"/>
  <c r="BI32" i="1" s="1"/>
  <c r="BD32" i="1"/>
  <c r="BA32" i="1"/>
  <c r="BC32" i="1" s="1"/>
  <c r="AX32" i="1"/>
  <c r="AR32" i="1"/>
  <c r="BE32" i="1" s="1"/>
  <c r="AM32" i="1"/>
  <c r="AK32" i="1"/>
  <c r="M32" i="1" s="1"/>
  <c r="L32" i="1" s="1"/>
  <c r="AC32" i="1"/>
  <c r="AB32" i="1"/>
  <c r="AA32" i="1"/>
  <c r="T32" i="1"/>
  <c r="O32" i="1"/>
  <c r="N32" i="1"/>
  <c r="CK31" i="1"/>
  <c r="CJ31" i="1"/>
  <c r="CI31" i="1"/>
  <c r="AZ31" i="1" s="1"/>
  <c r="CH31" i="1"/>
  <c r="BN31" i="1"/>
  <c r="BO31" i="1" s="1"/>
  <c r="BM31" i="1"/>
  <c r="BL31" i="1"/>
  <c r="BK31" i="1"/>
  <c r="BJ31" i="1"/>
  <c r="BI31" i="1"/>
  <c r="BH31" i="1"/>
  <c r="BE31" i="1"/>
  <c r="BD31" i="1"/>
  <c r="AX31" i="1"/>
  <c r="AR31" i="1"/>
  <c r="AM31" i="1"/>
  <c r="AK31" i="1" s="1"/>
  <c r="AC31" i="1"/>
  <c r="AB31" i="1"/>
  <c r="AA31" i="1" s="1"/>
  <c r="W31" i="1"/>
  <c r="T31" i="1"/>
  <c r="CK30" i="1"/>
  <c r="CJ30" i="1"/>
  <c r="CI30" i="1"/>
  <c r="AZ30" i="1" s="1"/>
  <c r="BB30" i="1" s="1"/>
  <c r="CH30" i="1"/>
  <c r="BM30" i="1"/>
  <c r="BL30" i="1"/>
  <c r="BI30" i="1"/>
  <c r="BH30" i="1"/>
  <c r="BK30" i="1" s="1"/>
  <c r="BE30" i="1"/>
  <c r="BD30" i="1"/>
  <c r="AX30" i="1"/>
  <c r="AR30" i="1"/>
  <c r="AM30" i="1"/>
  <c r="AK30" i="1" s="1"/>
  <c r="AC30" i="1"/>
  <c r="AA30" i="1" s="1"/>
  <c r="AB30" i="1"/>
  <c r="W30" i="1"/>
  <c r="T30" i="1"/>
  <c r="CK29" i="1"/>
  <c r="CJ29" i="1"/>
  <c r="CH29" i="1"/>
  <c r="CI29" i="1" s="1"/>
  <c r="AZ29" i="1" s="1"/>
  <c r="BB29" i="1" s="1"/>
  <c r="BM29" i="1"/>
  <c r="BL29" i="1"/>
  <c r="BK29" i="1"/>
  <c r="BJ29" i="1"/>
  <c r="BN29" i="1" s="1"/>
  <c r="BO29" i="1" s="1"/>
  <c r="BH29" i="1"/>
  <c r="BI29" i="1" s="1"/>
  <c r="BE29" i="1"/>
  <c r="BD29" i="1"/>
  <c r="AX29" i="1"/>
  <c r="AR29" i="1"/>
  <c r="AM29" i="1"/>
  <c r="AK29" i="1"/>
  <c r="O29" i="1" s="1"/>
  <c r="AC29" i="1"/>
  <c r="AB29" i="1"/>
  <c r="AA29" i="1"/>
  <c r="T29" i="1"/>
  <c r="CK28" i="1"/>
  <c r="CJ28" i="1"/>
  <c r="CH28" i="1"/>
  <c r="CI28" i="1" s="1"/>
  <c r="AZ28" i="1" s="1"/>
  <c r="BM28" i="1"/>
  <c r="BL28" i="1"/>
  <c r="BK28" i="1"/>
  <c r="BH28" i="1"/>
  <c r="BI28" i="1" s="1"/>
  <c r="BD28" i="1"/>
  <c r="BA28" i="1"/>
  <c r="AX28" i="1"/>
  <c r="AR28" i="1"/>
  <c r="BE28" i="1" s="1"/>
  <c r="AM28" i="1"/>
  <c r="AK28" i="1"/>
  <c r="M28" i="1" s="1"/>
  <c r="L28" i="1" s="1"/>
  <c r="AC28" i="1"/>
  <c r="AB28" i="1"/>
  <c r="AA28" i="1"/>
  <c r="T28" i="1"/>
  <c r="O28" i="1"/>
  <c r="N28" i="1"/>
  <c r="CK27" i="1"/>
  <c r="CJ27" i="1"/>
  <c r="CI27" i="1"/>
  <c r="AZ27" i="1" s="1"/>
  <c r="CH27" i="1"/>
  <c r="BN27" i="1"/>
  <c r="BO27" i="1" s="1"/>
  <c r="BM27" i="1"/>
  <c r="BL27" i="1"/>
  <c r="BK27" i="1"/>
  <c r="BJ27" i="1"/>
  <c r="BI27" i="1"/>
  <c r="BH27" i="1"/>
  <c r="BE27" i="1"/>
  <c r="BD27" i="1"/>
  <c r="AX27" i="1"/>
  <c r="BB27" i="1" s="1"/>
  <c r="AR27" i="1"/>
  <c r="AM27" i="1"/>
  <c r="AK27" i="1" s="1"/>
  <c r="AC27" i="1"/>
  <c r="AB27" i="1"/>
  <c r="AA27" i="1" s="1"/>
  <c r="W27" i="1"/>
  <c r="T27" i="1"/>
  <c r="CK26" i="1"/>
  <c r="CJ26" i="1"/>
  <c r="CI26" i="1"/>
  <c r="AZ26" i="1" s="1"/>
  <c r="BB26" i="1" s="1"/>
  <c r="CH26" i="1"/>
  <c r="BM26" i="1"/>
  <c r="BL26" i="1"/>
  <c r="BI26" i="1"/>
  <c r="BH26" i="1"/>
  <c r="BK26" i="1" s="1"/>
  <c r="BE26" i="1"/>
  <c r="BD26" i="1"/>
  <c r="AX26" i="1"/>
  <c r="AR26" i="1"/>
  <c r="AM26" i="1"/>
  <c r="AK26" i="1" s="1"/>
  <c r="AC26" i="1"/>
  <c r="AA26" i="1" s="1"/>
  <c r="AB26" i="1"/>
  <c r="W26" i="1"/>
  <c r="T26" i="1"/>
  <c r="CK25" i="1"/>
  <c r="CJ25" i="1"/>
  <c r="CH25" i="1"/>
  <c r="CI25" i="1" s="1"/>
  <c r="AZ25" i="1" s="1"/>
  <c r="BB25" i="1" s="1"/>
  <c r="BM25" i="1"/>
  <c r="BL25" i="1"/>
  <c r="BK25" i="1"/>
  <c r="BJ25" i="1"/>
  <c r="BN25" i="1" s="1"/>
  <c r="BO25" i="1" s="1"/>
  <c r="BH25" i="1"/>
  <c r="BI25" i="1" s="1"/>
  <c r="BE25" i="1"/>
  <c r="BD25" i="1"/>
  <c r="AX25" i="1"/>
  <c r="AR25" i="1"/>
  <c r="AM25" i="1"/>
  <c r="AK25" i="1"/>
  <c r="O25" i="1" s="1"/>
  <c r="AC25" i="1"/>
  <c r="AB25" i="1"/>
  <c r="AA25" i="1"/>
  <c r="T25" i="1"/>
  <c r="CK24" i="1"/>
  <c r="CJ24" i="1"/>
  <c r="CH24" i="1"/>
  <c r="CI24" i="1" s="1"/>
  <c r="AZ24" i="1" s="1"/>
  <c r="BM24" i="1"/>
  <c r="BL24" i="1"/>
  <c r="BK24" i="1"/>
  <c r="BH24" i="1"/>
  <c r="BI24" i="1" s="1"/>
  <c r="BD24" i="1"/>
  <c r="BA24" i="1"/>
  <c r="BC24" i="1" s="1"/>
  <c r="AX24" i="1"/>
  <c r="BB24" i="1" s="1"/>
  <c r="AR24" i="1"/>
  <c r="BE24" i="1" s="1"/>
  <c r="AM24" i="1"/>
  <c r="AK24" i="1"/>
  <c r="M24" i="1" s="1"/>
  <c r="L24" i="1" s="1"/>
  <c r="AC24" i="1"/>
  <c r="AB24" i="1"/>
  <c r="AA24" i="1"/>
  <c r="T24" i="1"/>
  <c r="O24" i="1"/>
  <c r="N24" i="1"/>
  <c r="CK23" i="1"/>
  <c r="CJ23" i="1"/>
  <c r="CI23" i="1"/>
  <c r="AZ23" i="1" s="1"/>
  <c r="CH23" i="1"/>
  <c r="BN23" i="1"/>
  <c r="BO23" i="1" s="1"/>
  <c r="BM23" i="1"/>
  <c r="BL23" i="1"/>
  <c r="BK23" i="1"/>
  <c r="BJ23" i="1"/>
  <c r="BI23" i="1"/>
  <c r="BH23" i="1"/>
  <c r="BE23" i="1"/>
  <c r="BD23" i="1"/>
  <c r="AX23" i="1"/>
  <c r="BB23" i="1" s="1"/>
  <c r="AR23" i="1"/>
  <c r="AM23" i="1"/>
  <c r="AK23" i="1" s="1"/>
  <c r="AC23" i="1"/>
  <c r="AB23" i="1"/>
  <c r="AA23" i="1" s="1"/>
  <c r="W23" i="1"/>
  <c r="T23" i="1"/>
  <c r="CK22" i="1"/>
  <c r="CJ22" i="1"/>
  <c r="CI22" i="1"/>
  <c r="AZ22" i="1" s="1"/>
  <c r="BB22" i="1" s="1"/>
  <c r="CH22" i="1"/>
  <c r="BM22" i="1"/>
  <c r="BL22" i="1"/>
  <c r="BJ22" i="1"/>
  <c r="BN22" i="1" s="1"/>
  <c r="BO22" i="1" s="1"/>
  <c r="BI22" i="1"/>
  <c r="BH22" i="1"/>
  <c r="BK22" i="1" s="1"/>
  <c r="BE22" i="1"/>
  <c r="BD22" i="1"/>
  <c r="AX22" i="1"/>
  <c r="AR22" i="1"/>
  <c r="AM22" i="1"/>
  <c r="AK22" i="1" s="1"/>
  <c r="AC22" i="1"/>
  <c r="AA22" i="1" s="1"/>
  <c r="AB22" i="1"/>
  <c r="W22" i="1"/>
  <c r="T22" i="1"/>
  <c r="CK21" i="1"/>
  <c r="CJ21" i="1"/>
  <c r="CH21" i="1"/>
  <c r="CI21" i="1" s="1"/>
  <c r="AZ21" i="1" s="1"/>
  <c r="BB21" i="1" s="1"/>
  <c r="BM21" i="1"/>
  <c r="BL21" i="1"/>
  <c r="BK21" i="1"/>
  <c r="BJ21" i="1"/>
  <c r="BN21" i="1" s="1"/>
  <c r="BO21" i="1" s="1"/>
  <c r="BH21" i="1"/>
  <c r="BI21" i="1" s="1"/>
  <c r="BE21" i="1"/>
  <c r="BD21" i="1"/>
  <c r="AX21" i="1"/>
  <c r="AR21" i="1"/>
  <c r="AM21" i="1"/>
  <c r="AK21" i="1"/>
  <c r="O21" i="1" s="1"/>
  <c r="AC21" i="1"/>
  <c r="AB21" i="1"/>
  <c r="AA21" i="1"/>
  <c r="T21" i="1"/>
  <c r="CK20" i="1"/>
  <c r="CJ20" i="1"/>
  <c r="CH20" i="1"/>
  <c r="CI20" i="1" s="1"/>
  <c r="AZ20" i="1" s="1"/>
  <c r="BM20" i="1"/>
  <c r="BL20" i="1"/>
  <c r="BK20" i="1"/>
  <c r="BH20" i="1"/>
  <c r="BI20" i="1" s="1"/>
  <c r="BD20" i="1"/>
  <c r="BA20" i="1"/>
  <c r="AX20" i="1"/>
  <c r="BB20" i="1" s="1"/>
  <c r="AR20" i="1"/>
  <c r="BE20" i="1" s="1"/>
  <c r="AM20" i="1"/>
  <c r="AK20" i="1"/>
  <c r="M20" i="1" s="1"/>
  <c r="L20" i="1" s="1"/>
  <c r="AC20" i="1"/>
  <c r="AB20" i="1"/>
  <c r="AA20" i="1"/>
  <c r="T20" i="1"/>
  <c r="O20" i="1"/>
  <c r="N20" i="1"/>
  <c r="CK19" i="1"/>
  <c r="CJ19" i="1"/>
  <c r="CI19" i="1"/>
  <c r="AZ19" i="1" s="1"/>
  <c r="CH19" i="1"/>
  <c r="BN19" i="1"/>
  <c r="BO19" i="1" s="1"/>
  <c r="BM19" i="1"/>
  <c r="BL19" i="1"/>
  <c r="BK19" i="1"/>
  <c r="BJ19" i="1"/>
  <c r="BI19" i="1"/>
  <c r="BH19" i="1"/>
  <c r="BE19" i="1"/>
  <c r="BD19" i="1"/>
  <c r="AX19" i="1"/>
  <c r="AR19" i="1"/>
  <c r="AM19" i="1"/>
  <c r="AK19" i="1" s="1"/>
  <c r="AC19" i="1"/>
  <c r="AB19" i="1"/>
  <c r="AA19" i="1" s="1"/>
  <c r="W19" i="1"/>
  <c r="T19" i="1"/>
  <c r="CK18" i="1"/>
  <c r="CJ18" i="1"/>
  <c r="CI18" i="1"/>
  <c r="AZ18" i="1" s="1"/>
  <c r="BB18" i="1" s="1"/>
  <c r="CH18" i="1"/>
  <c r="BM18" i="1"/>
  <c r="BL18" i="1"/>
  <c r="BJ18" i="1"/>
  <c r="BN18" i="1" s="1"/>
  <c r="BO18" i="1" s="1"/>
  <c r="BI18" i="1"/>
  <c r="BH18" i="1"/>
  <c r="BK18" i="1" s="1"/>
  <c r="BE18" i="1"/>
  <c r="BD18" i="1"/>
  <c r="AX18" i="1"/>
  <c r="AR18" i="1"/>
  <c r="AM18" i="1"/>
  <c r="AK18" i="1" s="1"/>
  <c r="AC18" i="1"/>
  <c r="AA18" i="1" s="1"/>
  <c r="AB18" i="1"/>
  <c r="W18" i="1"/>
  <c r="T18" i="1"/>
  <c r="CK17" i="1"/>
  <c r="CJ17" i="1"/>
  <c r="CH17" i="1"/>
  <c r="CI17" i="1" s="1"/>
  <c r="AZ17" i="1" s="1"/>
  <c r="BB17" i="1" s="1"/>
  <c r="BM17" i="1"/>
  <c r="BL17" i="1"/>
  <c r="BK17" i="1"/>
  <c r="BJ17" i="1"/>
  <c r="BN17" i="1" s="1"/>
  <c r="BO17" i="1" s="1"/>
  <c r="BH17" i="1"/>
  <c r="BI17" i="1" s="1"/>
  <c r="BE17" i="1"/>
  <c r="BD17" i="1"/>
  <c r="AX17" i="1"/>
  <c r="AR17" i="1"/>
  <c r="AM17" i="1"/>
  <c r="AK17" i="1"/>
  <c r="O17" i="1" s="1"/>
  <c r="AC17" i="1"/>
  <c r="AB17" i="1"/>
  <c r="AA17" i="1"/>
  <c r="T17" i="1"/>
  <c r="M27" i="1" l="1"/>
  <c r="L27" i="1" s="1"/>
  <c r="AL27" i="1"/>
  <c r="R27" i="1"/>
  <c r="O27" i="1"/>
  <c r="N27" i="1"/>
  <c r="BA27" i="1" s="1"/>
  <c r="BC27" i="1" s="1"/>
  <c r="AE32" i="1"/>
  <c r="R26" i="1"/>
  <c r="O26" i="1"/>
  <c r="N26" i="1"/>
  <c r="BA26" i="1" s="1"/>
  <c r="BC26" i="1" s="1"/>
  <c r="AL26" i="1"/>
  <c r="M26" i="1"/>
  <c r="L26" i="1" s="1"/>
  <c r="R18" i="1"/>
  <c r="M18" i="1"/>
  <c r="L18" i="1" s="1"/>
  <c r="O18" i="1"/>
  <c r="N18" i="1"/>
  <c r="BA18" i="1" s="1"/>
  <c r="BC18" i="1" s="1"/>
  <c r="AL18" i="1"/>
  <c r="AE20" i="1"/>
  <c r="BB28" i="1"/>
  <c r="R30" i="1"/>
  <c r="M30" i="1"/>
  <c r="L30" i="1" s="1"/>
  <c r="O30" i="1"/>
  <c r="N30" i="1"/>
  <c r="BA30" i="1" s="1"/>
  <c r="BC30" i="1" s="1"/>
  <c r="AL30" i="1"/>
  <c r="BC28" i="1"/>
  <c r="M31" i="1"/>
  <c r="L31" i="1" s="1"/>
  <c r="AL31" i="1"/>
  <c r="R31" i="1"/>
  <c r="O31" i="1"/>
  <c r="N31" i="1"/>
  <c r="BA31" i="1" s="1"/>
  <c r="BC31" i="1" s="1"/>
  <c r="M19" i="1"/>
  <c r="L19" i="1" s="1"/>
  <c r="AL19" i="1"/>
  <c r="R19" i="1"/>
  <c r="O19" i="1"/>
  <c r="N19" i="1"/>
  <c r="BA19" i="1" s="1"/>
  <c r="BC19" i="1" s="1"/>
  <c r="BB32" i="1"/>
  <c r="R22" i="1"/>
  <c r="M22" i="1"/>
  <c r="L22" i="1" s="1"/>
  <c r="X22" i="1" s="1"/>
  <c r="Y22" i="1" s="1"/>
  <c r="O22" i="1"/>
  <c r="N22" i="1"/>
  <c r="BA22" i="1" s="1"/>
  <c r="BC22" i="1" s="1"/>
  <c r="AL22" i="1"/>
  <c r="AE24" i="1"/>
  <c r="BB31" i="1"/>
  <c r="X32" i="1"/>
  <c r="Y32" i="1" s="1"/>
  <c r="BB19" i="1"/>
  <c r="BC20" i="1"/>
  <c r="X18" i="1"/>
  <c r="Y18" i="1" s="1"/>
  <c r="AF18" i="1" s="1"/>
  <c r="M23" i="1"/>
  <c r="L23" i="1" s="1"/>
  <c r="AL23" i="1"/>
  <c r="R23" i="1"/>
  <c r="O23" i="1"/>
  <c r="N23" i="1"/>
  <c r="BA23" i="1" s="1"/>
  <c r="BC23" i="1" s="1"/>
  <c r="AE28" i="1"/>
  <c r="X30" i="1"/>
  <c r="Y30" i="1" s="1"/>
  <c r="R17" i="1"/>
  <c r="BJ20" i="1"/>
  <c r="BN20" i="1" s="1"/>
  <c r="BO20" i="1" s="1"/>
  <c r="R21" i="1"/>
  <c r="BJ24" i="1"/>
  <c r="BN24" i="1" s="1"/>
  <c r="BO24" i="1" s="1"/>
  <c r="R25" i="1"/>
  <c r="BJ28" i="1"/>
  <c r="BN28" i="1" s="1"/>
  <c r="BO28" i="1" s="1"/>
  <c r="R29" i="1"/>
  <c r="BJ32" i="1"/>
  <c r="BN32" i="1" s="1"/>
  <c r="BO32" i="1" s="1"/>
  <c r="R33" i="1"/>
  <c r="AL17" i="1"/>
  <c r="X19" i="1"/>
  <c r="Y19" i="1" s="1"/>
  <c r="AF19" i="1" s="1"/>
  <c r="R20" i="1"/>
  <c r="AL21" i="1"/>
  <c r="X23" i="1"/>
  <c r="Y23" i="1" s="1"/>
  <c r="AF23" i="1" s="1"/>
  <c r="R24" i="1"/>
  <c r="AL25" i="1"/>
  <c r="X27" i="1"/>
  <c r="Y27" i="1" s="1"/>
  <c r="R28" i="1"/>
  <c r="AL29" i="1"/>
  <c r="X31" i="1"/>
  <c r="Y31" i="1" s="1"/>
  <c r="AF31" i="1" s="1"/>
  <c r="R32" i="1"/>
  <c r="AL33" i="1"/>
  <c r="M17" i="1"/>
  <c r="L17" i="1" s="1"/>
  <c r="M21" i="1"/>
  <c r="L21" i="1" s="1"/>
  <c r="M25" i="1"/>
  <c r="L25" i="1" s="1"/>
  <c r="M29" i="1"/>
  <c r="L29" i="1" s="1"/>
  <c r="M33" i="1"/>
  <c r="L33" i="1" s="1"/>
  <c r="X33" i="1" s="1"/>
  <c r="Y33" i="1" s="1"/>
  <c r="N17" i="1"/>
  <c r="BA17" i="1" s="1"/>
  <c r="BC17" i="1" s="1"/>
  <c r="AL20" i="1"/>
  <c r="N21" i="1"/>
  <c r="BA21" i="1" s="1"/>
  <c r="BC21" i="1" s="1"/>
  <c r="AL24" i="1"/>
  <c r="N25" i="1"/>
  <c r="BA25" i="1" s="1"/>
  <c r="BC25" i="1" s="1"/>
  <c r="BJ26" i="1"/>
  <c r="BN26" i="1" s="1"/>
  <c r="BO26" i="1" s="1"/>
  <c r="AL28" i="1"/>
  <c r="N29" i="1"/>
  <c r="BA29" i="1" s="1"/>
  <c r="BC29" i="1" s="1"/>
  <c r="BJ30" i="1"/>
  <c r="BN30" i="1" s="1"/>
  <c r="BO30" i="1" s="1"/>
  <c r="AL32" i="1"/>
  <c r="N33" i="1"/>
  <c r="BA33" i="1" s="1"/>
  <c r="BC33" i="1" s="1"/>
  <c r="W17" i="1"/>
  <c r="W21" i="1"/>
  <c r="W25" i="1"/>
  <c r="W29" i="1"/>
  <c r="W20" i="1"/>
  <c r="W24" i="1"/>
  <c r="W28" i="1"/>
  <c r="AG33" i="1" l="1"/>
  <c r="AF33" i="1"/>
  <c r="Z33" i="1"/>
  <c r="AD33" i="1" s="1"/>
  <c r="Z22" i="1"/>
  <c r="AD22" i="1" s="1"/>
  <c r="AG22" i="1"/>
  <c r="AH22" i="1" s="1"/>
  <c r="AF22" i="1"/>
  <c r="X29" i="1"/>
  <c r="Y29" i="1" s="1"/>
  <c r="X25" i="1"/>
  <c r="Y25" i="1" s="1"/>
  <c r="AE25" i="1"/>
  <c r="Z27" i="1"/>
  <c r="AD27" i="1" s="1"/>
  <c r="AG27" i="1"/>
  <c r="AF27" i="1"/>
  <c r="AE26" i="1"/>
  <c r="U26" i="1"/>
  <c r="S26" i="1" s="1"/>
  <c r="V26" i="1" s="1"/>
  <c r="P26" i="1" s="1"/>
  <c r="Q26" i="1" s="1"/>
  <c r="X21" i="1"/>
  <c r="Y21" i="1" s="1"/>
  <c r="U21" i="1" s="1"/>
  <c r="S21" i="1" s="1"/>
  <c r="V21" i="1" s="1"/>
  <c r="P21" i="1" s="1"/>
  <c r="Q21" i="1" s="1"/>
  <c r="AE21" i="1"/>
  <c r="X26" i="1"/>
  <c r="Y26" i="1" s="1"/>
  <c r="U19" i="1"/>
  <c r="S19" i="1" s="1"/>
  <c r="V19" i="1" s="1"/>
  <c r="P19" i="1" s="1"/>
  <c r="Q19" i="1" s="1"/>
  <c r="AE19" i="1"/>
  <c r="X17" i="1"/>
  <c r="Y17" i="1" s="1"/>
  <c r="AE17" i="1"/>
  <c r="AE29" i="1"/>
  <c r="U22" i="1"/>
  <c r="S22" i="1" s="1"/>
  <c r="V22" i="1" s="1"/>
  <c r="P22" i="1" s="1"/>
  <c r="Q22" i="1" s="1"/>
  <c r="AE22" i="1"/>
  <c r="Z23" i="1"/>
  <c r="AD23" i="1" s="1"/>
  <c r="AG23" i="1"/>
  <c r="AH23" i="1" s="1"/>
  <c r="U23" i="1"/>
  <c r="S23" i="1" s="1"/>
  <c r="V23" i="1" s="1"/>
  <c r="P23" i="1" s="1"/>
  <c r="Q23" i="1" s="1"/>
  <c r="AE23" i="1"/>
  <c r="U27" i="1"/>
  <c r="S27" i="1" s="1"/>
  <c r="V27" i="1" s="1"/>
  <c r="P27" i="1" s="1"/>
  <c r="Q27" i="1" s="1"/>
  <c r="AE27" i="1"/>
  <c r="X28" i="1"/>
  <c r="Y28" i="1" s="1"/>
  <c r="Z30" i="1"/>
  <c r="AD30" i="1" s="1"/>
  <c r="AG30" i="1"/>
  <c r="AH30" i="1" s="1"/>
  <c r="Z18" i="1"/>
  <c r="AD18" i="1" s="1"/>
  <c r="AG18" i="1"/>
  <c r="AG32" i="1"/>
  <c r="Z32" i="1"/>
  <c r="AD32" i="1" s="1"/>
  <c r="X24" i="1"/>
  <c r="Y24" i="1" s="1"/>
  <c r="Z31" i="1"/>
  <c r="AD31" i="1" s="1"/>
  <c r="AG31" i="1"/>
  <c r="AH31" i="1" s="1"/>
  <c r="U30" i="1"/>
  <c r="S30" i="1" s="1"/>
  <c r="V30" i="1" s="1"/>
  <c r="P30" i="1" s="1"/>
  <c r="Q30" i="1" s="1"/>
  <c r="AE30" i="1"/>
  <c r="U32" i="1"/>
  <c r="S32" i="1" s="1"/>
  <c r="V32" i="1" s="1"/>
  <c r="P32" i="1" s="1"/>
  <c r="Q32" i="1" s="1"/>
  <c r="X20" i="1"/>
  <c r="Y20" i="1" s="1"/>
  <c r="AE33" i="1"/>
  <c r="U33" i="1"/>
  <c r="S33" i="1" s="1"/>
  <c r="V33" i="1" s="1"/>
  <c r="P33" i="1" s="1"/>
  <c r="Q33" i="1" s="1"/>
  <c r="Z19" i="1"/>
  <c r="AD19" i="1" s="1"/>
  <c r="AG19" i="1"/>
  <c r="AH19" i="1" s="1"/>
  <c r="AF30" i="1"/>
  <c r="AF32" i="1"/>
  <c r="U31" i="1"/>
  <c r="S31" i="1" s="1"/>
  <c r="V31" i="1" s="1"/>
  <c r="P31" i="1" s="1"/>
  <c r="Q31" i="1" s="1"/>
  <c r="AE31" i="1"/>
  <c r="AE18" i="1"/>
  <c r="U18" i="1"/>
  <c r="S18" i="1" s="1"/>
  <c r="V18" i="1" s="1"/>
  <c r="P18" i="1" s="1"/>
  <c r="Q18" i="1" s="1"/>
  <c r="AG17" i="1" l="1"/>
  <c r="AH17" i="1" s="1"/>
  <c r="AF17" i="1"/>
  <c r="Z17" i="1"/>
  <c r="AD17" i="1" s="1"/>
  <c r="AG25" i="1"/>
  <c r="AH25" i="1" s="1"/>
  <c r="AF25" i="1"/>
  <c r="Z25" i="1"/>
  <c r="AD25" i="1" s="1"/>
  <c r="AH33" i="1"/>
  <c r="Z24" i="1"/>
  <c r="AD24" i="1" s="1"/>
  <c r="AG24" i="1"/>
  <c r="AH24" i="1" s="1"/>
  <c r="AF24" i="1"/>
  <c r="U24" i="1"/>
  <c r="S24" i="1" s="1"/>
  <c r="V24" i="1" s="1"/>
  <c r="P24" i="1" s="1"/>
  <c r="Q24" i="1" s="1"/>
  <c r="Z28" i="1"/>
  <c r="AD28" i="1" s="1"/>
  <c r="AG28" i="1"/>
  <c r="U28" i="1"/>
  <c r="S28" i="1" s="1"/>
  <c r="V28" i="1" s="1"/>
  <c r="P28" i="1" s="1"/>
  <c r="Q28" i="1" s="1"/>
  <c r="AF28" i="1"/>
  <c r="AG29" i="1"/>
  <c r="AF29" i="1"/>
  <c r="Z29" i="1"/>
  <c r="AD29" i="1" s="1"/>
  <c r="U29" i="1"/>
  <c r="S29" i="1" s="1"/>
  <c r="V29" i="1" s="1"/>
  <c r="P29" i="1" s="1"/>
  <c r="Q29" i="1" s="1"/>
  <c r="Z26" i="1"/>
  <c r="AD26" i="1" s="1"/>
  <c r="AG26" i="1"/>
  <c r="AF26" i="1"/>
  <c r="AH27" i="1"/>
  <c r="AG21" i="1"/>
  <c r="AF21" i="1"/>
  <c r="Z21" i="1"/>
  <c r="AD21" i="1" s="1"/>
  <c r="Z20" i="1"/>
  <c r="AD20" i="1" s="1"/>
  <c r="AG20" i="1"/>
  <c r="AH20" i="1" s="1"/>
  <c r="U20" i="1"/>
  <c r="S20" i="1" s="1"/>
  <c r="V20" i="1" s="1"/>
  <c r="P20" i="1" s="1"/>
  <c r="Q20" i="1" s="1"/>
  <c r="AF20" i="1"/>
  <c r="AH32" i="1"/>
  <c r="AH18" i="1"/>
  <c r="U17" i="1"/>
  <c r="S17" i="1" s="1"/>
  <c r="V17" i="1" s="1"/>
  <c r="P17" i="1" s="1"/>
  <c r="Q17" i="1" s="1"/>
  <c r="U25" i="1"/>
  <c r="S25" i="1" s="1"/>
  <c r="V25" i="1" s="1"/>
  <c r="P25" i="1" s="1"/>
  <c r="Q25" i="1" s="1"/>
  <c r="AH21" i="1" l="1"/>
  <c r="AH29" i="1"/>
  <c r="AH26" i="1"/>
  <c r="AH28" i="1"/>
</calcChain>
</file>

<file path=xl/sharedStrings.xml><?xml version="1.0" encoding="utf-8"?>
<sst xmlns="http://schemas.openxmlformats.org/spreadsheetml/2006/main" count="1293" uniqueCount="493">
  <si>
    <t>File opened</t>
  </si>
  <si>
    <t>2022-07-10 12:45:45</t>
  </si>
  <si>
    <t>Console s/n</t>
  </si>
  <si>
    <t>68C-812066</t>
  </si>
  <si>
    <t>Console ver</t>
  </si>
  <si>
    <t>Bluestem v.2.0.04</t>
  </si>
  <si>
    <t>Scripts ver</t>
  </si>
  <si>
    <t>2021.08  2.0.04, Aug 2021</t>
  </si>
  <si>
    <t>Head s/n</t>
  </si>
  <si>
    <t>68H-712056</t>
  </si>
  <si>
    <t>Head ver</t>
  </si>
  <si>
    <t>1.4.7</t>
  </si>
  <si>
    <t>Head cal</t>
  </si>
  <si>
    <t>{"oxygen": "21", "co2azero": "0.915191", "co2aspan1": "0.997522", "co2aspan2": "-0.0196233", "co2aspan2a": "0.284568", "co2aspan2b": "0.282273", "co2aspanconc1": "2490", "co2aspanconc2": "303.6", "co2bzero": "0.933136", "co2bspan1": "0.997855", "co2bspan2": "-0.0208094", "co2bspan2a": "0.285632", "co2bspan2b": "0.283321", "co2bspanconc1": "2490", "co2bspanconc2": "303.6", "h2oazero": "1.04163", "h2oaspan1": "1.0109", "h2oaspan2": "0", "h2oaspan2a": "0.0711453", "h2oaspan2b": "0.0719206", "h2oaspanconc1": "12.1", "h2oaspanconc2": "0", "h2obzero": "1.0344", "h2obspan1": "1.01116", "h2obspan2": "0", "h2obspan2a": "0.0716963", "h2obspan2b": "0.0724964", "h2obspanconc1": "12.1", "h2obspanconc2": "0", "tazero": "-0.061079", "tbzero": "-0.010376", "flowmeterzero": "0.991305", "flowazero": "0.33504", "flowbzero": "0.28737", "chamberpressurezero": "2.67276", "ssa_ref": "35446.7", "ssb_ref": "34171.9"}</t>
  </si>
  <si>
    <t>CO2 rangematch</t>
  </si>
  <si>
    <t>Thu Feb 17 10:15</t>
  </si>
  <si>
    <t>H2O rangematch</t>
  </si>
  <si>
    <t>Thu Feb 17 10:09</t>
  </si>
  <si>
    <t>Chamber type</t>
  </si>
  <si>
    <t>6800-01A</t>
  </si>
  <si>
    <t>Chamber s/n</t>
  </si>
  <si>
    <t>MPF-281813</t>
  </si>
  <si>
    <t>Chamber rev</t>
  </si>
  <si>
    <t>0</t>
  </si>
  <si>
    <t>Chamber cal</t>
  </si>
  <si>
    <t>Fluorometer</t>
  </si>
  <si>
    <t>Flr. Version</t>
  </si>
  <si>
    <t>12:45:45</t>
  </si>
  <si>
    <t>Stability Definition: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</si>
  <si>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</si>
  <si>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</si>
  <si>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</si>
  <si>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</si>
  <si>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</si>
  <si>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</si>
  <si>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</si>
  <si>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</si>
  <si>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</si>
  <si>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</si>
  <si>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</si>
  <si>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</si>
  <si>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</si>
  <si>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</si>
  <si>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</si>
  <si>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</si>
  <si>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</si>
  <si>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</si>
  <si>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</si>
  <si>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</si>
  <si>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</si>
  <si>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</si>
  <si>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</si>
  <si>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</si>
  <si>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</si>
  <si>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</si>
  <si>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</si>
  <si>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</si>
  <si>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</si>
  <si>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</si>
  <si>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</si>
  <si>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</si>
  <si>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</si>
  <si>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</si>
  <si>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</si>
  <si>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</si>
  <si>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</si>
  <si>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</si>
  <si>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</si>
  <si>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</si>
  <si>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</si>
  <si>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</si>
  <si>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</si>
  <si>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</si>
  <si>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</si>
  <si>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</si>
  <si>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</si>
  <si>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</si>
  <si>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</si>
  <si>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</si>
  <si>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</si>
  <si>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</si>
  <si>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</si>
  <si>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4.00835 72.3785 367.622 608.609 860.069 1047.77 1204.63 1308.79</t>
  </si>
  <si>
    <t>Fs_true</t>
  </si>
  <si>
    <t>0.158086 99.8581 402.445 601.223 800.745 1000.71 1200.12 1401.11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</si>
  <si>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</si>
  <si>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</si>
  <si>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</si>
  <si>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</si>
  <si>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</si>
  <si>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</si>
  <si>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</si>
  <si>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</si>
  <si>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</si>
  <si>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</si>
  <si>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</si>
  <si>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</si>
  <si>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</si>
  <si>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</si>
  <si>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</si>
  <si>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</si>
  <si>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</si>
  <si>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</si>
  <si>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</si>
  <si>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</si>
  <si>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</si>
  <si>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</si>
  <si>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</si>
  <si>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</si>
  <si>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</si>
  <si>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</si>
  <si>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</si>
  <si>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</si>
  <si>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</si>
  <si>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</si>
  <si>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</si>
  <si>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</si>
  <si>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</si>
  <si>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</si>
  <si>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</si>
  <si>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</si>
  <si>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</si>
  <si>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</si>
  <si>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</si>
  <si>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</si>
  <si>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</si>
  <si>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</si>
  <si>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</si>
  <si>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</si>
  <si>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</si>
  <si>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</si>
  <si>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</si>
  <si>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</si>
  <si>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</si>
  <si>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</si>
  <si>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</si>
  <si>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</si>
  <si>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</si>
  <si>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</si>
  <si>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</si>
  <si>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</si>
  <si>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</si>
  <si>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</si>
  <si>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</si>
  <si>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</si>
  <si>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</si>
  <si>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</si>
  <si>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</si>
  <si>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</si>
  <si>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</si>
  <si>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</si>
  <si>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</si>
  <si>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</si>
  <si>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</si>
  <si>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</si>
  <si>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</si>
  <si>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</si>
  <si>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</si>
  <si>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</si>
  <si>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</si>
  <si>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</si>
  <si>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</si>
  <si>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</si>
  <si>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</si>
  <si>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</si>
  <si>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</si>
  <si>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</si>
  <si>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</si>
  <si>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</si>
  <si>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</si>
  <si>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</si>
  <si>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</si>
  <si>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</si>
  <si>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</si>
  <si>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</si>
  <si>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</si>
  <si>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</si>
  <si>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</si>
  <si>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</si>
  <si>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</si>
  <si>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</si>
  <si>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</si>
  <si>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</si>
  <si>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</si>
  <si>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</si>
  <si>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</si>
  <si>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</si>
  <si>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</si>
  <si>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</si>
  <si>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</si>
  <si>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</si>
  <si>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</si>
  <si>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</si>
  <si>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</si>
  <si>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</si>
  <si>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</si>
  <si>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</si>
  <si>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</si>
  <si>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</si>
  <si>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</si>
  <si>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</si>
  <si>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</si>
  <si>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</si>
  <si>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</si>
  <si>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</si>
  <si>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</si>
  <si>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</si>
  <si>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</si>
  <si>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</si>
  <si>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</si>
  <si>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</si>
  <si>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</si>
  <si>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</si>
  <si>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</si>
  <si>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</si>
  <si>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</si>
  <si>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</si>
  <si>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</si>
  <si>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</si>
  <si>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</si>
  <si>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</si>
  <si>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</si>
  <si>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</si>
  <si>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</si>
  <si>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</si>
  <si>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</si>
  <si>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</si>
  <si>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</si>
  <si>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</si>
  <si>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</si>
  <si>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</si>
  <si>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</si>
  <si>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</si>
  <si>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</si>
  <si>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</si>
  <si>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</si>
  <si>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</si>
  <si>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</si>
  <si>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</si>
  <si>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</si>
  <si>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</si>
  <si>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</si>
  <si>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</si>
  <si>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</si>
  <si>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</si>
  <si>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</si>
  <si>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</si>
  <si>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</si>
  <si>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</si>
  <si>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</si>
  <si>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</si>
  <si>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</si>
  <si>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</si>
  <si>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</si>
  <si>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</si>
  <si>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</si>
  <si>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</si>
  <si>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</si>
  <si>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</si>
  <si>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</si>
  <si>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</si>
  <si>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</si>
  <si>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</si>
  <si>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</si>
  <si>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</si>
  <si>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</si>
  <si>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</si>
  <si>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</si>
  <si>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</si>
  <si>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</si>
  <si>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</si>
  <si>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</si>
  <si>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</si>
  <si>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</si>
  <si>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</si>
  <si>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</si>
  <si>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</si>
  <si>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</si>
  <si>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</si>
  <si>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</si>
  <si>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</si>
  <si>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</si>
  <si>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</si>
  <si>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</si>
  <si>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</si>
  <si>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</si>
  <si>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</si>
  <si>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</si>
  <si>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</si>
  <si>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</si>
  <si>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</si>
  <si>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</si>
  <si>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</si>
  <si>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</si>
  <si>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</si>
  <si>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</si>
  <si>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</si>
  <si>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</si>
  <si>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</si>
  <si>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</si>
  <si>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</si>
  <si>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</si>
  <si>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</si>
  <si>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</si>
  <si>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</si>
  <si>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</si>
  <si>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</si>
  <si>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</si>
  <si>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</si>
  <si>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</si>
  <si>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</si>
  <si>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</si>
  <si>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</si>
  <si>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</si>
  <si>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</si>
  <si>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</si>
  <si>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</si>
  <si>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</si>
  <si>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</si>
  <si>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</si>
  <si>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</si>
  <si>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</si>
  <si>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</si>
  <si>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</si>
  <si>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</si>
  <si>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</si>
  <si>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</si>
  <si>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</si>
  <si>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</si>
  <si>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</si>
  <si>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</si>
  <si>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</si>
  <si>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</si>
  <si>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</si>
  <si>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</si>
  <si>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</si>
  <si>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</si>
  <si>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</si>
  <si>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</si>
  <si>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</si>
  <si>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</si>
  <si>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</si>
  <si>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</si>
  <si>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</si>
  <si>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</si>
  <si>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</si>
  <si>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</si>
  <si>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</si>
  <si>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</si>
  <si>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</si>
  <si>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</si>
  <si>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</si>
  <si>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</si>
  <si>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</si>
  <si>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</si>
  <si>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</si>
  <si>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</si>
  <si>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</si>
  <si>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</si>
  <si>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</si>
  <si>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</si>
  <si>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</si>
  <si>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</si>
  <si>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</si>
  <si>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</si>
  <si>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</si>
  <si>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</si>
  <si>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</si>
  <si>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</si>
  <si>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</si>
  <si>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</si>
  <si>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</si>
  <si>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</si>
  <si>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</si>
  <si>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</si>
  <si>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</si>
  <si>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</si>
  <si>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</si>
  <si>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</si>
  <si>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</si>
  <si>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</si>
  <si>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</si>
  <si>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</si>
  <si>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</si>
  <si>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</si>
  <si>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</si>
  <si>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</si>
  <si>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</si>
  <si>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</si>
  <si>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</si>
  <si>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</si>
  <si>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</si>
  <si>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</si>
  <si>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</si>
  <si>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20220710 12:52:30</t>
  </si>
  <si>
    <t>12:52:30</t>
  </si>
  <si>
    <t>none</t>
  </si>
  <si>
    <t>ripe10</t>
  </si>
  <si>
    <t>2</t>
  </si>
  <si>
    <t>8</t>
  </si>
  <si>
    <t>10</t>
  </si>
  <si>
    <t>MPF-545-20220628-11_56_41</t>
  </si>
  <si>
    <t>MPF-913-20220710-12_52_21</t>
  </si>
  <si>
    <t>DARK-914-20220710-12_52_28</t>
  </si>
  <si>
    <t>-</t>
  </si>
  <si>
    <t>0: Broadleaf</t>
  </si>
  <si>
    <t>12:50:51</t>
  </si>
  <si>
    <t>0/2</t>
  </si>
  <si>
    <t>00000010</t>
  </si>
  <si>
    <t>iiiiiiii</t>
  </si>
  <si>
    <t>off</t>
  </si>
  <si>
    <t>20220710 12:54:55</t>
  </si>
  <si>
    <t>12:54:55</t>
  </si>
  <si>
    <t>MPF-915-20220710-12_54_46</t>
  </si>
  <si>
    <t>DARK-916-20220710-12_54_52</t>
  </si>
  <si>
    <t>12:53:52</t>
  </si>
  <si>
    <t>2/2</t>
  </si>
  <si>
    <t>20220710 12:56:59</t>
  </si>
  <si>
    <t>12:56:59</t>
  </si>
  <si>
    <t>MPF-917-20220710-12_56_50</t>
  </si>
  <si>
    <t>DARK-918-20220710-12_56_56</t>
  </si>
  <si>
    <t>12:56:09</t>
  </si>
  <si>
    <t>20220710 12:58:53</t>
  </si>
  <si>
    <t>12:58:53</t>
  </si>
  <si>
    <t>MPF-919-20220710-12_58_44</t>
  </si>
  <si>
    <t>DARK-920-20220710-12_58_50</t>
  </si>
  <si>
    <t>12:58:16</t>
  </si>
  <si>
    <t>20220710 13:00:54</t>
  </si>
  <si>
    <t>13:00:54</t>
  </si>
  <si>
    <t>MPF-921-20220710-13_00_45</t>
  </si>
  <si>
    <t>DARK-922-20220710-13_00_51</t>
  </si>
  <si>
    <t>13:00:18</t>
  </si>
  <si>
    <t>20220710 13:02:45</t>
  </si>
  <si>
    <t>13:02:45</t>
  </si>
  <si>
    <t>MPF-923-20220710-13_02_36</t>
  </si>
  <si>
    <t>DARK-924-20220710-13_02_42</t>
  </si>
  <si>
    <t>13:02:06</t>
  </si>
  <si>
    <t>20220710 13:05:08</t>
  </si>
  <si>
    <t>13:05:08</t>
  </si>
  <si>
    <t>MPF-925-20220710-13_04_59</t>
  </si>
  <si>
    <t>DARK-926-20220710-13_05_05</t>
  </si>
  <si>
    <t>13:04:30</t>
  </si>
  <si>
    <t>00000000</t>
  </si>
  <si>
    <t>20220710 13:06:55</t>
  </si>
  <si>
    <t>13:06:55</t>
  </si>
  <si>
    <t>MPF-927-20220710-13_06_46</t>
  </si>
  <si>
    <t>DARK-928-20220710-13_06_53</t>
  </si>
  <si>
    <t>13:06:18</t>
  </si>
  <si>
    <t>20220710 13:08:50</t>
  </si>
  <si>
    <t>13:08:50</t>
  </si>
  <si>
    <t>MPF-929-20220710-13_08_41</t>
  </si>
  <si>
    <t>DARK-930-20220710-13_08_47</t>
  </si>
  <si>
    <t>13:08:13</t>
  </si>
  <si>
    <t>20220710 13:10:36</t>
  </si>
  <si>
    <t>13:10:36</t>
  </si>
  <si>
    <t>MPF-931-20220710-13_10_27</t>
  </si>
  <si>
    <t>DARK-932-20220710-13_10_33</t>
  </si>
  <si>
    <t>13:10:03</t>
  </si>
  <si>
    <t>20220710 13:12:38</t>
  </si>
  <si>
    <t>13:12:38</t>
  </si>
  <si>
    <t>MPF-933-20220710-13_12_29</t>
  </si>
  <si>
    <t>DARK-934-20220710-13_12_35</t>
  </si>
  <si>
    <t>13:11:48</t>
  </si>
  <si>
    <t>20220710 13:15:21</t>
  </si>
  <si>
    <t>13:15:21</t>
  </si>
  <si>
    <t>MPF-935-20220710-13_15_12</t>
  </si>
  <si>
    <t>DARK-936-20220710-13_15_19</t>
  </si>
  <si>
    <t>13:13:51</t>
  </si>
  <si>
    <t>20220710 13:17:47</t>
  </si>
  <si>
    <t>13:17:47</t>
  </si>
  <si>
    <t>MPF-937-20220710-13_17_38</t>
  </si>
  <si>
    <t>DARK-938-20220710-13_17_44</t>
  </si>
  <si>
    <t>13:16:47</t>
  </si>
  <si>
    <t>20220710 13:20:19</t>
  </si>
  <si>
    <t>13:20:19</t>
  </si>
  <si>
    <t>MPF-939-20220710-13_20_10</t>
  </si>
  <si>
    <t>DARK-940-20220710-13_20_16</t>
  </si>
  <si>
    <t>13:19:05</t>
  </si>
  <si>
    <t>20220710 13:23:19</t>
  </si>
  <si>
    <t>13:23:19</t>
  </si>
  <si>
    <t>MPF-941-20220710-13_23_10</t>
  </si>
  <si>
    <t>DARK-942-20220710-13_23_16</t>
  </si>
  <si>
    <t>13:21:33</t>
  </si>
  <si>
    <t>20220710 13:26:22</t>
  </si>
  <si>
    <t>13:26:22</t>
  </si>
  <si>
    <t>MPF-943-20220710-13_26_13</t>
  </si>
  <si>
    <t>DARK-944-20220710-13_26_19</t>
  </si>
  <si>
    <t>13:24:40</t>
  </si>
  <si>
    <t>20220710 13:29:14</t>
  </si>
  <si>
    <t>13:29:14</t>
  </si>
  <si>
    <t>MPF-945-20220710-13_29_05</t>
  </si>
  <si>
    <t>DARK-946-20220710-13_29_11</t>
  </si>
  <si>
    <t>13:27:33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</si>
</sst>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33"/>
  <sheetViews>
    <sheetView tabSelected="1" workbookViewId="0"/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 t="s">
        <v>33</v>
      </c>
    </row>
    <row r="4" spans="1:266" x14ac:dyDescent="0.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66" x14ac:dyDescent="0.25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66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66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94</v>
      </c>
      <c r="CM14" t="s">
        <v>94</v>
      </c>
      <c r="CN14" t="s">
        <v>94</v>
      </c>
      <c r="CO14" t="s">
        <v>94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</row>
    <row r="15" spans="1:266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89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173</v>
      </c>
      <c r="BY15" t="s">
        <v>181</v>
      </c>
      <c r="BZ15" t="s">
        <v>147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117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108</v>
      </c>
      <c r="EP15" t="s">
        <v>111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</row>
    <row r="16" spans="1:266" x14ac:dyDescent="0.25">
      <c r="B16" t="s">
        <v>367</v>
      </c>
      <c r="C16" t="s">
        <v>367</v>
      </c>
      <c r="F16" t="s">
        <v>367</v>
      </c>
      <c r="K16" t="s">
        <v>367</v>
      </c>
      <c r="L16" t="s">
        <v>368</v>
      </c>
      <c r="M16" t="s">
        <v>369</v>
      </c>
      <c r="N16" t="s">
        <v>370</v>
      </c>
      <c r="O16" t="s">
        <v>371</v>
      </c>
      <c r="P16" t="s">
        <v>371</v>
      </c>
      <c r="Q16" t="s">
        <v>204</v>
      </c>
      <c r="R16" t="s">
        <v>204</v>
      </c>
      <c r="S16" t="s">
        <v>368</v>
      </c>
      <c r="T16" t="s">
        <v>368</v>
      </c>
      <c r="U16" t="s">
        <v>368</v>
      </c>
      <c r="V16" t="s">
        <v>368</v>
      </c>
      <c r="W16" t="s">
        <v>372</v>
      </c>
      <c r="X16" t="s">
        <v>373</v>
      </c>
      <c r="Y16" t="s">
        <v>373</v>
      </c>
      <c r="Z16" t="s">
        <v>374</v>
      </c>
      <c r="AA16" t="s">
        <v>375</v>
      </c>
      <c r="AB16" t="s">
        <v>374</v>
      </c>
      <c r="AC16" t="s">
        <v>374</v>
      </c>
      <c r="AD16" t="s">
        <v>374</v>
      </c>
      <c r="AE16" t="s">
        <v>372</v>
      </c>
      <c r="AF16" t="s">
        <v>372</v>
      </c>
      <c r="AG16" t="s">
        <v>372</v>
      </c>
      <c r="AH16" t="s">
        <v>372</v>
      </c>
      <c r="AI16" t="s">
        <v>376</v>
      </c>
      <c r="AJ16" t="s">
        <v>375</v>
      </c>
      <c r="AL16" t="s">
        <v>375</v>
      </c>
      <c r="AM16" t="s">
        <v>376</v>
      </c>
      <c r="AS16" t="s">
        <v>370</v>
      </c>
      <c r="AZ16" t="s">
        <v>370</v>
      </c>
      <c r="BA16" t="s">
        <v>370</v>
      </c>
      <c r="BB16" t="s">
        <v>370</v>
      </c>
      <c r="BC16" t="s">
        <v>377</v>
      </c>
      <c r="BQ16" t="s">
        <v>378</v>
      </c>
      <c r="BR16" t="s">
        <v>378</v>
      </c>
      <c r="BS16" t="s">
        <v>378</v>
      </c>
      <c r="BT16" t="s">
        <v>370</v>
      </c>
      <c r="BV16" t="s">
        <v>379</v>
      </c>
      <c r="BY16" t="s">
        <v>378</v>
      </c>
      <c r="CD16" t="s">
        <v>367</v>
      </c>
      <c r="CE16" t="s">
        <v>367</v>
      </c>
      <c r="CF16" t="s">
        <v>367</v>
      </c>
      <c r="CG16" t="s">
        <v>367</v>
      </c>
      <c r="CH16" t="s">
        <v>370</v>
      </c>
      <c r="CI16" t="s">
        <v>370</v>
      </c>
      <c r="CK16" t="s">
        <v>380</v>
      </c>
      <c r="CL16" t="s">
        <v>381</v>
      </c>
      <c r="CO16" t="s">
        <v>368</v>
      </c>
      <c r="CP16" t="s">
        <v>367</v>
      </c>
      <c r="CQ16" t="s">
        <v>371</v>
      </c>
      <c r="CR16" t="s">
        <v>371</v>
      </c>
      <c r="CS16" t="s">
        <v>382</v>
      </c>
      <c r="CT16" t="s">
        <v>382</v>
      </c>
      <c r="CU16" t="s">
        <v>371</v>
      </c>
      <c r="CV16" t="s">
        <v>382</v>
      </c>
      <c r="CW16" t="s">
        <v>376</v>
      </c>
      <c r="CX16" t="s">
        <v>374</v>
      </c>
      <c r="CY16" t="s">
        <v>374</v>
      </c>
      <c r="CZ16" t="s">
        <v>373</v>
      </c>
      <c r="DA16" t="s">
        <v>373</v>
      </c>
      <c r="DB16" t="s">
        <v>373</v>
      </c>
      <c r="DC16" t="s">
        <v>373</v>
      </c>
      <c r="DD16" t="s">
        <v>373</v>
      </c>
      <c r="DE16" t="s">
        <v>383</v>
      </c>
      <c r="DF16" t="s">
        <v>370</v>
      </c>
      <c r="DG16" t="s">
        <v>370</v>
      </c>
      <c r="DH16" t="s">
        <v>371</v>
      </c>
      <c r="DI16" t="s">
        <v>371</v>
      </c>
      <c r="DJ16" t="s">
        <v>371</v>
      </c>
      <c r="DK16" t="s">
        <v>382</v>
      </c>
      <c r="DL16" t="s">
        <v>371</v>
      </c>
      <c r="DM16" t="s">
        <v>382</v>
      </c>
      <c r="DN16" t="s">
        <v>374</v>
      </c>
      <c r="DO16" t="s">
        <v>374</v>
      </c>
      <c r="DP16" t="s">
        <v>373</v>
      </c>
      <c r="DQ16" t="s">
        <v>373</v>
      </c>
      <c r="DR16" t="s">
        <v>370</v>
      </c>
      <c r="DW16" t="s">
        <v>370</v>
      </c>
      <c r="DZ16" t="s">
        <v>373</v>
      </c>
      <c r="EA16" t="s">
        <v>373</v>
      </c>
      <c r="EB16" t="s">
        <v>373</v>
      </c>
      <c r="EC16" t="s">
        <v>373</v>
      </c>
      <c r="ED16" t="s">
        <v>373</v>
      </c>
      <c r="EE16" t="s">
        <v>370</v>
      </c>
      <c r="EF16" t="s">
        <v>370</v>
      </c>
      <c r="EG16" t="s">
        <v>370</v>
      </c>
      <c r="EH16" t="s">
        <v>367</v>
      </c>
      <c r="EK16" t="s">
        <v>384</v>
      </c>
      <c r="EL16" t="s">
        <v>384</v>
      </c>
      <c r="EN16" t="s">
        <v>367</v>
      </c>
      <c r="EO16" t="s">
        <v>385</v>
      </c>
      <c r="EQ16" t="s">
        <v>367</v>
      </c>
      <c r="ER16" t="s">
        <v>367</v>
      </c>
      <c r="ET16" t="s">
        <v>386</v>
      </c>
      <c r="EU16" t="s">
        <v>387</v>
      </c>
      <c r="EV16" t="s">
        <v>386</v>
      </c>
      <c r="EW16" t="s">
        <v>387</v>
      </c>
      <c r="EX16" t="s">
        <v>386</v>
      </c>
      <c r="EY16" t="s">
        <v>387</v>
      </c>
      <c r="EZ16" t="s">
        <v>375</v>
      </c>
      <c r="FA16" t="s">
        <v>375</v>
      </c>
      <c r="FC16" t="s">
        <v>388</v>
      </c>
      <c r="FG16" t="s">
        <v>388</v>
      </c>
      <c r="FM16" t="s">
        <v>389</v>
      </c>
      <c r="FN16" t="s">
        <v>389</v>
      </c>
      <c r="GA16" t="s">
        <v>389</v>
      </c>
      <c r="GB16" t="s">
        <v>389</v>
      </c>
      <c r="GC16" t="s">
        <v>390</v>
      </c>
      <c r="GD16" t="s">
        <v>390</v>
      </c>
      <c r="GE16" t="s">
        <v>373</v>
      </c>
      <c r="GF16" t="s">
        <v>373</v>
      </c>
      <c r="GG16" t="s">
        <v>375</v>
      </c>
      <c r="GH16" t="s">
        <v>373</v>
      </c>
      <c r="GI16" t="s">
        <v>382</v>
      </c>
      <c r="GJ16" t="s">
        <v>375</v>
      </c>
      <c r="GK16" t="s">
        <v>375</v>
      </c>
      <c r="GM16" t="s">
        <v>389</v>
      </c>
      <c r="GN16" t="s">
        <v>389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391</v>
      </c>
      <c r="GU16" t="s">
        <v>391</v>
      </c>
      <c r="GV16" t="s">
        <v>391</v>
      </c>
      <c r="GW16" t="s">
        <v>392</v>
      </c>
      <c r="GX16" t="s">
        <v>389</v>
      </c>
      <c r="GY16" t="s">
        <v>389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P16" t="s">
        <v>389</v>
      </c>
      <c r="HQ16" t="s">
        <v>375</v>
      </c>
      <c r="HR16" t="s">
        <v>375</v>
      </c>
      <c r="HS16" t="s">
        <v>386</v>
      </c>
      <c r="HT16" t="s">
        <v>387</v>
      </c>
      <c r="HU16" t="s">
        <v>387</v>
      </c>
      <c r="HY16" t="s">
        <v>387</v>
      </c>
      <c r="IC16" t="s">
        <v>371</v>
      </c>
      <c r="ID16" t="s">
        <v>371</v>
      </c>
      <c r="IE16" t="s">
        <v>382</v>
      </c>
      <c r="IF16" t="s">
        <v>382</v>
      </c>
      <c r="IG16" t="s">
        <v>393</v>
      </c>
      <c r="IH16" t="s">
        <v>393</v>
      </c>
      <c r="II16" t="s">
        <v>389</v>
      </c>
      <c r="IJ16" t="s">
        <v>389</v>
      </c>
      <c r="IK16" t="s">
        <v>389</v>
      </c>
      <c r="IL16" t="s">
        <v>389</v>
      </c>
      <c r="IM16" t="s">
        <v>389</v>
      </c>
      <c r="IN16" t="s">
        <v>389</v>
      </c>
      <c r="IO16" t="s">
        <v>373</v>
      </c>
      <c r="IP16" t="s">
        <v>389</v>
      </c>
      <c r="IR16" t="s">
        <v>376</v>
      </c>
      <c r="IS16" t="s">
        <v>376</v>
      </c>
      <c r="IT16" t="s">
        <v>373</v>
      </c>
      <c r="IU16" t="s">
        <v>373</v>
      </c>
      <c r="IV16" t="s">
        <v>373</v>
      </c>
      <c r="IW16" t="s">
        <v>373</v>
      </c>
      <c r="IX16" t="s">
        <v>373</v>
      </c>
      <c r="IY16" t="s">
        <v>375</v>
      </c>
      <c r="IZ16" t="s">
        <v>375</v>
      </c>
      <c r="JA16" t="s">
        <v>375</v>
      </c>
      <c r="JB16" t="s">
        <v>373</v>
      </c>
      <c r="JC16" t="s">
        <v>371</v>
      </c>
      <c r="JD16" t="s">
        <v>382</v>
      </c>
      <c r="JE16" t="s">
        <v>375</v>
      </c>
      <c r="JF16" t="s">
        <v>375</v>
      </c>
    </row>
    <row r="17" spans="1:266" x14ac:dyDescent="0.25">
      <c r="A17">
        <v>1</v>
      </c>
      <c r="B17">
        <v>1657475550.5999999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398</v>
      </c>
      <c r="I17" t="s">
        <v>399</v>
      </c>
      <c r="J17" t="s">
        <v>400</v>
      </c>
      <c r="K17">
        <v>1657475550.5999999</v>
      </c>
      <c r="L17">
        <f t="shared" ref="L17:L33" si="0">(M17)/1000</f>
        <v>5.4007413356258723E-3</v>
      </c>
      <c r="M17">
        <f t="shared" ref="M17:M33" si="1">1000*CW17*AK17*(CS17-CT17)/(100*CL17*(1000-AK17*CS17))</f>
        <v>5.400741335625872</v>
      </c>
      <c r="N17">
        <f t="shared" ref="N17:N33" si="2">CW17*AK17*(CR17-CQ17*(1000-AK17*CT17)/(1000-AK17*CS17))/(100*CL17)</f>
        <v>27.013406030869319</v>
      </c>
      <c r="O17">
        <f t="shared" ref="O17:O33" si="3">CQ17 - IF(AK17&gt;1, N17*CL17*100/(AM17*DE17), 0)</f>
        <v>365.245</v>
      </c>
      <c r="P17">
        <f t="shared" ref="P17:P33" si="4">((V17-L17/2)*O17-N17)/(V17+L17/2)</f>
        <v>227.20390262924806</v>
      </c>
      <c r="Q17">
        <f t="shared" ref="Q17:Q33" si="5">P17*(CX17+CY17)/1000</f>
        <v>22.606067393627139</v>
      </c>
      <c r="R17">
        <f t="shared" ref="R17:R33" si="6">(CQ17 - IF(AK17&gt;1, N17*CL17*100/(AM17*DE17), 0))*(CX17+CY17)/1000</f>
        <v>36.340718577615</v>
      </c>
      <c r="S17">
        <f t="shared" ref="S17:S33" si="7">2/((1/U17-1/T17)+SIGN(U17)*SQRT((1/U17-1/T17)*(1/U17-1/T17) + 4*CM17/((CM17+1)*(CM17+1))*(2*1/U17*1/T17-1/T17*1/T17)))</f>
        <v>0.35052547156169966</v>
      </c>
      <c r="T17">
        <f t="shared" ref="T17:T33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2.916755260771112</v>
      </c>
      <c r="U17">
        <f t="shared" ref="U17:U33" si="9">L17*(1000-(1000*0.61365*EXP(17.502*Y17/(240.97+Y17))/(CX17+CY17)+CS17)/2)/(1000*0.61365*EXP(17.502*Y17/(240.97+Y17))/(CX17+CY17)-CS17)</f>
        <v>0.32869172680875891</v>
      </c>
      <c r="V17">
        <f t="shared" ref="V17:V33" si="10">1/((CM17+1)/(S17/1.6)+1/(T17/1.37)) + CM17/((CM17+1)/(S17/1.6) + CM17/(T17/1.37))</f>
        <v>0.20728057234185576</v>
      </c>
      <c r="W17">
        <f t="shared" ref="W17:W33" si="11">(CH17*CK17)</f>
        <v>289.54514333958366</v>
      </c>
      <c r="X17">
        <f t="shared" ref="X17:X33" si="12">(CZ17+(W17+2*0.95*0.0000000567*(((CZ17+$B$7)+273)^4-(CZ17+273)^4)-44100*L17)/(1.84*29.3*T17+8*0.95*0.0000000567*(CZ17+273)^3))</f>
        <v>27.799385746651097</v>
      </c>
      <c r="Y17">
        <f t="shared" ref="Y17:Y33" si="13">($C$7*DA17+$D$7*DB17+$E$7*X17)</f>
        <v>28.006699999999999</v>
      </c>
      <c r="Z17">
        <f t="shared" ref="Z17:Z33" si="14">0.61365*EXP(17.502*Y17/(240.97+Y17))</f>
        <v>3.7963221471112285</v>
      </c>
      <c r="AA17">
        <f t="shared" ref="AA17:AA33" si="15">(AB17/AC17*100)</f>
        <v>60.001998530470914</v>
      </c>
      <c r="AB17">
        <f t="shared" ref="AB17:AB33" si="16">CS17*(CX17+CY17)/1000</f>
        <v>2.2108393953053995</v>
      </c>
      <c r="AC17">
        <f t="shared" ref="AC17:AC33" si="17">0.61365*EXP(17.502*CZ17/(240.97+CZ17))</f>
        <v>3.6846095954331677</v>
      </c>
      <c r="AD17">
        <f t="shared" ref="AD17:AD33" si="18">(Z17-CS17*(CX17+CY17)/1000)</f>
        <v>1.585482751805829</v>
      </c>
      <c r="AE17">
        <f t="shared" ref="AE17:AE33" si="19">(-L17*44100)</f>
        <v>-238.17269290110096</v>
      </c>
      <c r="AF17">
        <f t="shared" ref="AF17:AF33" si="20">2*29.3*T17*0.92*(CZ17-Y17)</f>
        <v>-80.416683258998916</v>
      </c>
      <c r="AG17">
        <f t="shared" ref="AG17:AG33" si="21">2*0.95*0.0000000567*(((CZ17+$B$7)+273)^4-(Y17+273)^4)</f>
        <v>-5.9948583933790056</v>
      </c>
      <c r="AH17">
        <f t="shared" ref="AH17:AH33" si="22">W17+AG17+AE17+AF17</f>
        <v>-35.039091213895205</v>
      </c>
      <c r="AI17">
        <v>0</v>
      </c>
      <c r="AJ17">
        <v>0</v>
      </c>
      <c r="AK17">
        <f t="shared" ref="AK17:AK33" si="23">IF(AI17*$H$13&gt;=AM17,1,(AM17/(AM17-AI17*$H$13)))</f>
        <v>1</v>
      </c>
      <c r="AL17">
        <f t="shared" ref="AL17:AL33" si="24">(AK17-1)*100</f>
        <v>0</v>
      </c>
      <c r="AM17">
        <f t="shared" ref="AM17:AM33" si="25">MAX(0,($B$13+$C$13*DE17)/(1+$D$13*DE17)*CX17/(CZ17+273)*$E$13)</f>
        <v>52408.612852769387</v>
      </c>
      <c r="AN17" t="s">
        <v>401</v>
      </c>
      <c r="AO17">
        <v>10138.200000000001</v>
      </c>
      <c r="AP17">
        <v>991.13000000000011</v>
      </c>
      <c r="AQ17">
        <v>3656.87</v>
      </c>
      <c r="AR17">
        <f t="shared" ref="AR17:AR33" si="26">1-AP17/AQ17</f>
        <v>0.72896766907218469</v>
      </c>
      <c r="AS17">
        <v>-2.5326555040585359</v>
      </c>
      <c r="AT17" t="s">
        <v>402</v>
      </c>
      <c r="AU17">
        <v>10114.9</v>
      </c>
      <c r="AV17">
        <v>889.41919230769236</v>
      </c>
      <c r="AW17">
        <v>1352.04</v>
      </c>
      <c r="AX17">
        <f t="shared" ref="AX17:AX33" si="27">1-AV17/AW17</f>
        <v>0.34216503039281942</v>
      </c>
      <c r="AY17">
        <v>0.5</v>
      </c>
      <c r="AZ17">
        <f t="shared" ref="AZ17:AZ33" si="28">CI17</f>
        <v>1513.0751996578151</v>
      </c>
      <c r="BA17">
        <f t="shared" ref="BA17:BA33" si="29">N17</f>
        <v>27.013406030869319</v>
      </c>
      <c r="BB17">
        <f t="shared" ref="BB17:BB33" si="30">AX17*AY17*AZ17</f>
        <v>258.8607108387688</v>
      </c>
      <c r="BC17">
        <f t="shared" ref="BC17:BC33" si="31">(BA17-AS17)/AZ17</f>
        <v>1.9527160012674686E-2</v>
      </c>
      <c r="BD17">
        <f t="shared" ref="BD17:BD33" si="32">(AQ17-AW17)/AW17</f>
        <v>1.7047054820863288</v>
      </c>
      <c r="BE17">
        <f t="shared" ref="BE17:BE33" si="33">AP17/(AR17+AP17/AW17)</f>
        <v>677.91344663592065</v>
      </c>
      <c r="BF17" t="s">
        <v>403</v>
      </c>
      <c r="BG17">
        <v>629.29</v>
      </c>
      <c r="BH17">
        <f t="shared" ref="BH17:BH33" si="34">IF(BG17&lt;&gt;0, BG17, BE17)</f>
        <v>629.29</v>
      </c>
      <c r="BI17">
        <f t="shared" ref="BI17:BI33" si="35">1-BH17/AW17</f>
        <v>0.5345625869057129</v>
      </c>
      <c r="BJ17">
        <f t="shared" ref="BJ17:BJ33" si="36">(AW17-AV17)/(AW17-BH17)</f>
        <v>0.64008413378389151</v>
      </c>
      <c r="BK17">
        <f t="shared" ref="BK17:BK33" si="37">(AQ17-AW17)/(AQ17-BH17)</f>
        <v>0.76127798439677896</v>
      </c>
      <c r="BL17">
        <f t="shared" ref="BL17:BL33" si="38">(AW17-AV17)/(AW17-AP17)</f>
        <v>1.2818176489770519</v>
      </c>
      <c r="BM17">
        <f t="shared" ref="BM17:BM33" si="39">(AQ17-AW17)/(AQ17-AP17)</f>
        <v>0.86461170256664199</v>
      </c>
      <c r="BN17">
        <f t="shared" ref="BN17:BN33" si="40">(BJ17*BH17/AV17)</f>
        <v>0.45287817941477237</v>
      </c>
      <c r="BO17">
        <f t="shared" ref="BO17:BO33" si="41">(1-BN17)</f>
        <v>0.54712182058522763</v>
      </c>
      <c r="BP17">
        <v>913</v>
      </c>
      <c r="BQ17">
        <v>300</v>
      </c>
      <c r="BR17">
        <v>300</v>
      </c>
      <c r="BS17">
        <v>300</v>
      </c>
      <c r="BT17">
        <v>10114.9</v>
      </c>
      <c r="BU17">
        <v>1253.98</v>
      </c>
      <c r="BV17">
        <v>-6.9145200000000004E-3</v>
      </c>
      <c r="BW17">
        <v>2.54</v>
      </c>
      <c r="BX17" t="s">
        <v>404</v>
      </c>
      <c r="BY17" t="s">
        <v>404</v>
      </c>
      <c r="BZ17" t="s">
        <v>404</v>
      </c>
      <c r="CA17" t="s">
        <v>404</v>
      </c>
      <c r="CB17" t="s">
        <v>404</v>
      </c>
      <c r="CC17" t="s">
        <v>404</v>
      </c>
      <c r="CD17" t="s">
        <v>404</v>
      </c>
      <c r="CE17" t="s">
        <v>404</v>
      </c>
      <c r="CF17" t="s">
        <v>404</v>
      </c>
      <c r="CG17" t="s">
        <v>404</v>
      </c>
      <c r="CH17">
        <f t="shared" ref="CH17:CH33" si="42">$B$11*DF17+$C$11*DG17+$F$11*DR17*(1-DU17)</f>
        <v>1799.87</v>
      </c>
      <c r="CI17">
        <f t="shared" ref="CI17:CI33" si="43">CH17*CJ17</f>
        <v>1513.0751996578151</v>
      </c>
      <c r="CJ17">
        <f t="shared" ref="CJ17:CJ33" si="44">($B$11*$D$9+$C$11*$D$9+$F$11*((EE17+DW17)/MAX(EE17+DW17+EF17, 0.1)*$I$9+EF17/MAX(EE17+DW17+EF17, 0.1)*$J$9))/($B$11+$C$11+$F$11)</f>
        <v>0.84065804733553828</v>
      </c>
      <c r="CK17">
        <f t="shared" ref="CK17:CK33" si="45">($B$11*$K$9+$C$11*$K$9+$F$11*((EE17+DW17)/MAX(EE17+DW17+EF17, 0.1)*$P$9+EF17/MAX(EE17+DW17+EF17, 0.1)*$Q$9))/($B$11+$C$11+$F$11)</f>
        <v>0.16087003135758898</v>
      </c>
      <c r="CL17">
        <v>6</v>
      </c>
      <c r="CM17">
        <v>0.5</v>
      </c>
      <c r="CN17" t="s">
        <v>405</v>
      </c>
      <c r="CO17">
        <v>2</v>
      </c>
      <c r="CP17">
        <v>1657475550.5999999</v>
      </c>
      <c r="CQ17">
        <v>365.245</v>
      </c>
      <c r="CR17">
        <v>400.02499999999998</v>
      </c>
      <c r="CS17">
        <v>22.220199999999998</v>
      </c>
      <c r="CT17">
        <v>15.883900000000001</v>
      </c>
      <c r="CU17">
        <v>366.78300000000002</v>
      </c>
      <c r="CV17">
        <v>22.102599999999999</v>
      </c>
      <c r="CW17">
        <v>500.04599999999999</v>
      </c>
      <c r="CX17">
        <v>99.396699999999996</v>
      </c>
      <c r="CY17">
        <v>0.10012699999999999</v>
      </c>
      <c r="CZ17">
        <v>27.4953</v>
      </c>
      <c r="DA17">
        <v>28.006699999999999</v>
      </c>
      <c r="DB17">
        <v>999.9</v>
      </c>
      <c r="DC17">
        <v>0</v>
      </c>
      <c r="DD17">
        <v>0</v>
      </c>
      <c r="DE17">
        <v>9987.5</v>
      </c>
      <c r="DF17">
        <v>0</v>
      </c>
      <c r="DG17">
        <v>1973.79</v>
      </c>
      <c r="DH17">
        <v>-34.779899999999998</v>
      </c>
      <c r="DI17">
        <v>373.54500000000002</v>
      </c>
      <c r="DJ17">
        <v>406.48099999999999</v>
      </c>
      <c r="DK17">
        <v>6.3363399999999999</v>
      </c>
      <c r="DL17">
        <v>400.02499999999998</v>
      </c>
      <c r="DM17">
        <v>15.883900000000001</v>
      </c>
      <c r="DN17">
        <v>2.2086100000000002</v>
      </c>
      <c r="DO17">
        <v>1.5788</v>
      </c>
      <c r="DP17">
        <v>19.024899999999999</v>
      </c>
      <c r="DQ17">
        <v>13.753500000000001</v>
      </c>
      <c r="DR17">
        <v>1799.87</v>
      </c>
      <c r="DS17">
        <v>0.97800200000000004</v>
      </c>
      <c r="DT17">
        <v>2.1998500000000001E-2</v>
      </c>
      <c r="DU17">
        <v>0</v>
      </c>
      <c r="DV17">
        <v>888.15700000000004</v>
      </c>
      <c r="DW17">
        <v>5.0005199999999999</v>
      </c>
      <c r="DX17">
        <v>16930.3</v>
      </c>
      <c r="DY17">
        <v>16307.8</v>
      </c>
      <c r="DZ17">
        <v>47.75</v>
      </c>
      <c r="EA17">
        <v>50.5</v>
      </c>
      <c r="EB17">
        <v>49.625</v>
      </c>
      <c r="EC17">
        <v>48.5</v>
      </c>
      <c r="ED17">
        <v>49.375</v>
      </c>
      <c r="EE17">
        <v>1755.39</v>
      </c>
      <c r="EF17">
        <v>39.479999999999997</v>
      </c>
      <c r="EG17">
        <v>0</v>
      </c>
      <c r="EH17">
        <v>1657475550.5</v>
      </c>
      <c r="EI17">
        <v>0</v>
      </c>
      <c r="EJ17">
        <v>889.41919230769236</v>
      </c>
      <c r="EK17">
        <v>-4.427726493060999</v>
      </c>
      <c r="EL17">
        <v>-90.410256159132487</v>
      </c>
      <c r="EM17">
        <v>16943.49615384615</v>
      </c>
      <c r="EN17">
        <v>15</v>
      </c>
      <c r="EO17">
        <v>1657475451.5999999</v>
      </c>
      <c r="EP17" t="s">
        <v>406</v>
      </c>
      <c r="EQ17">
        <v>1657475444.5999999</v>
      </c>
      <c r="ER17">
        <v>1657475451.5999999</v>
      </c>
      <c r="ES17">
        <v>4</v>
      </c>
      <c r="ET17">
        <v>-3.5000000000000003E-2</v>
      </c>
      <c r="EU17">
        <v>-0.01</v>
      </c>
      <c r="EV17">
        <v>-1.5269999999999999</v>
      </c>
      <c r="EW17">
        <v>-3.9E-2</v>
      </c>
      <c r="EX17">
        <v>400</v>
      </c>
      <c r="EY17">
        <v>15</v>
      </c>
      <c r="EZ17">
        <v>0.05</v>
      </c>
      <c r="FA17">
        <v>0.01</v>
      </c>
      <c r="FB17">
        <v>-34.873489999999997</v>
      </c>
      <c r="FC17">
        <v>0.8784157598498864</v>
      </c>
      <c r="FD17">
        <v>9.2919469972659152E-2</v>
      </c>
      <c r="FE17">
        <v>0</v>
      </c>
      <c r="FF17">
        <v>6.38500025</v>
      </c>
      <c r="FG17">
        <v>-0.45216326454034977</v>
      </c>
      <c r="FH17">
        <v>4.7952263579913459E-2</v>
      </c>
      <c r="FI17">
        <v>0</v>
      </c>
      <c r="FJ17">
        <v>0</v>
      </c>
      <c r="FK17">
        <v>2</v>
      </c>
      <c r="FL17" t="s">
        <v>407</v>
      </c>
      <c r="FM17">
        <v>2.8944700000000001</v>
      </c>
      <c r="FN17">
        <v>2.8212100000000002</v>
      </c>
      <c r="FO17">
        <v>8.2395200000000002E-2</v>
      </c>
      <c r="FP17">
        <v>8.8573799999999994E-2</v>
      </c>
      <c r="FQ17">
        <v>0.10988100000000001</v>
      </c>
      <c r="FR17">
        <v>8.7246799999999999E-2</v>
      </c>
      <c r="FS17">
        <v>28483.7</v>
      </c>
      <c r="FT17">
        <v>26754.6</v>
      </c>
      <c r="FU17">
        <v>28543.3</v>
      </c>
      <c r="FV17">
        <v>27543.4</v>
      </c>
      <c r="FW17">
        <v>35915.5</v>
      </c>
      <c r="FX17">
        <v>35110.300000000003</v>
      </c>
      <c r="FY17">
        <v>42088.800000000003</v>
      </c>
      <c r="FZ17">
        <v>39858.1</v>
      </c>
      <c r="GA17">
        <v>2.0406</v>
      </c>
      <c r="GB17">
        <v>1.7975699999999999</v>
      </c>
      <c r="GC17">
        <v>2.3417199999999999E-2</v>
      </c>
      <c r="GD17">
        <v>0</v>
      </c>
      <c r="GE17">
        <v>27.624199999999998</v>
      </c>
      <c r="GF17">
        <v>999.9</v>
      </c>
      <c r="GG17">
        <v>48.1</v>
      </c>
      <c r="GH17">
        <v>39.299999999999997</v>
      </c>
      <c r="GI17">
        <v>34.557499999999997</v>
      </c>
      <c r="GJ17">
        <v>62.751100000000001</v>
      </c>
      <c r="GK17">
        <v>28.5777</v>
      </c>
      <c r="GL17">
        <v>1</v>
      </c>
      <c r="GM17">
        <v>0.50119899999999995</v>
      </c>
      <c r="GN17">
        <v>4.7706900000000001</v>
      </c>
      <c r="GO17">
        <v>20.177099999999999</v>
      </c>
      <c r="GP17">
        <v>5.2160900000000003</v>
      </c>
      <c r="GQ17">
        <v>11.989000000000001</v>
      </c>
      <c r="GR17">
        <v>4.9911500000000002</v>
      </c>
      <c r="GS17">
        <v>3.2909999999999999</v>
      </c>
      <c r="GT17">
        <v>2118.1</v>
      </c>
      <c r="GU17">
        <v>9999</v>
      </c>
      <c r="GV17">
        <v>8987.6</v>
      </c>
      <c r="GW17">
        <v>62.6</v>
      </c>
      <c r="GX17">
        <v>1.8646199999999999</v>
      </c>
      <c r="GY17">
        <v>1.86477</v>
      </c>
      <c r="GZ17">
        <v>1.86111</v>
      </c>
      <c r="HA17">
        <v>1.8623400000000001</v>
      </c>
      <c r="HB17">
        <v>1.86202</v>
      </c>
      <c r="HC17">
        <v>1.8579000000000001</v>
      </c>
      <c r="HD17">
        <v>1.8609800000000001</v>
      </c>
      <c r="HE17">
        <v>1.86385</v>
      </c>
      <c r="HF17">
        <v>0</v>
      </c>
      <c r="HG17">
        <v>0</v>
      </c>
      <c r="HH17">
        <v>0</v>
      </c>
      <c r="HI17">
        <v>0</v>
      </c>
      <c r="HJ17" t="s">
        <v>408</v>
      </c>
      <c r="HK17" t="s">
        <v>409</v>
      </c>
      <c r="HL17" t="s">
        <v>410</v>
      </c>
      <c r="HM17" t="s">
        <v>410</v>
      </c>
      <c r="HN17" t="s">
        <v>410</v>
      </c>
      <c r="HO17" t="s">
        <v>410</v>
      </c>
      <c r="HP17">
        <v>0</v>
      </c>
      <c r="HQ17">
        <v>100</v>
      </c>
      <c r="HR17">
        <v>100</v>
      </c>
      <c r="HS17">
        <v>-1.538</v>
      </c>
      <c r="HT17">
        <v>0.1176</v>
      </c>
      <c r="HU17">
        <v>-1.816717211969574</v>
      </c>
      <c r="HV17">
        <v>1.239808642223445E-3</v>
      </c>
      <c r="HW17">
        <v>-1.4970110245969971E-6</v>
      </c>
      <c r="HX17">
        <v>5.1465685573841773E-10</v>
      </c>
      <c r="HY17">
        <v>-0.1239014039704653</v>
      </c>
      <c r="HZ17">
        <v>-1.504106212652615E-2</v>
      </c>
      <c r="IA17">
        <v>1.735219391611595E-3</v>
      </c>
      <c r="IB17">
        <v>-2.535611455964381E-5</v>
      </c>
      <c r="IC17">
        <v>2</v>
      </c>
      <c r="ID17">
        <v>2081</v>
      </c>
      <c r="IE17">
        <v>0</v>
      </c>
      <c r="IF17">
        <v>23</v>
      </c>
      <c r="IG17">
        <v>1.8</v>
      </c>
      <c r="IH17">
        <v>1.6</v>
      </c>
      <c r="II17">
        <v>1.0144</v>
      </c>
      <c r="IJ17">
        <v>2.4475099999999999</v>
      </c>
      <c r="IK17">
        <v>1.54297</v>
      </c>
      <c r="IL17">
        <v>2.31812</v>
      </c>
      <c r="IM17">
        <v>1.5466299999999999</v>
      </c>
      <c r="IN17">
        <v>2.2802699999999998</v>
      </c>
      <c r="IO17">
        <v>42.244500000000002</v>
      </c>
      <c r="IP17">
        <v>23.868600000000001</v>
      </c>
      <c r="IQ17">
        <v>18</v>
      </c>
      <c r="IR17">
        <v>512.73299999999995</v>
      </c>
      <c r="IS17">
        <v>464.40600000000001</v>
      </c>
      <c r="IT17">
        <v>21.473400000000002</v>
      </c>
      <c r="IU17">
        <v>33.394300000000001</v>
      </c>
      <c r="IV17">
        <v>29.9999</v>
      </c>
      <c r="IW17">
        <v>33.304099999999998</v>
      </c>
      <c r="IX17">
        <v>33.301099999999998</v>
      </c>
      <c r="IY17">
        <v>20.436199999999999</v>
      </c>
      <c r="IZ17">
        <v>58.975499999999997</v>
      </c>
      <c r="JA17">
        <v>0</v>
      </c>
      <c r="JB17">
        <v>21.4682</v>
      </c>
      <c r="JC17">
        <v>400</v>
      </c>
      <c r="JD17">
        <v>15.8355</v>
      </c>
      <c r="JE17">
        <v>99.631399999999999</v>
      </c>
      <c r="JF17">
        <v>98.621399999999994</v>
      </c>
    </row>
    <row r="18" spans="1:266" x14ac:dyDescent="0.25">
      <c r="A18">
        <v>2</v>
      </c>
      <c r="B18">
        <v>1657475695.5999999</v>
      </c>
      <c r="C18">
        <v>145</v>
      </c>
      <c r="D18" t="s">
        <v>411</v>
      </c>
      <c r="E18" t="s">
        <v>412</v>
      </c>
      <c r="F18" t="s">
        <v>396</v>
      </c>
      <c r="G18" t="s">
        <v>397</v>
      </c>
      <c r="H18" t="s">
        <v>398</v>
      </c>
      <c r="I18" t="s">
        <v>399</v>
      </c>
      <c r="J18" t="s">
        <v>400</v>
      </c>
      <c r="K18">
        <v>1657475695.5999999</v>
      </c>
      <c r="L18">
        <f t="shared" si="0"/>
        <v>4.8092933250324706E-3</v>
      </c>
      <c r="M18">
        <f t="shared" si="1"/>
        <v>4.8092933250324705</v>
      </c>
      <c r="N18">
        <f t="shared" si="2"/>
        <v>18.457253916959385</v>
      </c>
      <c r="O18">
        <f t="shared" si="3"/>
        <v>276.2</v>
      </c>
      <c r="P18">
        <f t="shared" si="4"/>
        <v>169.62305445543143</v>
      </c>
      <c r="Q18">
        <f t="shared" si="5"/>
        <v>16.876794969557235</v>
      </c>
      <c r="R18">
        <f t="shared" si="6"/>
        <v>27.48076189028</v>
      </c>
      <c r="S18">
        <f t="shared" si="7"/>
        <v>0.30784251461914164</v>
      </c>
      <c r="T18">
        <f t="shared" si="8"/>
        <v>2.9180550549869846</v>
      </c>
      <c r="U18">
        <f t="shared" si="9"/>
        <v>0.2908712589945589</v>
      </c>
      <c r="V18">
        <f t="shared" si="10"/>
        <v>0.18324132613428706</v>
      </c>
      <c r="W18">
        <f t="shared" si="11"/>
        <v>289.59303603795775</v>
      </c>
      <c r="X18">
        <f t="shared" si="12"/>
        <v>27.795119933679054</v>
      </c>
      <c r="Y18">
        <f t="shared" si="13"/>
        <v>28.002199999999998</v>
      </c>
      <c r="Z18">
        <f t="shared" si="14"/>
        <v>3.7953264042279216</v>
      </c>
      <c r="AA18">
        <f t="shared" si="15"/>
        <v>60.260467944689388</v>
      </c>
      <c r="AB18">
        <f t="shared" si="16"/>
        <v>2.1998140951822398</v>
      </c>
      <c r="AC18">
        <f t="shared" si="17"/>
        <v>3.6505094802804368</v>
      </c>
      <c r="AD18">
        <f t="shared" si="18"/>
        <v>1.5955123090456818</v>
      </c>
      <c r="AE18">
        <f t="shared" si="19"/>
        <v>-212.08983563393195</v>
      </c>
      <c r="AF18">
        <f t="shared" si="20"/>
        <v>-104.72671517165152</v>
      </c>
      <c r="AG18">
        <f t="shared" si="21"/>
        <v>-7.7972815531268171</v>
      </c>
      <c r="AH18">
        <f t="shared" si="22"/>
        <v>-35.020796320752552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52473.675820227363</v>
      </c>
      <c r="AN18" t="s">
        <v>401</v>
      </c>
      <c r="AO18">
        <v>10138.200000000001</v>
      </c>
      <c r="AP18">
        <v>991.13000000000011</v>
      </c>
      <c r="AQ18">
        <v>3656.87</v>
      </c>
      <c r="AR18">
        <f t="shared" si="26"/>
        <v>0.72896766907218469</v>
      </c>
      <c r="AS18">
        <v>-2.5326555040585359</v>
      </c>
      <c r="AT18" t="s">
        <v>413</v>
      </c>
      <c r="AU18">
        <v>10113.799999999999</v>
      </c>
      <c r="AV18">
        <v>841.72426923076932</v>
      </c>
      <c r="AW18">
        <v>1230.78</v>
      </c>
      <c r="AX18">
        <f t="shared" si="27"/>
        <v>0.31610501533111579</v>
      </c>
      <c r="AY18">
        <v>0.5</v>
      </c>
      <c r="AZ18">
        <f t="shared" si="28"/>
        <v>1513.3272062372839</v>
      </c>
      <c r="BA18">
        <f t="shared" si="29"/>
        <v>18.457253916959385</v>
      </c>
      <c r="BB18">
        <f t="shared" si="30"/>
        <v>239.18515986431564</v>
      </c>
      <c r="BC18">
        <f t="shared" si="31"/>
        <v>1.3870040355123823E-2</v>
      </c>
      <c r="BD18">
        <f t="shared" si="32"/>
        <v>1.9711808771673249</v>
      </c>
      <c r="BE18">
        <f t="shared" si="33"/>
        <v>646.00135499680664</v>
      </c>
      <c r="BF18" t="s">
        <v>414</v>
      </c>
      <c r="BG18">
        <v>611.41</v>
      </c>
      <c r="BH18">
        <f t="shared" si="34"/>
        <v>611.41</v>
      </c>
      <c r="BI18">
        <f t="shared" si="35"/>
        <v>0.50323372170493508</v>
      </c>
      <c r="BJ18">
        <f t="shared" si="36"/>
        <v>0.6281475221099353</v>
      </c>
      <c r="BK18">
        <f t="shared" si="37"/>
        <v>0.7966251403728829</v>
      </c>
      <c r="BL18">
        <f t="shared" si="38"/>
        <v>1.6234330514050943</v>
      </c>
      <c r="BM18">
        <f t="shared" si="39"/>
        <v>0.91010000975338945</v>
      </c>
      <c r="BN18">
        <f t="shared" si="40"/>
        <v>0.45627254735593448</v>
      </c>
      <c r="BO18">
        <f t="shared" si="41"/>
        <v>0.54372745264406552</v>
      </c>
      <c r="BP18">
        <v>915</v>
      </c>
      <c r="BQ18">
        <v>300</v>
      </c>
      <c r="BR18">
        <v>300</v>
      </c>
      <c r="BS18">
        <v>300</v>
      </c>
      <c r="BT18">
        <v>10113.799999999999</v>
      </c>
      <c r="BU18">
        <v>1153.5</v>
      </c>
      <c r="BV18">
        <v>-6.9137799999999996E-3</v>
      </c>
      <c r="BW18">
        <v>3.32</v>
      </c>
      <c r="BX18" t="s">
        <v>404</v>
      </c>
      <c r="BY18" t="s">
        <v>404</v>
      </c>
      <c r="BZ18" t="s">
        <v>404</v>
      </c>
      <c r="CA18" t="s">
        <v>404</v>
      </c>
      <c r="CB18" t="s">
        <v>404</v>
      </c>
      <c r="CC18" t="s">
        <v>404</v>
      </c>
      <c r="CD18" t="s">
        <v>404</v>
      </c>
      <c r="CE18" t="s">
        <v>404</v>
      </c>
      <c r="CF18" t="s">
        <v>404</v>
      </c>
      <c r="CG18" t="s">
        <v>404</v>
      </c>
      <c r="CH18">
        <f t="shared" si="42"/>
        <v>1800.17</v>
      </c>
      <c r="CI18">
        <f t="shared" si="43"/>
        <v>1513.3272062372839</v>
      </c>
      <c r="CJ18">
        <f t="shared" si="44"/>
        <v>0.84065794132625471</v>
      </c>
      <c r="CK18">
        <f t="shared" si="45"/>
        <v>0.16086982675967143</v>
      </c>
      <c r="CL18">
        <v>6</v>
      </c>
      <c r="CM18">
        <v>0.5</v>
      </c>
      <c r="CN18" t="s">
        <v>405</v>
      </c>
      <c r="CO18">
        <v>2</v>
      </c>
      <c r="CP18">
        <v>1657475695.5999999</v>
      </c>
      <c r="CQ18">
        <v>276.2</v>
      </c>
      <c r="CR18">
        <v>299.93700000000001</v>
      </c>
      <c r="CS18">
        <v>22.1096</v>
      </c>
      <c r="CT18">
        <v>16.467400000000001</v>
      </c>
      <c r="CU18">
        <v>277.459</v>
      </c>
      <c r="CV18">
        <v>21.995699999999999</v>
      </c>
      <c r="CW18">
        <v>500.12</v>
      </c>
      <c r="CX18">
        <v>99.395899999999997</v>
      </c>
      <c r="CY18">
        <v>9.9979399999999996E-2</v>
      </c>
      <c r="CZ18">
        <v>27.336500000000001</v>
      </c>
      <c r="DA18">
        <v>28.002199999999998</v>
      </c>
      <c r="DB18">
        <v>999.9</v>
      </c>
      <c r="DC18">
        <v>0</v>
      </c>
      <c r="DD18">
        <v>0</v>
      </c>
      <c r="DE18">
        <v>9995</v>
      </c>
      <c r="DF18">
        <v>0</v>
      </c>
      <c r="DG18">
        <v>1969.37</v>
      </c>
      <c r="DH18">
        <v>-23.736899999999999</v>
      </c>
      <c r="DI18">
        <v>282.44499999999999</v>
      </c>
      <c r="DJ18">
        <v>304.959</v>
      </c>
      <c r="DK18">
        <v>5.64229</v>
      </c>
      <c r="DL18">
        <v>299.93700000000001</v>
      </c>
      <c r="DM18">
        <v>16.467400000000001</v>
      </c>
      <c r="DN18">
        <v>2.1976100000000001</v>
      </c>
      <c r="DO18">
        <v>1.63679</v>
      </c>
      <c r="DP18">
        <v>18.944900000000001</v>
      </c>
      <c r="DQ18">
        <v>14.3096</v>
      </c>
      <c r="DR18">
        <v>1800.17</v>
      </c>
      <c r="DS18">
        <v>0.97800500000000001</v>
      </c>
      <c r="DT18">
        <v>2.1994900000000001E-2</v>
      </c>
      <c r="DU18">
        <v>0</v>
      </c>
      <c r="DV18">
        <v>841.49599999999998</v>
      </c>
      <c r="DW18">
        <v>5.0005199999999999</v>
      </c>
      <c r="DX18">
        <v>16058.8</v>
      </c>
      <c r="DY18">
        <v>16310.5</v>
      </c>
      <c r="DZ18">
        <v>47.875</v>
      </c>
      <c r="EA18">
        <v>50.436999999999998</v>
      </c>
      <c r="EB18">
        <v>49.625</v>
      </c>
      <c r="EC18">
        <v>48.436999999999998</v>
      </c>
      <c r="ED18">
        <v>49.436999999999998</v>
      </c>
      <c r="EE18">
        <v>1755.68</v>
      </c>
      <c r="EF18">
        <v>39.479999999999997</v>
      </c>
      <c r="EG18">
        <v>0</v>
      </c>
      <c r="EH18">
        <v>144.4000000953674</v>
      </c>
      <c r="EI18">
        <v>0</v>
      </c>
      <c r="EJ18">
        <v>841.72426923076932</v>
      </c>
      <c r="EK18">
        <v>-2.746564090627531</v>
      </c>
      <c r="EL18">
        <v>-54.769230845725573</v>
      </c>
      <c r="EM18">
        <v>16062.98461538461</v>
      </c>
      <c r="EN18">
        <v>15</v>
      </c>
      <c r="EO18">
        <v>1657475632.0999999</v>
      </c>
      <c r="EP18" t="s">
        <v>415</v>
      </c>
      <c r="EQ18">
        <v>1657475619.0999999</v>
      </c>
      <c r="ER18">
        <v>1657475632.0999999</v>
      </c>
      <c r="ES18">
        <v>5</v>
      </c>
      <c r="ET18">
        <v>0.318</v>
      </c>
      <c r="EU18">
        <v>-1E-3</v>
      </c>
      <c r="EV18">
        <v>-1.2470000000000001</v>
      </c>
      <c r="EW18">
        <v>-2.4E-2</v>
      </c>
      <c r="EX18">
        <v>300</v>
      </c>
      <c r="EY18">
        <v>16</v>
      </c>
      <c r="EZ18">
        <v>0.06</v>
      </c>
      <c r="FA18">
        <v>0.01</v>
      </c>
      <c r="FB18">
        <v>-23.887899999999998</v>
      </c>
      <c r="FC18">
        <v>0.2388752613240675</v>
      </c>
      <c r="FD18">
        <v>6.4026259856558174E-2</v>
      </c>
      <c r="FE18">
        <v>1</v>
      </c>
      <c r="FF18">
        <v>5.6091939024390252</v>
      </c>
      <c r="FG18">
        <v>-4.5275121951211493E-2</v>
      </c>
      <c r="FH18">
        <v>3.3179091629463468E-2</v>
      </c>
      <c r="FI18">
        <v>1</v>
      </c>
      <c r="FJ18">
        <v>2</v>
      </c>
      <c r="FK18">
        <v>2</v>
      </c>
      <c r="FL18" t="s">
        <v>416</v>
      </c>
      <c r="FM18">
        <v>2.8947500000000002</v>
      </c>
      <c r="FN18">
        <v>2.8211300000000001</v>
      </c>
      <c r="FO18">
        <v>6.5773399999999996E-2</v>
      </c>
      <c r="FP18">
        <v>7.0521299999999995E-2</v>
      </c>
      <c r="FQ18">
        <v>0.109512</v>
      </c>
      <c r="FR18">
        <v>8.9541300000000004E-2</v>
      </c>
      <c r="FS18">
        <v>29001.8</v>
      </c>
      <c r="FT18">
        <v>27286.2</v>
      </c>
      <c r="FU18">
        <v>28545.4</v>
      </c>
      <c r="FV18">
        <v>27545</v>
      </c>
      <c r="FW18">
        <v>35932.800000000003</v>
      </c>
      <c r="FX18">
        <v>35023.699999999997</v>
      </c>
      <c r="FY18">
        <v>42092</v>
      </c>
      <c r="FZ18">
        <v>39860.800000000003</v>
      </c>
      <c r="GA18">
        <v>2.0405500000000001</v>
      </c>
      <c r="GB18">
        <v>1.7984500000000001</v>
      </c>
      <c r="GC18">
        <v>2.84985E-2</v>
      </c>
      <c r="GD18">
        <v>0</v>
      </c>
      <c r="GE18">
        <v>27.5367</v>
      </c>
      <c r="GF18">
        <v>999.9</v>
      </c>
      <c r="GG18">
        <v>48.5</v>
      </c>
      <c r="GH18">
        <v>39.200000000000003</v>
      </c>
      <c r="GI18">
        <v>34.659399999999998</v>
      </c>
      <c r="GJ18">
        <v>62.501199999999997</v>
      </c>
      <c r="GK18">
        <v>28.477599999999999</v>
      </c>
      <c r="GL18">
        <v>1</v>
      </c>
      <c r="GM18">
        <v>0.493288</v>
      </c>
      <c r="GN18">
        <v>4.0115100000000004</v>
      </c>
      <c r="GO18">
        <v>20.197399999999998</v>
      </c>
      <c r="GP18">
        <v>5.2168400000000004</v>
      </c>
      <c r="GQ18">
        <v>11.987</v>
      </c>
      <c r="GR18">
        <v>4.99125</v>
      </c>
      <c r="GS18">
        <v>3.2909999999999999</v>
      </c>
      <c r="GT18">
        <v>2121</v>
      </c>
      <c r="GU18">
        <v>9999</v>
      </c>
      <c r="GV18">
        <v>8987.6</v>
      </c>
      <c r="GW18">
        <v>62.6</v>
      </c>
      <c r="GX18">
        <v>1.8646199999999999</v>
      </c>
      <c r="GY18">
        <v>1.86473</v>
      </c>
      <c r="GZ18">
        <v>1.8610800000000001</v>
      </c>
      <c r="HA18">
        <v>1.8622799999999999</v>
      </c>
      <c r="HB18">
        <v>1.86198</v>
      </c>
      <c r="HC18">
        <v>1.85788</v>
      </c>
      <c r="HD18">
        <v>1.86097</v>
      </c>
      <c r="HE18">
        <v>1.8638300000000001</v>
      </c>
      <c r="HF18">
        <v>0</v>
      </c>
      <c r="HG18">
        <v>0</v>
      </c>
      <c r="HH18">
        <v>0</v>
      </c>
      <c r="HI18">
        <v>0</v>
      </c>
      <c r="HJ18" t="s">
        <v>408</v>
      </c>
      <c r="HK18" t="s">
        <v>409</v>
      </c>
      <c r="HL18" t="s">
        <v>410</v>
      </c>
      <c r="HM18" t="s">
        <v>410</v>
      </c>
      <c r="HN18" t="s">
        <v>410</v>
      </c>
      <c r="HO18" t="s">
        <v>410</v>
      </c>
      <c r="HP18">
        <v>0</v>
      </c>
      <c r="HQ18">
        <v>100</v>
      </c>
      <c r="HR18">
        <v>100</v>
      </c>
      <c r="HS18">
        <v>-1.2589999999999999</v>
      </c>
      <c r="HT18">
        <v>0.1139</v>
      </c>
      <c r="HU18">
        <v>-1.4983874192172011</v>
      </c>
      <c r="HV18">
        <v>1.239808642223445E-3</v>
      </c>
      <c r="HW18">
        <v>-1.4970110245969971E-6</v>
      </c>
      <c r="HX18">
        <v>5.1465685573841773E-10</v>
      </c>
      <c r="HY18">
        <v>-0.12486077731662019</v>
      </c>
      <c r="HZ18">
        <v>-1.504106212652615E-2</v>
      </c>
      <c r="IA18">
        <v>1.735219391611595E-3</v>
      </c>
      <c r="IB18">
        <v>-2.535611455964381E-5</v>
      </c>
      <c r="IC18">
        <v>2</v>
      </c>
      <c r="ID18">
        <v>2081</v>
      </c>
      <c r="IE18">
        <v>0</v>
      </c>
      <c r="IF18">
        <v>23</v>
      </c>
      <c r="IG18">
        <v>1.3</v>
      </c>
      <c r="IH18">
        <v>1.1000000000000001</v>
      </c>
      <c r="II18">
        <v>0.80566400000000005</v>
      </c>
      <c r="IJ18">
        <v>2.4291999999999998</v>
      </c>
      <c r="IK18">
        <v>1.54297</v>
      </c>
      <c r="IL18">
        <v>2.31934</v>
      </c>
      <c r="IM18">
        <v>1.5466299999999999</v>
      </c>
      <c r="IN18">
        <v>2.32178</v>
      </c>
      <c r="IO18">
        <v>42.085700000000003</v>
      </c>
      <c r="IP18">
        <v>23.877400000000002</v>
      </c>
      <c r="IQ18">
        <v>18</v>
      </c>
      <c r="IR18">
        <v>512.53200000000004</v>
      </c>
      <c r="IS18">
        <v>464.82400000000001</v>
      </c>
      <c r="IT18">
        <v>21.297599999999999</v>
      </c>
      <c r="IU18">
        <v>33.344200000000001</v>
      </c>
      <c r="IV18">
        <v>29.996400000000001</v>
      </c>
      <c r="IW18">
        <v>33.283200000000001</v>
      </c>
      <c r="IX18">
        <v>33.277799999999999</v>
      </c>
      <c r="IY18">
        <v>16.250599999999999</v>
      </c>
      <c r="IZ18">
        <v>57.869</v>
      </c>
      <c r="JA18">
        <v>0</v>
      </c>
      <c r="JB18">
        <v>21.365400000000001</v>
      </c>
      <c r="JC18">
        <v>300</v>
      </c>
      <c r="JD18">
        <v>16.403400000000001</v>
      </c>
      <c r="JE18">
        <v>99.638900000000007</v>
      </c>
      <c r="JF18">
        <v>98.627600000000001</v>
      </c>
    </row>
    <row r="19" spans="1:266" x14ac:dyDescent="0.25">
      <c r="A19">
        <v>3</v>
      </c>
      <c r="B19">
        <v>1657475819.0999999</v>
      </c>
      <c r="C19">
        <v>268.5</v>
      </c>
      <c r="D19" t="s">
        <v>417</v>
      </c>
      <c r="E19" t="s">
        <v>418</v>
      </c>
      <c r="F19" t="s">
        <v>396</v>
      </c>
      <c r="G19" t="s">
        <v>397</v>
      </c>
      <c r="H19" t="s">
        <v>398</v>
      </c>
      <c r="I19" t="s">
        <v>399</v>
      </c>
      <c r="J19" t="s">
        <v>400</v>
      </c>
      <c r="K19">
        <v>1657475819.0999999</v>
      </c>
      <c r="L19">
        <f t="shared" si="0"/>
        <v>4.53377506282322E-3</v>
      </c>
      <c r="M19">
        <f t="shared" si="1"/>
        <v>4.5337750628232198</v>
      </c>
      <c r="N19">
        <f t="shared" si="2"/>
        <v>10.518024580335473</v>
      </c>
      <c r="O19">
        <f t="shared" si="3"/>
        <v>186.33500000000001</v>
      </c>
      <c r="P19">
        <f t="shared" si="4"/>
        <v>121.28626025949329</v>
      </c>
      <c r="Q19">
        <f t="shared" si="5"/>
        <v>12.065574102176322</v>
      </c>
      <c r="R19">
        <f t="shared" si="6"/>
        <v>18.536631812366</v>
      </c>
      <c r="S19">
        <f t="shared" si="7"/>
        <v>0.2887803304829899</v>
      </c>
      <c r="T19">
        <f t="shared" si="8"/>
        <v>2.9232474522003677</v>
      </c>
      <c r="U19">
        <f t="shared" si="9"/>
        <v>0.27381598018268305</v>
      </c>
      <c r="V19">
        <f t="shared" si="10"/>
        <v>0.17241482962399163</v>
      </c>
      <c r="W19">
        <f t="shared" si="11"/>
        <v>289.56545333929319</v>
      </c>
      <c r="X19">
        <f t="shared" si="12"/>
        <v>27.785208013101787</v>
      </c>
      <c r="Y19">
        <f t="shared" si="13"/>
        <v>27.969000000000001</v>
      </c>
      <c r="Z19">
        <f t="shared" si="14"/>
        <v>3.7879870738486168</v>
      </c>
      <c r="AA19">
        <f t="shared" si="15"/>
        <v>60.285007154317405</v>
      </c>
      <c r="AB19">
        <f t="shared" si="16"/>
        <v>2.1903139216569598</v>
      </c>
      <c r="AC19">
        <f t="shared" si="17"/>
        <v>3.6332647619170051</v>
      </c>
      <c r="AD19">
        <f t="shared" si="18"/>
        <v>1.597673152191657</v>
      </c>
      <c r="AE19">
        <f t="shared" si="19"/>
        <v>-199.93948027050399</v>
      </c>
      <c r="AF19">
        <f t="shared" si="20"/>
        <v>-112.41473660147068</v>
      </c>
      <c r="AG19">
        <f t="shared" si="21"/>
        <v>-8.3500666583842662</v>
      </c>
      <c r="AH19">
        <f t="shared" si="22"/>
        <v>-31.13883019106575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52636.89429325753</v>
      </c>
      <c r="AN19" t="s">
        <v>401</v>
      </c>
      <c r="AO19">
        <v>10138.200000000001</v>
      </c>
      <c r="AP19">
        <v>991.13000000000011</v>
      </c>
      <c r="AQ19">
        <v>3656.87</v>
      </c>
      <c r="AR19">
        <f t="shared" si="26"/>
        <v>0.72896766907218469</v>
      </c>
      <c r="AS19">
        <v>-2.5326555040585359</v>
      </c>
      <c r="AT19" t="s">
        <v>419</v>
      </c>
      <c r="AU19">
        <v>10111.1</v>
      </c>
      <c r="AV19">
        <v>816.7496000000001</v>
      </c>
      <c r="AW19">
        <v>1142.8499999999999</v>
      </c>
      <c r="AX19">
        <f t="shared" si="27"/>
        <v>0.2853396333727084</v>
      </c>
      <c r="AY19">
        <v>0.5</v>
      </c>
      <c r="AZ19">
        <f t="shared" si="28"/>
        <v>1513.1765996576646</v>
      </c>
      <c r="BA19">
        <f t="shared" si="29"/>
        <v>10.518024580335473</v>
      </c>
      <c r="BB19">
        <f t="shared" si="30"/>
        <v>215.88462808723978</v>
      </c>
      <c r="BC19">
        <f t="shared" si="31"/>
        <v>8.6246906589399711E-3</v>
      </c>
      <c r="BD19">
        <f t="shared" si="32"/>
        <v>2.1997812486328043</v>
      </c>
      <c r="BE19">
        <f t="shared" si="33"/>
        <v>620.92635549219426</v>
      </c>
      <c r="BF19" t="s">
        <v>420</v>
      </c>
      <c r="BG19">
        <v>605.51</v>
      </c>
      <c r="BH19">
        <f t="shared" si="34"/>
        <v>605.51</v>
      </c>
      <c r="BI19">
        <f t="shared" si="35"/>
        <v>0.47017543859649125</v>
      </c>
      <c r="BJ19">
        <f t="shared" si="36"/>
        <v>0.60687907097926796</v>
      </c>
      <c r="BK19">
        <f t="shared" si="37"/>
        <v>0.82390147344135078</v>
      </c>
      <c r="BL19">
        <f t="shared" si="38"/>
        <v>2.1493567097284485</v>
      </c>
      <c r="BM19">
        <f t="shared" si="39"/>
        <v>0.94308522211468493</v>
      </c>
      <c r="BN19">
        <f t="shared" si="40"/>
        <v>0.44991922404205215</v>
      </c>
      <c r="BO19">
        <f t="shared" si="41"/>
        <v>0.5500807759579478</v>
      </c>
      <c r="BP19">
        <v>917</v>
      </c>
      <c r="BQ19">
        <v>300</v>
      </c>
      <c r="BR19">
        <v>300</v>
      </c>
      <c r="BS19">
        <v>300</v>
      </c>
      <c r="BT19">
        <v>10111.1</v>
      </c>
      <c r="BU19">
        <v>1077.6300000000001</v>
      </c>
      <c r="BV19">
        <v>-6.9118399999999998E-3</v>
      </c>
      <c r="BW19">
        <v>2.95</v>
      </c>
      <c r="BX19" t="s">
        <v>404</v>
      </c>
      <c r="BY19" t="s">
        <v>404</v>
      </c>
      <c r="BZ19" t="s">
        <v>404</v>
      </c>
      <c r="CA19" t="s">
        <v>404</v>
      </c>
      <c r="CB19" t="s">
        <v>404</v>
      </c>
      <c r="CC19" t="s">
        <v>404</v>
      </c>
      <c r="CD19" t="s">
        <v>404</v>
      </c>
      <c r="CE19" t="s">
        <v>404</v>
      </c>
      <c r="CF19" t="s">
        <v>404</v>
      </c>
      <c r="CG19" t="s">
        <v>404</v>
      </c>
      <c r="CH19">
        <f t="shared" si="42"/>
        <v>1799.99</v>
      </c>
      <c r="CI19">
        <f t="shared" si="43"/>
        <v>1513.1765996576646</v>
      </c>
      <c r="CJ19">
        <f t="shared" si="44"/>
        <v>0.84065833680057367</v>
      </c>
      <c r="CK19">
        <f t="shared" si="45"/>
        <v>0.16087059002510745</v>
      </c>
      <c r="CL19">
        <v>6</v>
      </c>
      <c r="CM19">
        <v>0.5</v>
      </c>
      <c r="CN19" t="s">
        <v>405</v>
      </c>
      <c r="CO19">
        <v>2</v>
      </c>
      <c r="CP19">
        <v>1657475819.0999999</v>
      </c>
      <c r="CQ19">
        <v>186.33500000000001</v>
      </c>
      <c r="CR19">
        <v>199.96899999999999</v>
      </c>
      <c r="CS19">
        <v>22.017600000000002</v>
      </c>
      <c r="CT19">
        <v>16.697399999999998</v>
      </c>
      <c r="CU19">
        <v>187.5</v>
      </c>
      <c r="CV19">
        <v>21.910299999999999</v>
      </c>
      <c r="CW19">
        <v>500.05099999999999</v>
      </c>
      <c r="CX19">
        <v>99.380799999999994</v>
      </c>
      <c r="CY19">
        <v>9.93396E-2</v>
      </c>
      <c r="CZ19">
        <v>27.255700000000001</v>
      </c>
      <c r="DA19">
        <v>27.969000000000001</v>
      </c>
      <c r="DB19">
        <v>999.9</v>
      </c>
      <c r="DC19">
        <v>0</v>
      </c>
      <c r="DD19">
        <v>0</v>
      </c>
      <c r="DE19">
        <v>10026.200000000001</v>
      </c>
      <c r="DF19">
        <v>0</v>
      </c>
      <c r="DG19">
        <v>1967.05</v>
      </c>
      <c r="DH19">
        <v>-13.6342</v>
      </c>
      <c r="DI19">
        <v>190.53</v>
      </c>
      <c r="DJ19">
        <v>203.36500000000001</v>
      </c>
      <c r="DK19">
        <v>5.3202299999999996</v>
      </c>
      <c r="DL19">
        <v>199.96899999999999</v>
      </c>
      <c r="DM19">
        <v>16.697399999999998</v>
      </c>
      <c r="DN19">
        <v>2.1881300000000001</v>
      </c>
      <c r="DO19">
        <v>1.6594</v>
      </c>
      <c r="DP19">
        <v>18.875699999999998</v>
      </c>
      <c r="DQ19">
        <v>14.521800000000001</v>
      </c>
      <c r="DR19">
        <v>1799.99</v>
      </c>
      <c r="DS19">
        <v>0.97799499999999995</v>
      </c>
      <c r="DT19">
        <v>2.2004699999999999E-2</v>
      </c>
      <c r="DU19">
        <v>0</v>
      </c>
      <c r="DV19">
        <v>816.13900000000001</v>
      </c>
      <c r="DW19">
        <v>5.0005199999999999</v>
      </c>
      <c r="DX19">
        <v>15605.2</v>
      </c>
      <c r="DY19">
        <v>16308.8</v>
      </c>
      <c r="DZ19">
        <v>48.311999999999998</v>
      </c>
      <c r="EA19">
        <v>50.811999999999998</v>
      </c>
      <c r="EB19">
        <v>49.875</v>
      </c>
      <c r="EC19">
        <v>49.186999999999998</v>
      </c>
      <c r="ED19">
        <v>49.875</v>
      </c>
      <c r="EE19">
        <v>1755.49</v>
      </c>
      <c r="EF19">
        <v>39.5</v>
      </c>
      <c r="EG19">
        <v>0</v>
      </c>
      <c r="EH19">
        <v>122.7999999523163</v>
      </c>
      <c r="EI19">
        <v>0</v>
      </c>
      <c r="EJ19">
        <v>816.7496000000001</v>
      </c>
      <c r="EK19">
        <v>-2.696615399966884</v>
      </c>
      <c r="EL19">
        <v>-52.115384700102638</v>
      </c>
      <c r="EM19">
        <v>15610.164000000001</v>
      </c>
      <c r="EN19">
        <v>15</v>
      </c>
      <c r="EO19">
        <v>1657475769.0999999</v>
      </c>
      <c r="EP19" t="s">
        <v>421</v>
      </c>
      <c r="EQ19">
        <v>1657475764.5999999</v>
      </c>
      <c r="ER19">
        <v>1657475769.0999999</v>
      </c>
      <c r="ES19">
        <v>6</v>
      </c>
      <c r="ET19">
        <v>0.15</v>
      </c>
      <c r="EU19">
        <v>-5.0000000000000001E-3</v>
      </c>
      <c r="EV19">
        <v>-1.155</v>
      </c>
      <c r="EW19">
        <v>-1.9E-2</v>
      </c>
      <c r="EX19">
        <v>200</v>
      </c>
      <c r="EY19">
        <v>16</v>
      </c>
      <c r="EZ19">
        <v>0.19</v>
      </c>
      <c r="FA19">
        <v>0.01</v>
      </c>
      <c r="FB19">
        <v>-13.68599</v>
      </c>
      <c r="FC19">
        <v>2.4864540337731989E-2</v>
      </c>
      <c r="FD19">
        <v>2.064734607643328E-2</v>
      </c>
      <c r="FE19">
        <v>1</v>
      </c>
      <c r="FF19">
        <v>5.3309974999999996</v>
      </c>
      <c r="FG19">
        <v>-9.4163527204510725E-2</v>
      </c>
      <c r="FH19">
        <v>9.2414032348988508E-3</v>
      </c>
      <c r="FI19">
        <v>1</v>
      </c>
      <c r="FJ19">
        <v>2</v>
      </c>
      <c r="FK19">
        <v>2</v>
      </c>
      <c r="FL19" t="s">
        <v>416</v>
      </c>
      <c r="FM19">
        <v>2.8944399999999999</v>
      </c>
      <c r="FN19">
        <v>2.8207599999999999</v>
      </c>
      <c r="FO19">
        <v>4.6883800000000003E-2</v>
      </c>
      <c r="FP19">
        <v>4.9942899999999998E-2</v>
      </c>
      <c r="FQ19">
        <v>0.109184</v>
      </c>
      <c r="FR19">
        <v>9.0410900000000002E-2</v>
      </c>
      <c r="FS19">
        <v>29582.3</v>
      </c>
      <c r="FT19">
        <v>27884.400000000001</v>
      </c>
      <c r="FU19">
        <v>28540.400000000001</v>
      </c>
      <c r="FV19">
        <v>27539.9</v>
      </c>
      <c r="FW19">
        <v>35940</v>
      </c>
      <c r="FX19">
        <v>34983.1</v>
      </c>
      <c r="FY19">
        <v>42084.800000000003</v>
      </c>
      <c r="FZ19">
        <v>39853.1</v>
      </c>
      <c r="GA19">
        <v>2.03925</v>
      </c>
      <c r="GB19">
        <v>1.7982499999999999</v>
      </c>
      <c r="GC19">
        <v>2.8997700000000001E-2</v>
      </c>
      <c r="GD19">
        <v>0</v>
      </c>
      <c r="GE19">
        <v>27.4954</v>
      </c>
      <c r="GF19">
        <v>999.9</v>
      </c>
      <c r="GG19">
        <v>48.3</v>
      </c>
      <c r="GH19">
        <v>39.1</v>
      </c>
      <c r="GI19">
        <v>34.333599999999997</v>
      </c>
      <c r="GJ19">
        <v>62.311199999999999</v>
      </c>
      <c r="GK19">
        <v>28.6098</v>
      </c>
      <c r="GL19">
        <v>1</v>
      </c>
      <c r="GM19">
        <v>0.502942</v>
      </c>
      <c r="GN19">
        <v>3.99722</v>
      </c>
      <c r="GO19">
        <v>20.197199999999999</v>
      </c>
      <c r="GP19">
        <v>5.2123499999999998</v>
      </c>
      <c r="GQ19">
        <v>11.987299999999999</v>
      </c>
      <c r="GR19">
        <v>4.9897999999999998</v>
      </c>
      <c r="GS19">
        <v>3.2902499999999999</v>
      </c>
      <c r="GT19">
        <v>2123.3000000000002</v>
      </c>
      <c r="GU19">
        <v>9999</v>
      </c>
      <c r="GV19">
        <v>8987.6</v>
      </c>
      <c r="GW19">
        <v>62.6</v>
      </c>
      <c r="GX19">
        <v>1.8646199999999999</v>
      </c>
      <c r="GY19">
        <v>1.8647199999999999</v>
      </c>
      <c r="GZ19">
        <v>1.8610199999999999</v>
      </c>
      <c r="HA19">
        <v>1.8623000000000001</v>
      </c>
      <c r="HB19">
        <v>1.8620000000000001</v>
      </c>
      <c r="HC19">
        <v>1.8578699999999999</v>
      </c>
      <c r="HD19">
        <v>1.8609599999999999</v>
      </c>
      <c r="HE19">
        <v>1.8638300000000001</v>
      </c>
      <c r="HF19">
        <v>0</v>
      </c>
      <c r="HG19">
        <v>0</v>
      </c>
      <c r="HH19">
        <v>0</v>
      </c>
      <c r="HI19">
        <v>0</v>
      </c>
      <c r="HJ19" t="s">
        <v>408</v>
      </c>
      <c r="HK19" t="s">
        <v>409</v>
      </c>
      <c r="HL19" t="s">
        <v>410</v>
      </c>
      <c r="HM19" t="s">
        <v>410</v>
      </c>
      <c r="HN19" t="s">
        <v>410</v>
      </c>
      <c r="HO19" t="s">
        <v>410</v>
      </c>
      <c r="HP19">
        <v>0</v>
      </c>
      <c r="HQ19">
        <v>100</v>
      </c>
      <c r="HR19">
        <v>100</v>
      </c>
      <c r="HS19">
        <v>-1.165</v>
      </c>
      <c r="HT19">
        <v>0.10730000000000001</v>
      </c>
      <c r="HU19">
        <v>-1.3482296100135709</v>
      </c>
      <c r="HV19">
        <v>1.239808642223445E-3</v>
      </c>
      <c r="HW19">
        <v>-1.4970110245969971E-6</v>
      </c>
      <c r="HX19">
        <v>5.1465685573841773E-10</v>
      </c>
      <c r="HY19">
        <v>-0.1294269322751159</v>
      </c>
      <c r="HZ19">
        <v>-1.504106212652615E-2</v>
      </c>
      <c r="IA19">
        <v>1.735219391611595E-3</v>
      </c>
      <c r="IB19">
        <v>-2.535611455964381E-5</v>
      </c>
      <c r="IC19">
        <v>2</v>
      </c>
      <c r="ID19">
        <v>2081</v>
      </c>
      <c r="IE19">
        <v>0</v>
      </c>
      <c r="IF19">
        <v>23</v>
      </c>
      <c r="IG19">
        <v>0.9</v>
      </c>
      <c r="IH19">
        <v>0.8</v>
      </c>
      <c r="II19">
        <v>0.58837899999999999</v>
      </c>
      <c r="IJ19">
        <v>2.4304199999999998</v>
      </c>
      <c r="IK19">
        <v>1.54297</v>
      </c>
      <c r="IL19">
        <v>2.31812</v>
      </c>
      <c r="IM19">
        <v>1.5466299999999999</v>
      </c>
      <c r="IN19">
        <v>2.35107</v>
      </c>
      <c r="IO19">
        <v>42.032899999999998</v>
      </c>
      <c r="IP19">
        <v>23.877400000000002</v>
      </c>
      <c r="IQ19">
        <v>18</v>
      </c>
      <c r="IR19">
        <v>512.13</v>
      </c>
      <c r="IS19">
        <v>465.10899999999998</v>
      </c>
      <c r="IT19">
        <v>21.178699999999999</v>
      </c>
      <c r="IU19">
        <v>33.4193</v>
      </c>
      <c r="IV19">
        <v>29.996700000000001</v>
      </c>
      <c r="IW19">
        <v>33.332700000000003</v>
      </c>
      <c r="IX19">
        <v>33.332500000000003</v>
      </c>
      <c r="IY19">
        <v>11.8994</v>
      </c>
      <c r="IZ19">
        <v>56.557299999999998</v>
      </c>
      <c r="JA19">
        <v>0</v>
      </c>
      <c r="JB19">
        <v>21.319299999999998</v>
      </c>
      <c r="JC19">
        <v>200</v>
      </c>
      <c r="JD19">
        <v>16.7012</v>
      </c>
      <c r="JE19">
        <v>99.621799999999993</v>
      </c>
      <c r="JF19">
        <v>98.608900000000006</v>
      </c>
    </row>
    <row r="20" spans="1:266" x14ac:dyDescent="0.25">
      <c r="A20">
        <v>4</v>
      </c>
      <c r="B20">
        <v>1657475933.0999999</v>
      </c>
      <c r="C20">
        <v>382.5</v>
      </c>
      <c r="D20" t="s">
        <v>422</v>
      </c>
      <c r="E20" t="s">
        <v>423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>
        <v>1657475933.0999999</v>
      </c>
      <c r="L20">
        <f t="shared" si="0"/>
        <v>4.5022938252775365E-3</v>
      </c>
      <c r="M20">
        <f t="shared" si="1"/>
        <v>4.5022938252775369</v>
      </c>
      <c r="N20">
        <f t="shared" si="2"/>
        <v>6.7754592740879716</v>
      </c>
      <c r="O20">
        <f t="shared" si="3"/>
        <v>141.13800000000001</v>
      </c>
      <c r="P20">
        <f t="shared" si="4"/>
        <v>98.024463326185241</v>
      </c>
      <c r="Q20">
        <f t="shared" si="5"/>
        <v>9.7508954634042091</v>
      </c>
      <c r="R20">
        <f t="shared" si="6"/>
        <v>14.039575808076</v>
      </c>
      <c r="S20">
        <f t="shared" si="7"/>
        <v>0.28394333326812049</v>
      </c>
      <c r="T20">
        <f t="shared" si="8"/>
        <v>2.9185430586503704</v>
      </c>
      <c r="U20">
        <f t="shared" si="9"/>
        <v>0.26944052210138569</v>
      </c>
      <c r="V20">
        <f t="shared" si="10"/>
        <v>0.16964159471208273</v>
      </c>
      <c r="W20">
        <f t="shared" si="11"/>
        <v>289.60375733938127</v>
      </c>
      <c r="X20">
        <f t="shared" si="12"/>
        <v>27.87681312167398</v>
      </c>
      <c r="Y20">
        <f t="shared" si="13"/>
        <v>28.038</v>
      </c>
      <c r="Z20">
        <f t="shared" si="14"/>
        <v>3.8032544002926238</v>
      </c>
      <c r="AA20">
        <f t="shared" si="15"/>
        <v>60.017389889049902</v>
      </c>
      <c r="AB20">
        <f t="shared" si="16"/>
        <v>2.1911458869846001</v>
      </c>
      <c r="AC20">
        <f t="shared" si="17"/>
        <v>3.6508516798801542</v>
      </c>
      <c r="AD20">
        <f t="shared" si="18"/>
        <v>1.6121085133080237</v>
      </c>
      <c r="AE20">
        <f t="shared" si="19"/>
        <v>-198.55115769473937</v>
      </c>
      <c r="AF20">
        <f t="shared" si="20"/>
        <v>-110.12541091523329</v>
      </c>
      <c r="AG20">
        <f t="shared" si="21"/>
        <v>-8.1993936801618172</v>
      </c>
      <c r="AH20">
        <f t="shared" si="22"/>
        <v>-27.272204950753178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52486.954638555857</v>
      </c>
      <c r="AN20" t="s">
        <v>401</v>
      </c>
      <c r="AO20">
        <v>10138.200000000001</v>
      </c>
      <c r="AP20">
        <v>991.13000000000011</v>
      </c>
      <c r="AQ20">
        <v>3656.87</v>
      </c>
      <c r="AR20">
        <f t="shared" si="26"/>
        <v>0.72896766907218469</v>
      </c>
      <c r="AS20">
        <v>-2.5326555040585359</v>
      </c>
      <c r="AT20" t="s">
        <v>424</v>
      </c>
      <c r="AU20">
        <v>10108.9</v>
      </c>
      <c r="AV20">
        <v>809.11488461538465</v>
      </c>
      <c r="AW20">
        <v>1101.3499999999999</v>
      </c>
      <c r="AX20">
        <f t="shared" si="27"/>
        <v>0.26534263892914633</v>
      </c>
      <c r="AY20">
        <v>0.5</v>
      </c>
      <c r="AZ20">
        <f t="shared" si="28"/>
        <v>1513.3781996577106</v>
      </c>
      <c r="BA20">
        <f t="shared" si="29"/>
        <v>6.7754592740879716</v>
      </c>
      <c r="BB20">
        <f t="shared" si="30"/>
        <v>200.78188259750871</v>
      </c>
      <c r="BC20">
        <f t="shared" si="31"/>
        <v>6.1505542899004204E-3</v>
      </c>
      <c r="BD20">
        <f t="shared" si="32"/>
        <v>2.3203522949107915</v>
      </c>
      <c r="BE20">
        <f t="shared" si="33"/>
        <v>608.46938786717794</v>
      </c>
      <c r="BF20" t="s">
        <v>425</v>
      </c>
      <c r="BG20">
        <v>602.38</v>
      </c>
      <c r="BH20">
        <f t="shared" si="34"/>
        <v>602.38</v>
      </c>
      <c r="BI20">
        <f t="shared" si="35"/>
        <v>0.45305307123076222</v>
      </c>
      <c r="BJ20">
        <f t="shared" si="36"/>
        <v>0.58567672482236466</v>
      </c>
      <c r="BK20">
        <f t="shared" si="37"/>
        <v>0.83664376049684241</v>
      </c>
      <c r="BL20">
        <f t="shared" si="38"/>
        <v>2.6513801069190328</v>
      </c>
      <c r="BM20">
        <f t="shared" si="39"/>
        <v>0.95865313196335733</v>
      </c>
      <c r="BN20">
        <f t="shared" si="40"/>
        <v>0.43603195566745828</v>
      </c>
      <c r="BO20">
        <f t="shared" si="41"/>
        <v>0.56396804433254166</v>
      </c>
      <c r="BP20">
        <v>919</v>
      </c>
      <c r="BQ20">
        <v>300</v>
      </c>
      <c r="BR20">
        <v>300</v>
      </c>
      <c r="BS20">
        <v>300</v>
      </c>
      <c r="BT20">
        <v>10108.9</v>
      </c>
      <c r="BU20">
        <v>1044.5899999999999</v>
      </c>
      <c r="BV20">
        <v>-6.9100999999999997E-3</v>
      </c>
      <c r="BW20">
        <v>3.03</v>
      </c>
      <c r="BX20" t="s">
        <v>404</v>
      </c>
      <c r="BY20" t="s">
        <v>404</v>
      </c>
      <c r="BZ20" t="s">
        <v>404</v>
      </c>
      <c r="CA20" t="s">
        <v>404</v>
      </c>
      <c r="CB20" t="s">
        <v>404</v>
      </c>
      <c r="CC20" t="s">
        <v>404</v>
      </c>
      <c r="CD20" t="s">
        <v>404</v>
      </c>
      <c r="CE20" t="s">
        <v>404</v>
      </c>
      <c r="CF20" t="s">
        <v>404</v>
      </c>
      <c r="CG20" t="s">
        <v>404</v>
      </c>
      <c r="CH20">
        <f t="shared" si="42"/>
        <v>1800.23</v>
      </c>
      <c r="CI20">
        <f t="shared" si="43"/>
        <v>1513.3781996577106</v>
      </c>
      <c r="CJ20">
        <f t="shared" si="44"/>
        <v>0.84065824903357378</v>
      </c>
      <c r="CK20">
        <f t="shared" si="45"/>
        <v>0.16087042063479737</v>
      </c>
      <c r="CL20">
        <v>6</v>
      </c>
      <c r="CM20">
        <v>0.5</v>
      </c>
      <c r="CN20" t="s">
        <v>405</v>
      </c>
      <c r="CO20">
        <v>2</v>
      </c>
      <c r="CP20">
        <v>1657475933.0999999</v>
      </c>
      <c r="CQ20">
        <v>141.13800000000001</v>
      </c>
      <c r="CR20">
        <v>150.03</v>
      </c>
      <c r="CS20">
        <v>22.0273</v>
      </c>
      <c r="CT20">
        <v>16.744199999999999</v>
      </c>
      <c r="CU20">
        <v>142.386</v>
      </c>
      <c r="CV20">
        <v>21.92</v>
      </c>
      <c r="CW20">
        <v>500.06099999999998</v>
      </c>
      <c r="CX20">
        <v>99.373900000000006</v>
      </c>
      <c r="CY20">
        <v>0.100202</v>
      </c>
      <c r="CZ20">
        <v>27.338100000000001</v>
      </c>
      <c r="DA20">
        <v>28.038</v>
      </c>
      <c r="DB20">
        <v>999.9</v>
      </c>
      <c r="DC20">
        <v>0</v>
      </c>
      <c r="DD20">
        <v>0</v>
      </c>
      <c r="DE20">
        <v>10000</v>
      </c>
      <c r="DF20">
        <v>0</v>
      </c>
      <c r="DG20">
        <v>1960.12</v>
      </c>
      <c r="DH20">
        <v>-8.89194</v>
      </c>
      <c r="DI20">
        <v>144.31700000000001</v>
      </c>
      <c r="DJ20">
        <v>152.58500000000001</v>
      </c>
      <c r="DK20">
        <v>5.2831400000000004</v>
      </c>
      <c r="DL20">
        <v>150.03</v>
      </c>
      <c r="DM20">
        <v>16.744199999999999</v>
      </c>
      <c r="DN20">
        <v>2.1889400000000001</v>
      </c>
      <c r="DO20">
        <v>1.66394</v>
      </c>
      <c r="DP20">
        <v>18.881599999999999</v>
      </c>
      <c r="DQ20">
        <v>14.564</v>
      </c>
      <c r="DR20">
        <v>1800.23</v>
      </c>
      <c r="DS20">
        <v>0.97799899999999995</v>
      </c>
      <c r="DT20">
        <v>2.2001E-2</v>
      </c>
      <c r="DU20">
        <v>0</v>
      </c>
      <c r="DV20">
        <v>808.51900000000001</v>
      </c>
      <c r="DW20">
        <v>5.0005199999999999</v>
      </c>
      <c r="DX20">
        <v>15474.3</v>
      </c>
      <c r="DY20">
        <v>16311.1</v>
      </c>
      <c r="DZ20">
        <v>48.625</v>
      </c>
      <c r="EA20">
        <v>51.125</v>
      </c>
      <c r="EB20">
        <v>50.25</v>
      </c>
      <c r="EC20">
        <v>49.5</v>
      </c>
      <c r="ED20">
        <v>50.125</v>
      </c>
      <c r="EE20">
        <v>1755.73</v>
      </c>
      <c r="EF20">
        <v>39.5</v>
      </c>
      <c r="EG20">
        <v>0</v>
      </c>
      <c r="EH20">
        <v>113.5</v>
      </c>
      <c r="EI20">
        <v>0</v>
      </c>
      <c r="EJ20">
        <v>809.11488461538465</v>
      </c>
      <c r="EK20">
        <v>-2.0404444452330752</v>
      </c>
      <c r="EL20">
        <v>-33.767521413875812</v>
      </c>
      <c r="EM20">
        <v>15476.788461538459</v>
      </c>
      <c r="EN20">
        <v>15</v>
      </c>
      <c r="EO20">
        <v>1657475896.0999999</v>
      </c>
      <c r="EP20" t="s">
        <v>426</v>
      </c>
      <c r="EQ20">
        <v>1657475887.5999999</v>
      </c>
      <c r="ER20">
        <v>1657475896.0999999</v>
      </c>
      <c r="ES20">
        <v>7</v>
      </c>
      <c r="ET20">
        <v>-4.7E-2</v>
      </c>
      <c r="EU20">
        <v>0</v>
      </c>
      <c r="EV20">
        <v>-1.2410000000000001</v>
      </c>
      <c r="EW20">
        <v>-1.6E-2</v>
      </c>
      <c r="EX20">
        <v>150</v>
      </c>
      <c r="EY20">
        <v>17</v>
      </c>
      <c r="EZ20">
        <v>0.14000000000000001</v>
      </c>
      <c r="FA20">
        <v>0.02</v>
      </c>
      <c r="FB20">
        <v>-8.8900857500000008</v>
      </c>
      <c r="FC20">
        <v>7.8372945591003565E-2</v>
      </c>
      <c r="FD20">
        <v>2.4768642361613309E-2</v>
      </c>
      <c r="FE20">
        <v>1</v>
      </c>
      <c r="FF20">
        <v>5.321283750000001</v>
      </c>
      <c r="FG20">
        <v>2.4206341463412068E-2</v>
      </c>
      <c r="FH20">
        <v>3.4738470223046637E-2</v>
      </c>
      <c r="FI20">
        <v>1</v>
      </c>
      <c r="FJ20">
        <v>2</v>
      </c>
      <c r="FK20">
        <v>2</v>
      </c>
      <c r="FL20" t="s">
        <v>416</v>
      </c>
      <c r="FM20">
        <v>2.8942999999999999</v>
      </c>
      <c r="FN20">
        <v>2.8213900000000001</v>
      </c>
      <c r="FO20">
        <v>3.6477500000000003E-2</v>
      </c>
      <c r="FP20">
        <v>3.85297E-2</v>
      </c>
      <c r="FQ20">
        <v>0.10919</v>
      </c>
      <c r="FR20">
        <v>9.0568099999999999E-2</v>
      </c>
      <c r="FS20">
        <v>29899</v>
      </c>
      <c r="FT20">
        <v>28213.200000000001</v>
      </c>
      <c r="FU20">
        <v>28535.1</v>
      </c>
      <c r="FV20">
        <v>27534.6</v>
      </c>
      <c r="FW20">
        <v>35932.800000000003</v>
      </c>
      <c r="FX20">
        <v>34970.9</v>
      </c>
      <c r="FY20">
        <v>42076.5</v>
      </c>
      <c r="FZ20">
        <v>39846.199999999997</v>
      </c>
      <c r="GA20">
        <v>2.0382500000000001</v>
      </c>
      <c r="GB20">
        <v>1.79735</v>
      </c>
      <c r="GC20">
        <v>3.7640300000000002E-2</v>
      </c>
      <c r="GD20">
        <v>0</v>
      </c>
      <c r="GE20">
        <v>27.423200000000001</v>
      </c>
      <c r="GF20">
        <v>999.9</v>
      </c>
      <c r="GG20">
        <v>48</v>
      </c>
      <c r="GH20">
        <v>39</v>
      </c>
      <c r="GI20">
        <v>33.938400000000001</v>
      </c>
      <c r="GJ20">
        <v>62.671199999999999</v>
      </c>
      <c r="GK20">
        <v>28.902200000000001</v>
      </c>
      <c r="GL20">
        <v>1</v>
      </c>
      <c r="GM20">
        <v>0.51737299999999997</v>
      </c>
      <c r="GN20">
        <v>5.17563</v>
      </c>
      <c r="GO20">
        <v>20.163900000000002</v>
      </c>
      <c r="GP20">
        <v>5.21624</v>
      </c>
      <c r="GQ20">
        <v>11.990500000000001</v>
      </c>
      <c r="GR20">
        <v>4.9905999999999997</v>
      </c>
      <c r="GS20">
        <v>3.2909999999999999</v>
      </c>
      <c r="GT20">
        <v>2125.6</v>
      </c>
      <c r="GU20">
        <v>9999</v>
      </c>
      <c r="GV20">
        <v>8987.6</v>
      </c>
      <c r="GW20">
        <v>62.7</v>
      </c>
      <c r="GX20">
        <v>1.8646199999999999</v>
      </c>
      <c r="GY20">
        <v>1.8646499999999999</v>
      </c>
      <c r="GZ20">
        <v>1.8610199999999999</v>
      </c>
      <c r="HA20">
        <v>1.86222</v>
      </c>
      <c r="HB20">
        <v>1.86191</v>
      </c>
      <c r="HC20">
        <v>1.8578399999999999</v>
      </c>
      <c r="HD20">
        <v>1.8609599999999999</v>
      </c>
      <c r="HE20">
        <v>1.8637900000000001</v>
      </c>
      <c r="HF20">
        <v>0</v>
      </c>
      <c r="HG20">
        <v>0</v>
      </c>
      <c r="HH20">
        <v>0</v>
      </c>
      <c r="HI20">
        <v>0</v>
      </c>
      <c r="HJ20" t="s">
        <v>408</v>
      </c>
      <c r="HK20" t="s">
        <v>409</v>
      </c>
      <c r="HL20" t="s">
        <v>410</v>
      </c>
      <c r="HM20" t="s">
        <v>410</v>
      </c>
      <c r="HN20" t="s">
        <v>410</v>
      </c>
      <c r="HO20" t="s">
        <v>410</v>
      </c>
      <c r="HP20">
        <v>0</v>
      </c>
      <c r="HQ20">
        <v>100</v>
      </c>
      <c r="HR20">
        <v>100</v>
      </c>
      <c r="HS20">
        <v>-1.248</v>
      </c>
      <c r="HT20">
        <v>0.10730000000000001</v>
      </c>
      <c r="HU20">
        <v>-1.3956343346330979</v>
      </c>
      <c r="HV20">
        <v>1.239808642223445E-3</v>
      </c>
      <c r="HW20">
        <v>-1.4970110245969971E-6</v>
      </c>
      <c r="HX20">
        <v>5.1465685573841773E-10</v>
      </c>
      <c r="HY20">
        <v>-0.12964659703258399</v>
      </c>
      <c r="HZ20">
        <v>-1.504106212652615E-2</v>
      </c>
      <c r="IA20">
        <v>1.735219391611595E-3</v>
      </c>
      <c r="IB20">
        <v>-2.535611455964381E-5</v>
      </c>
      <c r="IC20">
        <v>2</v>
      </c>
      <c r="ID20">
        <v>2081</v>
      </c>
      <c r="IE20">
        <v>0</v>
      </c>
      <c r="IF20">
        <v>23</v>
      </c>
      <c r="IG20">
        <v>0.8</v>
      </c>
      <c r="IH20">
        <v>0.6</v>
      </c>
      <c r="II20">
        <v>0.47729500000000002</v>
      </c>
      <c r="IJ20">
        <v>2.4401899999999999</v>
      </c>
      <c r="IK20">
        <v>1.54297</v>
      </c>
      <c r="IL20">
        <v>2.31934</v>
      </c>
      <c r="IM20">
        <v>1.5466299999999999</v>
      </c>
      <c r="IN20">
        <v>2.4157700000000002</v>
      </c>
      <c r="IO20">
        <v>42.0593</v>
      </c>
      <c r="IP20">
        <v>23.8598</v>
      </c>
      <c r="IQ20">
        <v>18</v>
      </c>
      <c r="IR20">
        <v>512.16</v>
      </c>
      <c r="IS20">
        <v>465.108</v>
      </c>
      <c r="IT20">
        <v>21.203900000000001</v>
      </c>
      <c r="IU20">
        <v>33.5092</v>
      </c>
      <c r="IV20">
        <v>30.000800000000002</v>
      </c>
      <c r="IW20">
        <v>33.4129</v>
      </c>
      <c r="IX20">
        <v>33.412500000000001</v>
      </c>
      <c r="IY20">
        <v>9.6570999999999998</v>
      </c>
      <c r="IZ20">
        <v>55.773400000000002</v>
      </c>
      <c r="JA20">
        <v>0</v>
      </c>
      <c r="JB20">
        <v>21.166</v>
      </c>
      <c r="JC20">
        <v>150</v>
      </c>
      <c r="JD20">
        <v>16.849</v>
      </c>
      <c r="JE20">
        <v>99.602400000000003</v>
      </c>
      <c r="JF20">
        <v>98.590900000000005</v>
      </c>
    </row>
    <row r="21" spans="1:266" x14ac:dyDescent="0.25">
      <c r="A21">
        <v>5</v>
      </c>
      <c r="B21">
        <v>1657476054.0999999</v>
      </c>
      <c r="C21">
        <v>503.5</v>
      </c>
      <c r="D21" t="s">
        <v>427</v>
      </c>
      <c r="E21" t="s">
        <v>428</v>
      </c>
      <c r="F21" t="s">
        <v>396</v>
      </c>
      <c r="G21" t="s">
        <v>397</v>
      </c>
      <c r="H21" t="s">
        <v>398</v>
      </c>
      <c r="I21" t="s">
        <v>399</v>
      </c>
      <c r="J21" t="s">
        <v>400</v>
      </c>
      <c r="K21">
        <v>1657476054.0999999</v>
      </c>
      <c r="L21">
        <f t="shared" si="0"/>
        <v>4.567159420343205E-3</v>
      </c>
      <c r="M21">
        <f t="shared" si="1"/>
        <v>4.5671594203432049</v>
      </c>
      <c r="N21">
        <f t="shared" si="2"/>
        <v>2.8523972841282044</v>
      </c>
      <c r="O21">
        <f t="shared" si="3"/>
        <v>96.091700000000003</v>
      </c>
      <c r="P21">
        <f t="shared" si="4"/>
        <v>77.406969593743199</v>
      </c>
      <c r="Q21">
        <f t="shared" si="5"/>
        <v>7.6998892435160116</v>
      </c>
      <c r="R21">
        <f t="shared" si="6"/>
        <v>9.5585119932271994</v>
      </c>
      <c r="S21">
        <f t="shared" si="7"/>
        <v>0.29133414439132366</v>
      </c>
      <c r="T21">
        <f t="shared" si="8"/>
        <v>2.9204836954367877</v>
      </c>
      <c r="U21">
        <f t="shared" si="9"/>
        <v>0.27609784645717877</v>
      </c>
      <c r="V21">
        <f t="shared" si="10"/>
        <v>0.17386364454401829</v>
      </c>
      <c r="W21">
        <f t="shared" si="11"/>
        <v>289.58025533966435</v>
      </c>
      <c r="X21">
        <f t="shared" si="12"/>
        <v>27.776956424478971</v>
      </c>
      <c r="Y21">
        <f t="shared" si="13"/>
        <v>27.974699999999999</v>
      </c>
      <c r="Z21">
        <f t="shared" si="14"/>
        <v>3.7892462584334092</v>
      </c>
      <c r="AA21">
        <f t="shared" si="15"/>
        <v>60.366617175302984</v>
      </c>
      <c r="AB21">
        <f t="shared" si="16"/>
        <v>2.1932661727023999</v>
      </c>
      <c r="AC21">
        <f t="shared" si="17"/>
        <v>3.6332434635739412</v>
      </c>
      <c r="AD21">
        <f t="shared" si="18"/>
        <v>1.5959800857310094</v>
      </c>
      <c r="AE21">
        <f t="shared" si="19"/>
        <v>-201.41173043713533</v>
      </c>
      <c r="AF21">
        <f t="shared" si="20"/>
        <v>-113.22166002634948</v>
      </c>
      <c r="AG21">
        <f t="shared" si="21"/>
        <v>-8.4181983147374861</v>
      </c>
      <c r="AH21">
        <f t="shared" si="22"/>
        <v>-33.471333438557949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52557.183430541176</v>
      </c>
      <c r="AN21" t="s">
        <v>401</v>
      </c>
      <c r="AO21">
        <v>10138.200000000001</v>
      </c>
      <c r="AP21">
        <v>991.13000000000011</v>
      </c>
      <c r="AQ21">
        <v>3656.87</v>
      </c>
      <c r="AR21">
        <f t="shared" si="26"/>
        <v>0.72896766907218469</v>
      </c>
      <c r="AS21">
        <v>-2.5326555040585359</v>
      </c>
      <c r="AT21" t="s">
        <v>429</v>
      </c>
      <c r="AU21">
        <v>10106.5</v>
      </c>
      <c r="AV21">
        <v>806.75572</v>
      </c>
      <c r="AW21">
        <v>1066.53</v>
      </c>
      <c r="AX21">
        <f t="shared" si="27"/>
        <v>0.24356959485434071</v>
      </c>
      <c r="AY21">
        <v>0.5</v>
      </c>
      <c r="AZ21">
        <f t="shared" si="28"/>
        <v>1513.259999657857</v>
      </c>
      <c r="BA21">
        <f t="shared" si="29"/>
        <v>2.8523972841282044</v>
      </c>
      <c r="BB21">
        <f t="shared" si="30"/>
        <v>184.292062512972</v>
      </c>
      <c r="BC21">
        <f t="shared" si="31"/>
        <v>3.5585773689942794E-3</v>
      </c>
      <c r="BD21">
        <f t="shared" si="32"/>
        <v>2.4287549342259478</v>
      </c>
      <c r="BE21">
        <f t="shared" si="33"/>
        <v>597.68875751388532</v>
      </c>
      <c r="BF21" t="s">
        <v>430</v>
      </c>
      <c r="BG21">
        <v>605.63</v>
      </c>
      <c r="BH21">
        <f t="shared" si="34"/>
        <v>605.63</v>
      </c>
      <c r="BI21">
        <f t="shared" si="35"/>
        <v>0.43214911910588538</v>
      </c>
      <c r="BJ21">
        <f t="shared" si="36"/>
        <v>0.56362395313517033</v>
      </c>
      <c r="BK21">
        <f t="shared" si="37"/>
        <v>0.84894665775225819</v>
      </c>
      <c r="BL21">
        <f t="shared" si="38"/>
        <v>3.4452822281167168</v>
      </c>
      <c r="BM21">
        <f t="shared" si="39"/>
        <v>0.97171517102193028</v>
      </c>
      <c r="BN21">
        <f t="shared" si="40"/>
        <v>0.42311144039642284</v>
      </c>
      <c r="BO21">
        <f t="shared" si="41"/>
        <v>0.5768885596035771</v>
      </c>
      <c r="BP21">
        <v>921</v>
      </c>
      <c r="BQ21">
        <v>300</v>
      </c>
      <c r="BR21">
        <v>300</v>
      </c>
      <c r="BS21">
        <v>300</v>
      </c>
      <c r="BT21">
        <v>10106.5</v>
      </c>
      <c r="BU21">
        <v>1013.52</v>
      </c>
      <c r="BV21">
        <v>-6.9085199999999996E-3</v>
      </c>
      <c r="BW21">
        <v>1.69</v>
      </c>
      <c r="BX21" t="s">
        <v>404</v>
      </c>
      <c r="BY21" t="s">
        <v>404</v>
      </c>
      <c r="BZ21" t="s">
        <v>404</v>
      </c>
      <c r="CA21" t="s">
        <v>404</v>
      </c>
      <c r="CB21" t="s">
        <v>404</v>
      </c>
      <c r="CC21" t="s">
        <v>404</v>
      </c>
      <c r="CD21" t="s">
        <v>404</v>
      </c>
      <c r="CE21" t="s">
        <v>404</v>
      </c>
      <c r="CF21" t="s">
        <v>404</v>
      </c>
      <c r="CG21" t="s">
        <v>404</v>
      </c>
      <c r="CH21">
        <f t="shared" si="42"/>
        <v>1800.09</v>
      </c>
      <c r="CI21">
        <f t="shared" si="43"/>
        <v>1513.259999657857</v>
      </c>
      <c r="CJ21">
        <f t="shared" si="44"/>
        <v>0.84065796691157502</v>
      </c>
      <c r="CK21">
        <f t="shared" si="45"/>
        <v>0.1608698761393399</v>
      </c>
      <c r="CL21">
        <v>6</v>
      </c>
      <c r="CM21">
        <v>0.5</v>
      </c>
      <c r="CN21" t="s">
        <v>405</v>
      </c>
      <c r="CO21">
        <v>2</v>
      </c>
      <c r="CP21">
        <v>1657476054.0999999</v>
      </c>
      <c r="CQ21">
        <v>96.091700000000003</v>
      </c>
      <c r="CR21">
        <v>100.04</v>
      </c>
      <c r="CS21">
        <v>22.0489</v>
      </c>
      <c r="CT21">
        <v>16.690799999999999</v>
      </c>
      <c r="CU21">
        <v>97.233800000000002</v>
      </c>
      <c r="CV21">
        <v>21.935199999999998</v>
      </c>
      <c r="CW21">
        <v>500.154</v>
      </c>
      <c r="CX21">
        <v>99.372799999999998</v>
      </c>
      <c r="CY21">
        <v>0.10001599999999999</v>
      </c>
      <c r="CZ21">
        <v>27.255600000000001</v>
      </c>
      <c r="DA21">
        <v>27.974699999999999</v>
      </c>
      <c r="DB21">
        <v>999.9</v>
      </c>
      <c r="DC21">
        <v>0</v>
      </c>
      <c r="DD21">
        <v>0</v>
      </c>
      <c r="DE21">
        <v>10011.200000000001</v>
      </c>
      <c r="DF21">
        <v>0</v>
      </c>
      <c r="DG21">
        <v>1953.18</v>
      </c>
      <c r="DH21">
        <v>-3.9482200000000001</v>
      </c>
      <c r="DI21">
        <v>98.258200000000002</v>
      </c>
      <c r="DJ21">
        <v>101.738</v>
      </c>
      <c r="DK21">
        <v>5.3580699999999997</v>
      </c>
      <c r="DL21">
        <v>100.04</v>
      </c>
      <c r="DM21">
        <v>16.690799999999999</v>
      </c>
      <c r="DN21">
        <v>2.1910599999999998</v>
      </c>
      <c r="DO21">
        <v>1.6586099999999999</v>
      </c>
      <c r="DP21">
        <v>18.897099999999998</v>
      </c>
      <c r="DQ21">
        <v>14.5144</v>
      </c>
      <c r="DR21">
        <v>1800.09</v>
      </c>
      <c r="DS21">
        <v>0.97800600000000004</v>
      </c>
      <c r="DT21">
        <v>2.1993800000000001E-2</v>
      </c>
      <c r="DU21">
        <v>0</v>
      </c>
      <c r="DV21">
        <v>806.71400000000006</v>
      </c>
      <c r="DW21">
        <v>5.0005199999999999</v>
      </c>
      <c r="DX21">
        <v>15441.1</v>
      </c>
      <c r="DY21">
        <v>16309.8</v>
      </c>
      <c r="DZ21">
        <v>49.061999999999998</v>
      </c>
      <c r="EA21">
        <v>51.5</v>
      </c>
      <c r="EB21">
        <v>50.561999999999998</v>
      </c>
      <c r="EC21">
        <v>49.936999999999998</v>
      </c>
      <c r="ED21">
        <v>50.561999999999998</v>
      </c>
      <c r="EE21">
        <v>1755.61</v>
      </c>
      <c r="EF21">
        <v>39.479999999999997</v>
      </c>
      <c r="EG21">
        <v>0</v>
      </c>
      <c r="EH21">
        <v>120.5</v>
      </c>
      <c r="EI21">
        <v>0</v>
      </c>
      <c r="EJ21">
        <v>806.75572</v>
      </c>
      <c r="EK21">
        <v>-1.659538449019329</v>
      </c>
      <c r="EL21">
        <v>-35.976923098909168</v>
      </c>
      <c r="EM21">
        <v>15444.308000000001</v>
      </c>
      <c r="EN21">
        <v>15</v>
      </c>
      <c r="EO21">
        <v>1657476018.0999999</v>
      </c>
      <c r="EP21" t="s">
        <v>431</v>
      </c>
      <c r="EQ21">
        <v>1657476001.5999999</v>
      </c>
      <c r="ER21">
        <v>1657476018.0999999</v>
      </c>
      <c r="ES21">
        <v>8</v>
      </c>
      <c r="ET21">
        <v>0.14699999999999999</v>
      </c>
      <c r="EU21">
        <v>6.0000000000000001E-3</v>
      </c>
      <c r="EV21">
        <v>-1.1379999999999999</v>
      </c>
      <c r="EW21">
        <v>-6.0000000000000001E-3</v>
      </c>
      <c r="EX21">
        <v>100</v>
      </c>
      <c r="EY21">
        <v>17</v>
      </c>
      <c r="EZ21">
        <v>0.21</v>
      </c>
      <c r="FA21">
        <v>0.02</v>
      </c>
      <c r="FB21">
        <v>-3.9359592499999989</v>
      </c>
      <c r="FC21">
        <v>7.4898123827396981E-2</v>
      </c>
      <c r="FD21">
        <v>2.3140161558154682E-2</v>
      </c>
      <c r="FE21">
        <v>1</v>
      </c>
      <c r="FF21">
        <v>5.3555747499999997</v>
      </c>
      <c r="FG21">
        <v>2.1444990619132649E-2</v>
      </c>
      <c r="FH21">
        <v>4.2231601673835453E-2</v>
      </c>
      <c r="FI21">
        <v>1</v>
      </c>
      <c r="FJ21">
        <v>2</v>
      </c>
      <c r="FK21">
        <v>2</v>
      </c>
      <c r="FL21" t="s">
        <v>416</v>
      </c>
      <c r="FM21">
        <v>2.8942899999999998</v>
      </c>
      <c r="FN21">
        <v>2.82131</v>
      </c>
      <c r="FO21">
        <v>2.5429E-2</v>
      </c>
      <c r="FP21">
        <v>2.63129E-2</v>
      </c>
      <c r="FQ21">
        <v>0.10921400000000001</v>
      </c>
      <c r="FR21">
        <v>9.0337399999999998E-2</v>
      </c>
      <c r="FS21">
        <v>30233.5</v>
      </c>
      <c r="FT21">
        <v>28562.6</v>
      </c>
      <c r="FU21">
        <v>28528</v>
      </c>
      <c r="FV21">
        <v>27526.9</v>
      </c>
      <c r="FW21">
        <v>35923.4</v>
      </c>
      <c r="FX21">
        <v>34971.1</v>
      </c>
      <c r="FY21">
        <v>42066.400000000001</v>
      </c>
      <c r="FZ21">
        <v>39836.199999999997</v>
      </c>
      <c r="GA21">
        <v>2.0370200000000001</v>
      </c>
      <c r="GB21">
        <v>1.79535</v>
      </c>
      <c r="GC21">
        <v>3.18214E-2</v>
      </c>
      <c r="GD21">
        <v>0</v>
      </c>
      <c r="GE21">
        <v>27.454899999999999</v>
      </c>
      <c r="GF21">
        <v>999.9</v>
      </c>
      <c r="GG21">
        <v>47.8</v>
      </c>
      <c r="GH21">
        <v>39</v>
      </c>
      <c r="GI21">
        <v>33.802300000000002</v>
      </c>
      <c r="GJ21">
        <v>62.571199999999997</v>
      </c>
      <c r="GK21">
        <v>28.429500000000001</v>
      </c>
      <c r="GL21">
        <v>1</v>
      </c>
      <c r="GM21">
        <v>0.52935500000000002</v>
      </c>
      <c r="GN21">
        <v>5.0929000000000002</v>
      </c>
      <c r="GO21">
        <v>20.167400000000001</v>
      </c>
      <c r="GP21">
        <v>5.2151899999999998</v>
      </c>
      <c r="GQ21">
        <v>11.991400000000001</v>
      </c>
      <c r="GR21">
        <v>4.9905999999999997</v>
      </c>
      <c r="GS21">
        <v>3.2909299999999999</v>
      </c>
      <c r="GT21">
        <v>2128.1</v>
      </c>
      <c r="GU21">
        <v>9999</v>
      </c>
      <c r="GV21">
        <v>8987.6</v>
      </c>
      <c r="GW21">
        <v>62.7</v>
      </c>
      <c r="GX21">
        <v>1.8646199999999999</v>
      </c>
      <c r="GY21">
        <v>1.86477</v>
      </c>
      <c r="GZ21">
        <v>1.8610599999999999</v>
      </c>
      <c r="HA21">
        <v>1.8623000000000001</v>
      </c>
      <c r="HB21">
        <v>1.8620000000000001</v>
      </c>
      <c r="HC21">
        <v>1.8578699999999999</v>
      </c>
      <c r="HD21">
        <v>1.8609800000000001</v>
      </c>
      <c r="HE21">
        <v>1.8638600000000001</v>
      </c>
      <c r="HF21">
        <v>0</v>
      </c>
      <c r="HG21">
        <v>0</v>
      </c>
      <c r="HH21">
        <v>0</v>
      </c>
      <c r="HI21">
        <v>0</v>
      </c>
      <c r="HJ21" t="s">
        <v>408</v>
      </c>
      <c r="HK21" t="s">
        <v>409</v>
      </c>
      <c r="HL21" t="s">
        <v>410</v>
      </c>
      <c r="HM21" t="s">
        <v>410</v>
      </c>
      <c r="HN21" t="s">
        <v>410</v>
      </c>
      <c r="HO21" t="s">
        <v>410</v>
      </c>
      <c r="HP21">
        <v>0</v>
      </c>
      <c r="HQ21">
        <v>100</v>
      </c>
      <c r="HR21">
        <v>100</v>
      </c>
      <c r="HS21">
        <v>-1.1419999999999999</v>
      </c>
      <c r="HT21">
        <v>0.1137</v>
      </c>
      <c r="HU21">
        <v>-1.2490372764950199</v>
      </c>
      <c r="HV21">
        <v>1.239808642223445E-3</v>
      </c>
      <c r="HW21">
        <v>-1.4970110245969971E-6</v>
      </c>
      <c r="HX21">
        <v>5.1465685573841773E-10</v>
      </c>
      <c r="HY21">
        <v>-0.1236621155555641</v>
      </c>
      <c r="HZ21">
        <v>-1.504106212652615E-2</v>
      </c>
      <c r="IA21">
        <v>1.735219391611595E-3</v>
      </c>
      <c r="IB21">
        <v>-2.535611455964381E-5</v>
      </c>
      <c r="IC21">
        <v>2</v>
      </c>
      <c r="ID21">
        <v>2081</v>
      </c>
      <c r="IE21">
        <v>0</v>
      </c>
      <c r="IF21">
        <v>23</v>
      </c>
      <c r="IG21">
        <v>0.9</v>
      </c>
      <c r="IH21">
        <v>0.6</v>
      </c>
      <c r="II21">
        <v>0.36376999999999998</v>
      </c>
      <c r="IJ21">
        <v>2.4597199999999999</v>
      </c>
      <c r="IK21">
        <v>1.54297</v>
      </c>
      <c r="IL21">
        <v>2.31934</v>
      </c>
      <c r="IM21">
        <v>1.5466299999999999</v>
      </c>
      <c r="IN21">
        <v>2.3071299999999999</v>
      </c>
      <c r="IO21">
        <v>42.164999999999999</v>
      </c>
      <c r="IP21">
        <v>23.851099999999999</v>
      </c>
      <c r="IQ21">
        <v>18</v>
      </c>
      <c r="IR21">
        <v>512.30200000000002</v>
      </c>
      <c r="IS21">
        <v>464.59199999999998</v>
      </c>
      <c r="IT21">
        <v>21.0261</v>
      </c>
      <c r="IU21">
        <v>33.642099999999999</v>
      </c>
      <c r="IV21">
        <v>30.0014</v>
      </c>
      <c r="IW21">
        <v>33.524099999999997</v>
      </c>
      <c r="IX21">
        <v>33.523499999999999</v>
      </c>
      <c r="IY21">
        <v>7.3874000000000004</v>
      </c>
      <c r="IZ21">
        <v>55.913499999999999</v>
      </c>
      <c r="JA21">
        <v>0</v>
      </c>
      <c r="JB21">
        <v>21.0198</v>
      </c>
      <c r="JC21">
        <v>100</v>
      </c>
      <c r="JD21">
        <v>16.672000000000001</v>
      </c>
      <c r="JE21">
        <v>99.578199999999995</v>
      </c>
      <c r="JF21">
        <v>98.565100000000001</v>
      </c>
    </row>
    <row r="22" spans="1:266" x14ac:dyDescent="0.25">
      <c r="A22">
        <v>6</v>
      </c>
      <c r="B22">
        <v>1657476165.0999999</v>
      </c>
      <c r="C22">
        <v>614.5</v>
      </c>
      <c r="D22" t="s">
        <v>432</v>
      </c>
      <c r="E22" t="s">
        <v>433</v>
      </c>
      <c r="F22" t="s">
        <v>396</v>
      </c>
      <c r="G22" t="s">
        <v>397</v>
      </c>
      <c r="H22" t="s">
        <v>398</v>
      </c>
      <c r="I22" t="s">
        <v>399</v>
      </c>
      <c r="J22" t="s">
        <v>400</v>
      </c>
      <c r="K22">
        <v>1657476165.0999999</v>
      </c>
      <c r="L22">
        <f t="shared" si="0"/>
        <v>4.4625004588796291E-3</v>
      </c>
      <c r="M22">
        <f t="shared" si="1"/>
        <v>4.4625004588796289</v>
      </c>
      <c r="N22">
        <f t="shared" si="2"/>
        <v>0.90178642999623793</v>
      </c>
      <c r="O22">
        <f t="shared" si="3"/>
        <v>73.556899999999999</v>
      </c>
      <c r="P22">
        <f t="shared" si="4"/>
        <v>66.393962455078494</v>
      </c>
      <c r="Q22">
        <f t="shared" si="5"/>
        <v>6.6042216470752271</v>
      </c>
      <c r="R22">
        <f t="shared" si="6"/>
        <v>7.3167205768209103</v>
      </c>
      <c r="S22">
        <f t="shared" si="7"/>
        <v>0.2836844628555284</v>
      </c>
      <c r="T22">
        <f t="shared" si="8"/>
        <v>2.9173870046089907</v>
      </c>
      <c r="U22">
        <f t="shared" si="9"/>
        <v>0.26920193770341028</v>
      </c>
      <c r="V22">
        <f t="shared" si="10"/>
        <v>0.16949077335180579</v>
      </c>
      <c r="W22">
        <f t="shared" si="11"/>
        <v>289.57067933964237</v>
      </c>
      <c r="X22">
        <f t="shared" si="12"/>
        <v>27.785341303106904</v>
      </c>
      <c r="Y22">
        <f t="shared" si="13"/>
        <v>28.000800000000002</v>
      </c>
      <c r="Z22">
        <f t="shared" si="14"/>
        <v>3.795016664029228</v>
      </c>
      <c r="AA22">
        <f t="shared" si="15"/>
        <v>60.504446682752111</v>
      </c>
      <c r="AB22">
        <f t="shared" si="16"/>
        <v>2.1957751307783302</v>
      </c>
      <c r="AC22">
        <f t="shared" si="17"/>
        <v>3.6291136456327195</v>
      </c>
      <c r="AD22">
        <f t="shared" si="18"/>
        <v>1.5992415332508978</v>
      </c>
      <c r="AE22">
        <f t="shared" si="19"/>
        <v>-196.79627023659165</v>
      </c>
      <c r="AF22">
        <f t="shared" si="20"/>
        <v>-120.25794579997039</v>
      </c>
      <c r="AG22">
        <f t="shared" si="21"/>
        <v>-8.9511484064273308</v>
      </c>
      <c r="AH22">
        <f t="shared" si="22"/>
        <v>-36.434685103346979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52471.443451552921</v>
      </c>
      <c r="AN22" t="s">
        <v>401</v>
      </c>
      <c r="AO22">
        <v>10138.200000000001</v>
      </c>
      <c r="AP22">
        <v>991.13000000000011</v>
      </c>
      <c r="AQ22">
        <v>3656.87</v>
      </c>
      <c r="AR22">
        <f t="shared" si="26"/>
        <v>0.72896766907218469</v>
      </c>
      <c r="AS22">
        <v>-2.5326555040585359</v>
      </c>
      <c r="AT22" t="s">
        <v>434</v>
      </c>
      <c r="AU22">
        <v>10105.5</v>
      </c>
      <c r="AV22">
        <v>805.57856000000004</v>
      </c>
      <c r="AW22">
        <v>1044.68</v>
      </c>
      <c r="AX22">
        <f t="shared" si="27"/>
        <v>0.22887529195543133</v>
      </c>
      <c r="AY22">
        <v>0.5</v>
      </c>
      <c r="AZ22">
        <f t="shared" si="28"/>
        <v>1513.2095996578457</v>
      </c>
      <c r="BA22">
        <f t="shared" si="29"/>
        <v>0.90178642999623793</v>
      </c>
      <c r="BB22">
        <f t="shared" si="30"/>
        <v>173.16814445572541</v>
      </c>
      <c r="BC22">
        <f t="shared" si="31"/>
        <v>2.2696405936304797E-3</v>
      </c>
      <c r="BD22">
        <f t="shared" si="32"/>
        <v>2.5004690431519694</v>
      </c>
      <c r="BE22">
        <f t="shared" si="33"/>
        <v>590.76432112177838</v>
      </c>
      <c r="BF22" t="s">
        <v>435</v>
      </c>
      <c r="BG22">
        <v>607.82000000000005</v>
      </c>
      <c r="BH22">
        <f t="shared" si="34"/>
        <v>607.82000000000005</v>
      </c>
      <c r="BI22">
        <f t="shared" si="35"/>
        <v>0.418175900754298</v>
      </c>
      <c r="BJ22">
        <f t="shared" si="36"/>
        <v>0.54731822551847276</v>
      </c>
      <c r="BK22">
        <f t="shared" si="37"/>
        <v>0.85672258572342197</v>
      </c>
      <c r="BL22">
        <f t="shared" si="38"/>
        <v>4.4650128851540662</v>
      </c>
      <c r="BM22">
        <f t="shared" si="39"/>
        <v>0.97991176933984547</v>
      </c>
      <c r="BN22">
        <f t="shared" si="40"/>
        <v>0.41295905868527349</v>
      </c>
      <c r="BO22">
        <f t="shared" si="41"/>
        <v>0.58704094131472651</v>
      </c>
      <c r="BP22">
        <v>923</v>
      </c>
      <c r="BQ22">
        <v>300</v>
      </c>
      <c r="BR22">
        <v>300</v>
      </c>
      <c r="BS22">
        <v>300</v>
      </c>
      <c r="BT22">
        <v>10105.5</v>
      </c>
      <c r="BU22">
        <v>995.08</v>
      </c>
      <c r="BV22">
        <v>-6.9076399999999996E-3</v>
      </c>
      <c r="BW22">
        <v>1.1299999999999999</v>
      </c>
      <c r="BX22" t="s">
        <v>404</v>
      </c>
      <c r="BY22" t="s">
        <v>404</v>
      </c>
      <c r="BZ22" t="s">
        <v>404</v>
      </c>
      <c r="CA22" t="s">
        <v>404</v>
      </c>
      <c r="CB22" t="s">
        <v>404</v>
      </c>
      <c r="CC22" t="s">
        <v>404</v>
      </c>
      <c r="CD22" t="s">
        <v>404</v>
      </c>
      <c r="CE22" t="s">
        <v>404</v>
      </c>
      <c r="CF22" t="s">
        <v>404</v>
      </c>
      <c r="CG22" t="s">
        <v>404</v>
      </c>
      <c r="CH22">
        <f t="shared" si="42"/>
        <v>1800.03</v>
      </c>
      <c r="CI22">
        <f t="shared" si="43"/>
        <v>1513.2095996578457</v>
      </c>
      <c r="CJ22">
        <f t="shared" si="44"/>
        <v>0.84065798884343357</v>
      </c>
      <c r="CK22">
        <f t="shared" si="45"/>
        <v>0.16086991846782686</v>
      </c>
      <c r="CL22">
        <v>6</v>
      </c>
      <c r="CM22">
        <v>0.5</v>
      </c>
      <c r="CN22" t="s">
        <v>405</v>
      </c>
      <c r="CO22">
        <v>2</v>
      </c>
      <c r="CP22">
        <v>1657476165.0999999</v>
      </c>
      <c r="CQ22">
        <v>73.556899999999999</v>
      </c>
      <c r="CR22">
        <v>75.033000000000001</v>
      </c>
      <c r="CS22">
        <v>22.0747</v>
      </c>
      <c r="CT22">
        <v>16.837700000000002</v>
      </c>
      <c r="CU22">
        <v>74.750600000000006</v>
      </c>
      <c r="CV22">
        <v>21.959800000000001</v>
      </c>
      <c r="CW22">
        <v>499.98</v>
      </c>
      <c r="CX22">
        <v>99.370400000000004</v>
      </c>
      <c r="CY22">
        <v>9.9813899999999997E-2</v>
      </c>
      <c r="CZ22">
        <v>27.2362</v>
      </c>
      <c r="DA22">
        <v>28.000800000000002</v>
      </c>
      <c r="DB22">
        <v>999.9</v>
      </c>
      <c r="DC22">
        <v>0</v>
      </c>
      <c r="DD22">
        <v>0</v>
      </c>
      <c r="DE22">
        <v>9993.75</v>
      </c>
      <c r="DF22">
        <v>0</v>
      </c>
      <c r="DG22">
        <v>1952.28</v>
      </c>
      <c r="DH22">
        <v>-1.4761200000000001</v>
      </c>
      <c r="DI22">
        <v>75.217299999999994</v>
      </c>
      <c r="DJ22">
        <v>76.318100000000001</v>
      </c>
      <c r="DK22">
        <v>5.2370400000000004</v>
      </c>
      <c r="DL22">
        <v>75.033000000000001</v>
      </c>
      <c r="DM22">
        <v>16.837700000000002</v>
      </c>
      <c r="DN22">
        <v>2.1935799999999999</v>
      </c>
      <c r="DO22">
        <v>1.67317</v>
      </c>
      <c r="DP22">
        <v>18.915500000000002</v>
      </c>
      <c r="DQ22">
        <v>14.649699999999999</v>
      </c>
      <c r="DR22">
        <v>1800.03</v>
      </c>
      <c r="DS22">
        <v>0.97800600000000004</v>
      </c>
      <c r="DT22">
        <v>2.1993800000000001E-2</v>
      </c>
      <c r="DU22">
        <v>0</v>
      </c>
      <c r="DV22">
        <v>805.43100000000004</v>
      </c>
      <c r="DW22">
        <v>5.0005199999999999</v>
      </c>
      <c r="DX22">
        <v>15427.2</v>
      </c>
      <c r="DY22">
        <v>16309.3</v>
      </c>
      <c r="DZ22">
        <v>49.125</v>
      </c>
      <c r="EA22">
        <v>51.686999999999998</v>
      </c>
      <c r="EB22">
        <v>50.811999999999998</v>
      </c>
      <c r="EC22">
        <v>49.811999999999998</v>
      </c>
      <c r="ED22">
        <v>50.686999999999998</v>
      </c>
      <c r="EE22">
        <v>1755.55</v>
      </c>
      <c r="EF22">
        <v>39.479999999999997</v>
      </c>
      <c r="EG22">
        <v>0</v>
      </c>
      <c r="EH22">
        <v>110.7999999523163</v>
      </c>
      <c r="EI22">
        <v>0</v>
      </c>
      <c r="EJ22">
        <v>805.57856000000004</v>
      </c>
      <c r="EK22">
        <v>0.85192307596830519</v>
      </c>
      <c r="EL22">
        <v>9.5076922689162977</v>
      </c>
      <c r="EM22">
        <v>15425.992</v>
      </c>
      <c r="EN22">
        <v>15</v>
      </c>
      <c r="EO22">
        <v>1657476126.5999999</v>
      </c>
      <c r="EP22" t="s">
        <v>436</v>
      </c>
      <c r="EQ22">
        <v>1657476118.0999999</v>
      </c>
      <c r="ER22">
        <v>1657476126.5999999</v>
      </c>
      <c r="ES22">
        <v>9</v>
      </c>
      <c r="ET22">
        <v>-2.9000000000000001E-2</v>
      </c>
      <c r="EU22">
        <v>1E-3</v>
      </c>
      <c r="EV22">
        <v>-1.1919999999999999</v>
      </c>
      <c r="EW22">
        <v>-1.0999999999999999E-2</v>
      </c>
      <c r="EX22">
        <v>75</v>
      </c>
      <c r="EY22">
        <v>17</v>
      </c>
      <c r="EZ22">
        <v>0.35</v>
      </c>
      <c r="FA22">
        <v>0.02</v>
      </c>
      <c r="FB22">
        <v>-1.4591117499999999</v>
      </c>
      <c r="FC22">
        <v>0.1080052908067568</v>
      </c>
      <c r="FD22">
        <v>2.1735829738878162E-2</v>
      </c>
      <c r="FE22">
        <v>1</v>
      </c>
      <c r="FF22">
        <v>5.2490220000000001</v>
      </c>
      <c r="FG22">
        <v>7.7003977485917668E-2</v>
      </c>
      <c r="FH22">
        <v>2.6471152147196031E-2</v>
      </c>
      <c r="FI22">
        <v>1</v>
      </c>
      <c r="FJ22">
        <v>2</v>
      </c>
      <c r="FK22">
        <v>2</v>
      </c>
      <c r="FL22" t="s">
        <v>416</v>
      </c>
      <c r="FM22">
        <v>2.8936199999999999</v>
      </c>
      <c r="FN22">
        <v>2.8209499999999998</v>
      </c>
      <c r="FO22">
        <v>1.9706100000000001E-2</v>
      </c>
      <c r="FP22">
        <v>1.9920500000000001E-2</v>
      </c>
      <c r="FQ22">
        <v>0.109267</v>
      </c>
      <c r="FR22">
        <v>9.08775E-2</v>
      </c>
      <c r="FS22">
        <v>30403.599999999999</v>
      </c>
      <c r="FT22">
        <v>28742.3</v>
      </c>
      <c r="FU22">
        <v>28521.9</v>
      </c>
      <c r="FV22">
        <v>27520.2</v>
      </c>
      <c r="FW22">
        <v>35913.199999999997</v>
      </c>
      <c r="FX22">
        <v>34942.300000000003</v>
      </c>
      <c r="FY22">
        <v>42056.5</v>
      </c>
      <c r="FZ22">
        <v>39827.1</v>
      </c>
      <c r="GA22">
        <v>2.0357500000000002</v>
      </c>
      <c r="GB22">
        <v>1.7940499999999999</v>
      </c>
      <c r="GC22">
        <v>2.51755E-2</v>
      </c>
      <c r="GD22">
        <v>0</v>
      </c>
      <c r="GE22">
        <v>27.589700000000001</v>
      </c>
      <c r="GF22">
        <v>999.9</v>
      </c>
      <c r="GG22">
        <v>47.6</v>
      </c>
      <c r="GH22">
        <v>38.9</v>
      </c>
      <c r="GI22">
        <v>33.475200000000001</v>
      </c>
      <c r="GJ22">
        <v>62.571300000000001</v>
      </c>
      <c r="GK22">
        <v>28.926300000000001</v>
      </c>
      <c r="GL22">
        <v>1</v>
      </c>
      <c r="GM22">
        <v>0.54827700000000001</v>
      </c>
      <c r="GN22">
        <v>6.0300799999999999</v>
      </c>
      <c r="GO22">
        <v>20.136800000000001</v>
      </c>
      <c r="GP22">
        <v>5.2090500000000004</v>
      </c>
      <c r="GQ22">
        <v>11.992000000000001</v>
      </c>
      <c r="GR22">
        <v>4.9898999999999996</v>
      </c>
      <c r="GS22">
        <v>3.2902499999999999</v>
      </c>
      <c r="GT22">
        <v>2130.1</v>
      </c>
      <c r="GU22">
        <v>9999</v>
      </c>
      <c r="GV22">
        <v>8987.6</v>
      </c>
      <c r="GW22">
        <v>62.7</v>
      </c>
      <c r="GX22">
        <v>1.8646199999999999</v>
      </c>
      <c r="GY22">
        <v>1.86473</v>
      </c>
      <c r="GZ22">
        <v>1.8610599999999999</v>
      </c>
      <c r="HA22">
        <v>1.8623099999999999</v>
      </c>
      <c r="HB22">
        <v>1.86202</v>
      </c>
      <c r="HC22">
        <v>1.85789</v>
      </c>
      <c r="HD22">
        <v>1.8609800000000001</v>
      </c>
      <c r="HE22">
        <v>1.8638300000000001</v>
      </c>
      <c r="HF22">
        <v>0</v>
      </c>
      <c r="HG22">
        <v>0</v>
      </c>
      <c r="HH22">
        <v>0</v>
      </c>
      <c r="HI22">
        <v>0</v>
      </c>
      <c r="HJ22" t="s">
        <v>408</v>
      </c>
      <c r="HK22" t="s">
        <v>409</v>
      </c>
      <c r="HL22" t="s">
        <v>410</v>
      </c>
      <c r="HM22" t="s">
        <v>410</v>
      </c>
      <c r="HN22" t="s">
        <v>410</v>
      </c>
      <c r="HO22" t="s">
        <v>410</v>
      </c>
      <c r="HP22">
        <v>0</v>
      </c>
      <c r="HQ22">
        <v>100</v>
      </c>
      <c r="HR22">
        <v>100</v>
      </c>
      <c r="HS22">
        <v>-1.194</v>
      </c>
      <c r="HT22">
        <v>0.1149</v>
      </c>
      <c r="HU22">
        <v>-1.278229761425199</v>
      </c>
      <c r="HV22">
        <v>1.239808642223445E-3</v>
      </c>
      <c r="HW22">
        <v>-1.4970110245969971E-6</v>
      </c>
      <c r="HX22">
        <v>5.1465685573841773E-10</v>
      </c>
      <c r="HY22">
        <v>-0.122979944958791</v>
      </c>
      <c r="HZ22">
        <v>-1.504106212652615E-2</v>
      </c>
      <c r="IA22">
        <v>1.735219391611595E-3</v>
      </c>
      <c r="IB22">
        <v>-2.535611455964381E-5</v>
      </c>
      <c r="IC22">
        <v>2</v>
      </c>
      <c r="ID22">
        <v>2081</v>
      </c>
      <c r="IE22">
        <v>0</v>
      </c>
      <c r="IF22">
        <v>23</v>
      </c>
      <c r="IG22">
        <v>0.8</v>
      </c>
      <c r="IH22">
        <v>0.6</v>
      </c>
      <c r="II22">
        <v>0.30761699999999997</v>
      </c>
      <c r="IJ22">
        <v>2.4597199999999999</v>
      </c>
      <c r="IK22">
        <v>1.54297</v>
      </c>
      <c r="IL22">
        <v>2.31934</v>
      </c>
      <c r="IM22">
        <v>1.5466299999999999</v>
      </c>
      <c r="IN22">
        <v>2.3803700000000001</v>
      </c>
      <c r="IO22">
        <v>42.191499999999998</v>
      </c>
      <c r="IP22">
        <v>23.842300000000002</v>
      </c>
      <c r="IQ22">
        <v>18</v>
      </c>
      <c r="IR22">
        <v>512.44100000000003</v>
      </c>
      <c r="IS22">
        <v>464.58</v>
      </c>
      <c r="IT22">
        <v>20.2529</v>
      </c>
      <c r="IU22">
        <v>33.768500000000003</v>
      </c>
      <c r="IV22">
        <v>29.9999</v>
      </c>
      <c r="IW22">
        <v>33.6389</v>
      </c>
      <c r="IX22">
        <v>33.637999999999998</v>
      </c>
      <c r="IY22">
        <v>6.2564399999999996</v>
      </c>
      <c r="IZ22">
        <v>55.029299999999999</v>
      </c>
      <c r="JA22">
        <v>0</v>
      </c>
      <c r="JB22">
        <v>20.27</v>
      </c>
      <c r="JC22">
        <v>75</v>
      </c>
      <c r="JD22">
        <v>16.769600000000001</v>
      </c>
      <c r="JE22">
        <v>99.555700000000002</v>
      </c>
      <c r="JF22">
        <v>98.541899999999998</v>
      </c>
    </row>
    <row r="23" spans="1:266" x14ac:dyDescent="0.25">
      <c r="A23">
        <v>7</v>
      </c>
      <c r="B23">
        <v>1657476308.0999999</v>
      </c>
      <c r="C23">
        <v>757.5</v>
      </c>
      <c r="D23" t="s">
        <v>437</v>
      </c>
      <c r="E23" t="s">
        <v>438</v>
      </c>
      <c r="F23" t="s">
        <v>396</v>
      </c>
      <c r="G23" t="s">
        <v>397</v>
      </c>
      <c r="H23" t="s">
        <v>398</v>
      </c>
      <c r="I23" t="s">
        <v>399</v>
      </c>
      <c r="J23" t="s">
        <v>400</v>
      </c>
      <c r="K23">
        <v>1657476308.0999999</v>
      </c>
      <c r="L23">
        <f t="shared" si="0"/>
        <v>4.6196837247907858E-3</v>
      </c>
      <c r="M23">
        <f t="shared" si="1"/>
        <v>4.6196837247907858</v>
      </c>
      <c r="N23">
        <f t="shared" si="2"/>
        <v>-1.0743774744639965</v>
      </c>
      <c r="O23">
        <f t="shared" si="3"/>
        <v>51.033200000000001</v>
      </c>
      <c r="P23">
        <f t="shared" si="4"/>
        <v>55.771127042583416</v>
      </c>
      <c r="Q23">
        <f t="shared" si="5"/>
        <v>5.5476290748627717</v>
      </c>
      <c r="R23">
        <f t="shared" si="6"/>
        <v>5.0763410946871996</v>
      </c>
      <c r="S23">
        <f t="shared" si="7"/>
        <v>0.29281132423153605</v>
      </c>
      <c r="T23">
        <f t="shared" si="8"/>
        <v>2.915430021147456</v>
      </c>
      <c r="U23">
        <f t="shared" si="9"/>
        <v>0.27739934418765266</v>
      </c>
      <c r="V23">
        <f t="shared" si="10"/>
        <v>0.17469166606769224</v>
      </c>
      <c r="W23">
        <f t="shared" si="11"/>
        <v>289.58721833951182</v>
      </c>
      <c r="X23">
        <f t="shared" si="12"/>
        <v>27.75832206448715</v>
      </c>
      <c r="Y23">
        <f t="shared" si="13"/>
        <v>27.978999999999999</v>
      </c>
      <c r="Z23">
        <f t="shared" si="14"/>
        <v>3.7901964112565563</v>
      </c>
      <c r="AA23">
        <f t="shared" si="15"/>
        <v>60.115117849433197</v>
      </c>
      <c r="AB23">
        <f t="shared" si="16"/>
        <v>2.1833860975653998</v>
      </c>
      <c r="AC23">
        <f t="shared" si="17"/>
        <v>3.6320083461102057</v>
      </c>
      <c r="AD23">
        <f t="shared" si="18"/>
        <v>1.6068103136911565</v>
      </c>
      <c r="AE23">
        <f t="shared" si="19"/>
        <v>-203.72805226327367</v>
      </c>
      <c r="AF23">
        <f t="shared" si="20"/>
        <v>-114.61322287843393</v>
      </c>
      <c r="AG23">
        <f t="shared" si="21"/>
        <v>-8.5363711789106276</v>
      </c>
      <c r="AH23">
        <f t="shared" si="22"/>
        <v>-37.290427981106433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52412.819999203639</v>
      </c>
      <c r="AN23" t="s">
        <v>401</v>
      </c>
      <c r="AO23">
        <v>10138.200000000001</v>
      </c>
      <c r="AP23">
        <v>991.13000000000011</v>
      </c>
      <c r="AQ23">
        <v>3656.87</v>
      </c>
      <c r="AR23">
        <f t="shared" si="26"/>
        <v>0.72896766907218469</v>
      </c>
      <c r="AS23">
        <v>-2.5326555040585359</v>
      </c>
      <c r="AT23" t="s">
        <v>439</v>
      </c>
      <c r="AU23">
        <v>10106</v>
      </c>
      <c r="AV23">
        <v>806.82447999999999</v>
      </c>
      <c r="AW23">
        <v>1017.83</v>
      </c>
      <c r="AX23">
        <f t="shared" si="27"/>
        <v>0.20730919701718364</v>
      </c>
      <c r="AY23">
        <v>0.5</v>
      </c>
      <c r="AZ23">
        <f t="shared" si="28"/>
        <v>1513.2938996577782</v>
      </c>
      <c r="BA23">
        <f t="shared" si="29"/>
        <v>-1.0743774744639965</v>
      </c>
      <c r="BB23">
        <f t="shared" si="30"/>
        <v>156.85987159452824</v>
      </c>
      <c r="BC23">
        <f t="shared" si="31"/>
        <v>9.6364495351783266E-4</v>
      </c>
      <c r="BD23">
        <f t="shared" si="32"/>
        <v>2.5928101942367583</v>
      </c>
      <c r="BE23">
        <f t="shared" si="33"/>
        <v>582.08104763258052</v>
      </c>
      <c r="BF23" t="s">
        <v>440</v>
      </c>
      <c r="BG23">
        <v>608.04999999999995</v>
      </c>
      <c r="BH23">
        <f t="shared" si="34"/>
        <v>608.04999999999995</v>
      </c>
      <c r="BI23">
        <f t="shared" si="35"/>
        <v>0.40260161323600219</v>
      </c>
      <c r="BJ23">
        <f t="shared" si="36"/>
        <v>0.51492391039094154</v>
      </c>
      <c r="BK23">
        <f t="shared" si="37"/>
        <v>0.86559390190303143</v>
      </c>
      <c r="BL23">
        <f t="shared" si="38"/>
        <v>7.9028284644194979</v>
      </c>
      <c r="BM23">
        <f t="shared" si="39"/>
        <v>0.98998401944675785</v>
      </c>
      <c r="BN23">
        <f t="shared" si="40"/>
        <v>0.38806393642544407</v>
      </c>
      <c r="BO23">
        <f t="shared" si="41"/>
        <v>0.61193606357455588</v>
      </c>
      <c r="BP23">
        <v>925</v>
      </c>
      <c r="BQ23">
        <v>300</v>
      </c>
      <c r="BR23">
        <v>300</v>
      </c>
      <c r="BS23">
        <v>300</v>
      </c>
      <c r="BT23">
        <v>10106</v>
      </c>
      <c r="BU23">
        <v>974.08</v>
      </c>
      <c r="BV23">
        <v>-6.9078300000000002E-3</v>
      </c>
      <c r="BW23">
        <v>1.1200000000000001</v>
      </c>
      <c r="BX23" t="s">
        <v>404</v>
      </c>
      <c r="BY23" t="s">
        <v>404</v>
      </c>
      <c r="BZ23" t="s">
        <v>404</v>
      </c>
      <c r="CA23" t="s">
        <v>404</v>
      </c>
      <c r="CB23" t="s">
        <v>404</v>
      </c>
      <c r="CC23" t="s">
        <v>404</v>
      </c>
      <c r="CD23" t="s">
        <v>404</v>
      </c>
      <c r="CE23" t="s">
        <v>404</v>
      </c>
      <c r="CF23" t="s">
        <v>404</v>
      </c>
      <c r="CG23" t="s">
        <v>404</v>
      </c>
      <c r="CH23">
        <f t="shared" si="42"/>
        <v>1800.13</v>
      </c>
      <c r="CI23">
        <f t="shared" si="43"/>
        <v>1513.2938996577782</v>
      </c>
      <c r="CJ23">
        <f t="shared" si="44"/>
        <v>0.84065811894573061</v>
      </c>
      <c r="CK23">
        <f t="shared" si="45"/>
        <v>0.16087016956526018</v>
      </c>
      <c r="CL23">
        <v>6</v>
      </c>
      <c r="CM23">
        <v>0.5</v>
      </c>
      <c r="CN23" t="s">
        <v>405</v>
      </c>
      <c r="CO23">
        <v>2</v>
      </c>
      <c r="CP23">
        <v>1657476308.0999999</v>
      </c>
      <c r="CQ23">
        <v>51.033200000000001</v>
      </c>
      <c r="CR23">
        <v>50.026899999999998</v>
      </c>
      <c r="CS23">
        <v>21.9499</v>
      </c>
      <c r="CT23">
        <v>16.528199999999998</v>
      </c>
      <c r="CU23">
        <v>52.178699999999999</v>
      </c>
      <c r="CV23">
        <v>21.8384</v>
      </c>
      <c r="CW23">
        <v>500.02199999999999</v>
      </c>
      <c r="CX23">
        <v>99.371200000000002</v>
      </c>
      <c r="CY23">
        <v>0.100146</v>
      </c>
      <c r="CZ23">
        <v>27.2498</v>
      </c>
      <c r="DA23">
        <v>27.978999999999999</v>
      </c>
      <c r="DB23">
        <v>999.9</v>
      </c>
      <c r="DC23">
        <v>0</v>
      </c>
      <c r="DD23">
        <v>0</v>
      </c>
      <c r="DE23">
        <v>9982.5</v>
      </c>
      <c r="DF23">
        <v>0</v>
      </c>
      <c r="DG23">
        <v>1949.11</v>
      </c>
      <c r="DH23">
        <v>1.00631</v>
      </c>
      <c r="DI23">
        <v>52.1785</v>
      </c>
      <c r="DJ23">
        <v>50.867699999999999</v>
      </c>
      <c r="DK23">
        <v>5.4216600000000001</v>
      </c>
      <c r="DL23">
        <v>50.026899999999998</v>
      </c>
      <c r="DM23">
        <v>16.528199999999998</v>
      </c>
      <c r="DN23">
        <v>2.1811799999999999</v>
      </c>
      <c r="DO23">
        <v>1.6424300000000001</v>
      </c>
      <c r="DP23">
        <v>18.8248</v>
      </c>
      <c r="DQ23">
        <v>14.3627</v>
      </c>
      <c r="DR23">
        <v>1800.13</v>
      </c>
      <c r="DS23">
        <v>0.97800299999999996</v>
      </c>
      <c r="DT23">
        <v>2.19974E-2</v>
      </c>
      <c r="DU23">
        <v>0</v>
      </c>
      <c r="DV23">
        <v>806.63800000000003</v>
      </c>
      <c r="DW23">
        <v>5.0005199999999999</v>
      </c>
      <c r="DX23">
        <v>15435.6</v>
      </c>
      <c r="DY23">
        <v>16310.2</v>
      </c>
      <c r="DZ23">
        <v>49</v>
      </c>
      <c r="EA23">
        <v>51.561999999999998</v>
      </c>
      <c r="EB23">
        <v>50.811999999999998</v>
      </c>
      <c r="EC23">
        <v>49.625</v>
      </c>
      <c r="ED23">
        <v>50.5</v>
      </c>
      <c r="EE23">
        <v>1755.64</v>
      </c>
      <c r="EF23">
        <v>39.49</v>
      </c>
      <c r="EG23">
        <v>0</v>
      </c>
      <c r="EH23">
        <v>142.60000014305109</v>
      </c>
      <c r="EI23">
        <v>0</v>
      </c>
      <c r="EJ23">
        <v>806.82447999999999</v>
      </c>
      <c r="EK23">
        <v>1.0444615393103029</v>
      </c>
      <c r="EL23">
        <v>6.500000124437979</v>
      </c>
      <c r="EM23">
        <v>15432.824000000001</v>
      </c>
      <c r="EN23">
        <v>15</v>
      </c>
      <c r="EO23">
        <v>1657476270.5999999</v>
      </c>
      <c r="EP23" t="s">
        <v>441</v>
      </c>
      <c r="EQ23">
        <v>1657476263.0999999</v>
      </c>
      <c r="ER23">
        <v>1657476270.5999999</v>
      </c>
      <c r="ES23">
        <v>10</v>
      </c>
      <c r="ET23">
        <v>7.1999999999999995E-2</v>
      </c>
      <c r="EU23">
        <v>-1E-3</v>
      </c>
      <c r="EV23">
        <v>-1.147</v>
      </c>
      <c r="EW23">
        <v>-1.7000000000000001E-2</v>
      </c>
      <c r="EX23">
        <v>50</v>
      </c>
      <c r="EY23">
        <v>16</v>
      </c>
      <c r="EZ23">
        <v>0.28999999999999998</v>
      </c>
      <c r="FA23">
        <v>0.02</v>
      </c>
      <c r="FB23">
        <v>0.97602325000000012</v>
      </c>
      <c r="FC23">
        <v>0.17265397373358221</v>
      </c>
      <c r="FD23">
        <v>2.7062542993730291E-2</v>
      </c>
      <c r="FE23">
        <v>1</v>
      </c>
      <c r="FF23">
        <v>5.4834759999999996</v>
      </c>
      <c r="FG23">
        <v>-4.3165778611627632E-2</v>
      </c>
      <c r="FH23">
        <v>4.1862444374403202E-2</v>
      </c>
      <c r="FI23">
        <v>1</v>
      </c>
      <c r="FJ23">
        <v>2</v>
      </c>
      <c r="FK23">
        <v>2</v>
      </c>
      <c r="FL23" t="s">
        <v>416</v>
      </c>
      <c r="FM23">
        <v>2.89364</v>
      </c>
      <c r="FN23">
        <v>2.8211900000000001</v>
      </c>
      <c r="FO23">
        <v>1.3845100000000001E-2</v>
      </c>
      <c r="FP23">
        <v>1.3380299999999999E-2</v>
      </c>
      <c r="FQ23">
        <v>0.10882799999999999</v>
      </c>
      <c r="FR23">
        <v>8.9667700000000003E-2</v>
      </c>
      <c r="FS23">
        <v>30581.7</v>
      </c>
      <c r="FT23">
        <v>28930</v>
      </c>
      <c r="FU23">
        <v>28518.799999999999</v>
      </c>
      <c r="FV23">
        <v>27516.799999999999</v>
      </c>
      <c r="FW23">
        <v>35926.9</v>
      </c>
      <c r="FX23">
        <v>34984.9</v>
      </c>
      <c r="FY23">
        <v>42051.8</v>
      </c>
      <c r="FZ23">
        <v>39822.6</v>
      </c>
      <c r="GA23">
        <v>2.0354999999999999</v>
      </c>
      <c r="GB23">
        <v>1.79355</v>
      </c>
      <c r="GC23">
        <v>3.3158800000000002E-2</v>
      </c>
      <c r="GD23">
        <v>0</v>
      </c>
      <c r="GE23">
        <v>27.4374</v>
      </c>
      <c r="GF23">
        <v>999.9</v>
      </c>
      <c r="GG23">
        <v>47.5</v>
      </c>
      <c r="GH23">
        <v>38.799999999999997</v>
      </c>
      <c r="GI23">
        <v>33.229199999999999</v>
      </c>
      <c r="GJ23">
        <v>62.7913</v>
      </c>
      <c r="GK23">
        <v>28.830100000000002</v>
      </c>
      <c r="GL23">
        <v>1</v>
      </c>
      <c r="GM23">
        <v>0.55186999999999997</v>
      </c>
      <c r="GN23">
        <v>5.6247699999999998</v>
      </c>
      <c r="GO23">
        <v>20.148299999999999</v>
      </c>
      <c r="GP23">
        <v>5.2165400000000002</v>
      </c>
      <c r="GQ23">
        <v>11.9918</v>
      </c>
      <c r="GR23">
        <v>4.9909499999999998</v>
      </c>
      <c r="GS23">
        <v>3.2909999999999999</v>
      </c>
      <c r="GT23">
        <v>2133.1</v>
      </c>
      <c r="GU23">
        <v>9999</v>
      </c>
      <c r="GV23">
        <v>8987.6</v>
      </c>
      <c r="GW23">
        <v>62.8</v>
      </c>
      <c r="GX23">
        <v>1.86459</v>
      </c>
      <c r="GY23">
        <v>1.8646199999999999</v>
      </c>
      <c r="GZ23">
        <v>1.8609599999999999</v>
      </c>
      <c r="HA23">
        <v>1.86219</v>
      </c>
      <c r="HB23">
        <v>1.86189</v>
      </c>
      <c r="HC23">
        <v>1.8577699999999999</v>
      </c>
      <c r="HD23">
        <v>1.8609599999999999</v>
      </c>
      <c r="HE23">
        <v>1.86372</v>
      </c>
      <c r="HF23">
        <v>0</v>
      </c>
      <c r="HG23">
        <v>0</v>
      </c>
      <c r="HH23">
        <v>0</v>
      </c>
      <c r="HI23">
        <v>0</v>
      </c>
      <c r="HJ23" t="s">
        <v>442</v>
      </c>
      <c r="HK23" t="s">
        <v>409</v>
      </c>
      <c r="HL23" t="s">
        <v>410</v>
      </c>
      <c r="HM23" t="s">
        <v>410</v>
      </c>
      <c r="HN23" t="s">
        <v>410</v>
      </c>
      <c r="HO23" t="s">
        <v>410</v>
      </c>
      <c r="HP23">
        <v>0</v>
      </c>
      <c r="HQ23">
        <v>100</v>
      </c>
      <c r="HR23">
        <v>100</v>
      </c>
      <c r="HS23">
        <v>-1.145</v>
      </c>
      <c r="HT23">
        <v>0.1115</v>
      </c>
      <c r="HU23">
        <v>-1.206163839140322</v>
      </c>
      <c r="HV23">
        <v>1.239808642223445E-3</v>
      </c>
      <c r="HW23">
        <v>-1.4970110245969971E-6</v>
      </c>
      <c r="HX23">
        <v>5.1465685573841773E-10</v>
      </c>
      <c r="HY23">
        <v>-0.12352298669586539</v>
      </c>
      <c r="HZ23">
        <v>-1.504106212652615E-2</v>
      </c>
      <c r="IA23">
        <v>1.735219391611595E-3</v>
      </c>
      <c r="IB23">
        <v>-2.535611455964381E-5</v>
      </c>
      <c r="IC23">
        <v>2</v>
      </c>
      <c r="ID23">
        <v>2081</v>
      </c>
      <c r="IE23">
        <v>0</v>
      </c>
      <c r="IF23">
        <v>23</v>
      </c>
      <c r="IG23">
        <v>0.8</v>
      </c>
      <c r="IH23">
        <v>0.6</v>
      </c>
      <c r="II23">
        <v>0.25024400000000002</v>
      </c>
      <c r="IJ23">
        <v>2.48169</v>
      </c>
      <c r="IK23">
        <v>1.54297</v>
      </c>
      <c r="IL23">
        <v>2.31812</v>
      </c>
      <c r="IM23">
        <v>1.5466299999999999</v>
      </c>
      <c r="IN23">
        <v>2.31934</v>
      </c>
      <c r="IO23">
        <v>42.138599999999997</v>
      </c>
      <c r="IP23">
        <v>23.851099999999999</v>
      </c>
      <c r="IQ23">
        <v>18</v>
      </c>
      <c r="IR23">
        <v>512.81500000000005</v>
      </c>
      <c r="IS23">
        <v>464.71699999999998</v>
      </c>
      <c r="IT23">
        <v>20.710100000000001</v>
      </c>
      <c r="IU23">
        <v>33.815600000000003</v>
      </c>
      <c r="IV23">
        <v>29.999400000000001</v>
      </c>
      <c r="IW23">
        <v>33.704599999999999</v>
      </c>
      <c r="IX23">
        <v>33.700699999999998</v>
      </c>
      <c r="IY23">
        <v>5.1232300000000004</v>
      </c>
      <c r="IZ23">
        <v>55.471499999999999</v>
      </c>
      <c r="JA23">
        <v>0</v>
      </c>
      <c r="JB23">
        <v>20.792000000000002</v>
      </c>
      <c r="JC23">
        <v>50</v>
      </c>
      <c r="JD23">
        <v>16.554099999999998</v>
      </c>
      <c r="JE23">
        <v>99.544700000000006</v>
      </c>
      <c r="JF23">
        <v>98.530299999999997</v>
      </c>
    </row>
    <row r="24" spans="1:266" x14ac:dyDescent="0.25">
      <c r="A24">
        <v>8</v>
      </c>
      <c r="B24">
        <v>1657476415.5999999</v>
      </c>
      <c r="C24">
        <v>865</v>
      </c>
      <c r="D24" t="s">
        <v>443</v>
      </c>
      <c r="E24" t="s">
        <v>444</v>
      </c>
      <c r="F24" t="s">
        <v>396</v>
      </c>
      <c r="G24" t="s">
        <v>397</v>
      </c>
      <c r="H24" t="s">
        <v>398</v>
      </c>
      <c r="I24" t="s">
        <v>399</v>
      </c>
      <c r="J24" t="s">
        <v>400</v>
      </c>
      <c r="K24">
        <v>1657476415.5999999</v>
      </c>
      <c r="L24">
        <f t="shared" si="0"/>
        <v>4.76117292008983E-3</v>
      </c>
      <c r="M24">
        <f t="shared" si="1"/>
        <v>4.7611729200898303</v>
      </c>
      <c r="N24">
        <f t="shared" si="2"/>
        <v>-3.6076133769622021</v>
      </c>
      <c r="O24">
        <f t="shared" si="3"/>
        <v>24.1967</v>
      </c>
      <c r="P24">
        <f t="shared" si="4"/>
        <v>43.177278831363303</v>
      </c>
      <c r="Q24">
        <f t="shared" si="5"/>
        <v>4.2946808577267443</v>
      </c>
      <c r="R24">
        <f t="shared" si="6"/>
        <v>2.4067543653231103</v>
      </c>
      <c r="S24">
        <f t="shared" si="7"/>
        <v>0.30497080904634788</v>
      </c>
      <c r="T24">
        <f t="shared" si="8"/>
        <v>2.9201592126686875</v>
      </c>
      <c r="U24">
        <f t="shared" si="9"/>
        <v>0.28831681115945401</v>
      </c>
      <c r="V24">
        <f t="shared" si="10"/>
        <v>0.18161847569689238</v>
      </c>
      <c r="W24">
        <f t="shared" si="11"/>
        <v>289.55312333960205</v>
      </c>
      <c r="X24">
        <f t="shared" si="12"/>
        <v>27.731749742217961</v>
      </c>
      <c r="Y24">
        <f t="shared" si="13"/>
        <v>27.985600000000002</v>
      </c>
      <c r="Z24">
        <f t="shared" si="14"/>
        <v>3.7916551897311055</v>
      </c>
      <c r="AA24">
        <f t="shared" si="15"/>
        <v>60.492860408029948</v>
      </c>
      <c r="AB24">
        <f t="shared" si="16"/>
        <v>2.1985616133338799</v>
      </c>
      <c r="AC24">
        <f t="shared" si="17"/>
        <v>3.6344150342773975</v>
      </c>
      <c r="AD24">
        <f t="shared" si="18"/>
        <v>1.5930935763972256</v>
      </c>
      <c r="AE24">
        <f t="shared" si="19"/>
        <v>-209.9677257759615</v>
      </c>
      <c r="AF24">
        <f t="shared" si="20"/>
        <v>-114.05921120647457</v>
      </c>
      <c r="AG24">
        <f t="shared" si="21"/>
        <v>-8.4821080754403386</v>
      </c>
      <c r="AH24">
        <f t="shared" si="22"/>
        <v>-42.955921718274368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52546.742786046525</v>
      </c>
      <c r="AN24" t="s">
        <v>401</v>
      </c>
      <c r="AO24">
        <v>10138.200000000001</v>
      </c>
      <c r="AP24">
        <v>991.13000000000011</v>
      </c>
      <c r="AQ24">
        <v>3656.87</v>
      </c>
      <c r="AR24">
        <f t="shared" si="26"/>
        <v>0.72896766907218469</v>
      </c>
      <c r="AS24">
        <v>-2.5326555040585359</v>
      </c>
      <c r="AT24" t="s">
        <v>445</v>
      </c>
      <c r="AU24">
        <v>10105.299999999999</v>
      </c>
      <c r="AV24">
        <v>809.28126923076911</v>
      </c>
      <c r="AW24">
        <v>991.97900000000004</v>
      </c>
      <c r="AX24">
        <f t="shared" si="27"/>
        <v>0.18417499843165119</v>
      </c>
      <c r="AY24">
        <v>0.5</v>
      </c>
      <c r="AZ24">
        <f t="shared" si="28"/>
        <v>1513.117199657825</v>
      </c>
      <c r="BA24">
        <f t="shared" si="29"/>
        <v>-3.6076133769622021</v>
      </c>
      <c r="BB24">
        <f t="shared" si="30"/>
        <v>139.33917893694218</v>
      </c>
      <c r="BC24">
        <f t="shared" si="31"/>
        <v>-7.1042604838987761E-4</v>
      </c>
      <c r="BD24">
        <f t="shared" si="32"/>
        <v>2.6864389266305029</v>
      </c>
      <c r="BE24">
        <f t="shared" si="33"/>
        <v>573.5334933785515</v>
      </c>
      <c r="BF24" t="s">
        <v>446</v>
      </c>
      <c r="BG24">
        <v>613.97</v>
      </c>
      <c r="BH24">
        <f t="shared" si="34"/>
        <v>613.97</v>
      </c>
      <c r="BI24">
        <f t="shared" si="35"/>
        <v>0.38106552658876847</v>
      </c>
      <c r="BJ24">
        <f t="shared" si="36"/>
        <v>0.4833158225577458</v>
      </c>
      <c r="BK24">
        <f t="shared" si="37"/>
        <v>0.87577343981070688</v>
      </c>
      <c r="BL24">
        <f t="shared" si="38"/>
        <v>215.19167346200874</v>
      </c>
      <c r="BM24">
        <f t="shared" si="39"/>
        <v>0.99968151432622832</v>
      </c>
      <c r="BN24">
        <f t="shared" si="40"/>
        <v>0.36667278344133092</v>
      </c>
      <c r="BO24">
        <f t="shared" si="41"/>
        <v>0.63332721655866908</v>
      </c>
      <c r="BP24">
        <v>927</v>
      </c>
      <c r="BQ24">
        <v>300</v>
      </c>
      <c r="BR24">
        <v>300</v>
      </c>
      <c r="BS24">
        <v>300</v>
      </c>
      <c r="BT24">
        <v>10105.299999999999</v>
      </c>
      <c r="BU24">
        <v>957.82</v>
      </c>
      <c r="BV24">
        <v>-6.9074399999999999E-3</v>
      </c>
      <c r="BW24">
        <v>0.88</v>
      </c>
      <c r="BX24" t="s">
        <v>404</v>
      </c>
      <c r="BY24" t="s">
        <v>404</v>
      </c>
      <c r="BZ24" t="s">
        <v>404</v>
      </c>
      <c r="CA24" t="s">
        <v>404</v>
      </c>
      <c r="CB24" t="s">
        <v>404</v>
      </c>
      <c r="CC24" t="s">
        <v>404</v>
      </c>
      <c r="CD24" t="s">
        <v>404</v>
      </c>
      <c r="CE24" t="s">
        <v>404</v>
      </c>
      <c r="CF24" t="s">
        <v>404</v>
      </c>
      <c r="CG24" t="s">
        <v>404</v>
      </c>
      <c r="CH24">
        <f t="shared" si="42"/>
        <v>1799.92</v>
      </c>
      <c r="CI24">
        <f t="shared" si="43"/>
        <v>1513.117199657825</v>
      </c>
      <c r="CJ24">
        <f t="shared" si="44"/>
        <v>0.84065802905563858</v>
      </c>
      <c r="CK24">
        <f t="shared" si="45"/>
        <v>0.16086999607738237</v>
      </c>
      <c r="CL24">
        <v>6</v>
      </c>
      <c r="CM24">
        <v>0.5</v>
      </c>
      <c r="CN24" t="s">
        <v>405</v>
      </c>
      <c r="CO24">
        <v>2</v>
      </c>
      <c r="CP24">
        <v>1657476415.5999999</v>
      </c>
      <c r="CQ24">
        <v>24.1967</v>
      </c>
      <c r="CR24">
        <v>20.005600000000001</v>
      </c>
      <c r="CS24">
        <v>22.1036</v>
      </c>
      <c r="CT24">
        <v>16.516200000000001</v>
      </c>
      <c r="CU24">
        <v>25.286899999999999</v>
      </c>
      <c r="CV24">
        <v>21.987500000000001</v>
      </c>
      <c r="CW24">
        <v>499.97500000000002</v>
      </c>
      <c r="CX24">
        <v>99.366299999999995</v>
      </c>
      <c r="CY24">
        <v>9.9923300000000007E-2</v>
      </c>
      <c r="CZ24">
        <v>27.261099999999999</v>
      </c>
      <c r="DA24">
        <v>27.985600000000002</v>
      </c>
      <c r="DB24">
        <v>999.9</v>
      </c>
      <c r="DC24">
        <v>0</v>
      </c>
      <c r="DD24">
        <v>0</v>
      </c>
      <c r="DE24">
        <v>10010</v>
      </c>
      <c r="DF24">
        <v>0</v>
      </c>
      <c r="DG24">
        <v>1949.02</v>
      </c>
      <c r="DH24">
        <v>4.1910800000000004</v>
      </c>
      <c r="DI24">
        <v>24.743600000000001</v>
      </c>
      <c r="DJ24">
        <v>20.3416</v>
      </c>
      <c r="DK24">
        <v>5.5874199999999998</v>
      </c>
      <c r="DL24">
        <v>20.005600000000001</v>
      </c>
      <c r="DM24">
        <v>16.516200000000001</v>
      </c>
      <c r="DN24">
        <v>2.1963599999999999</v>
      </c>
      <c r="DO24">
        <v>1.6411500000000001</v>
      </c>
      <c r="DP24">
        <v>18.9358</v>
      </c>
      <c r="DQ24">
        <v>14.3507</v>
      </c>
      <c r="DR24">
        <v>1799.92</v>
      </c>
      <c r="DS24">
        <v>0.97800600000000004</v>
      </c>
      <c r="DT24">
        <v>2.1993800000000001E-2</v>
      </c>
      <c r="DU24">
        <v>0</v>
      </c>
      <c r="DV24">
        <v>809.54700000000003</v>
      </c>
      <c r="DW24">
        <v>5.0005199999999999</v>
      </c>
      <c r="DX24">
        <v>15479</v>
      </c>
      <c r="DY24">
        <v>16308.3</v>
      </c>
      <c r="DZ24">
        <v>49.186999999999998</v>
      </c>
      <c r="EA24">
        <v>51.686999999999998</v>
      </c>
      <c r="EB24">
        <v>50.875</v>
      </c>
      <c r="EC24">
        <v>49.811999999999998</v>
      </c>
      <c r="ED24">
        <v>50.625</v>
      </c>
      <c r="EE24">
        <v>1755.44</v>
      </c>
      <c r="EF24">
        <v>39.479999999999997</v>
      </c>
      <c r="EG24">
        <v>0</v>
      </c>
      <c r="EH24">
        <v>107.2999999523163</v>
      </c>
      <c r="EI24">
        <v>0</v>
      </c>
      <c r="EJ24">
        <v>809.28126923076911</v>
      </c>
      <c r="EK24">
        <v>1.0237606903273759</v>
      </c>
      <c r="EL24">
        <v>13.55897424283447</v>
      </c>
      <c r="EM24">
        <v>15477.43076923077</v>
      </c>
      <c r="EN24">
        <v>15</v>
      </c>
      <c r="EO24">
        <v>1657476378.0999999</v>
      </c>
      <c r="EP24" t="s">
        <v>447</v>
      </c>
      <c r="EQ24">
        <v>1657476376.5999999</v>
      </c>
      <c r="ER24">
        <v>1657476378.0999999</v>
      </c>
      <c r="ES24">
        <v>11</v>
      </c>
      <c r="ET24">
        <v>8.5999999999999993E-2</v>
      </c>
      <c r="EU24">
        <v>1E-3</v>
      </c>
      <c r="EV24">
        <v>-1.095</v>
      </c>
      <c r="EW24">
        <v>-1.4E-2</v>
      </c>
      <c r="EX24">
        <v>20</v>
      </c>
      <c r="EY24">
        <v>16</v>
      </c>
      <c r="EZ24">
        <v>0.25</v>
      </c>
      <c r="FA24">
        <v>0.02</v>
      </c>
      <c r="FB24">
        <v>4.1687163414634139</v>
      </c>
      <c r="FC24">
        <v>6.3948292682925886E-2</v>
      </c>
      <c r="FD24">
        <v>1.272130165837607E-2</v>
      </c>
      <c r="FE24">
        <v>1</v>
      </c>
      <c r="FF24">
        <v>5.5910453658536579</v>
      </c>
      <c r="FG24">
        <v>5.5476794425085532E-2</v>
      </c>
      <c r="FH24">
        <v>1.37281299416715E-2</v>
      </c>
      <c r="FI24">
        <v>1</v>
      </c>
      <c r="FJ24">
        <v>2</v>
      </c>
      <c r="FK24">
        <v>2</v>
      </c>
      <c r="FL24" t="s">
        <v>416</v>
      </c>
      <c r="FM24">
        <v>2.8935</v>
      </c>
      <c r="FN24">
        <v>2.8212000000000002</v>
      </c>
      <c r="FO24">
        <v>6.74341E-3</v>
      </c>
      <c r="FP24">
        <v>5.3800999999999996E-3</v>
      </c>
      <c r="FQ24">
        <v>0.109337</v>
      </c>
      <c r="FR24">
        <v>8.9610200000000001E-2</v>
      </c>
      <c r="FS24">
        <v>30803.5</v>
      </c>
      <c r="FT24">
        <v>29165</v>
      </c>
      <c r="FU24">
        <v>28520.7</v>
      </c>
      <c r="FV24">
        <v>27517.599999999999</v>
      </c>
      <c r="FW24">
        <v>35908.300000000003</v>
      </c>
      <c r="FX24">
        <v>34988.199999999997</v>
      </c>
      <c r="FY24">
        <v>42054.2</v>
      </c>
      <c r="FZ24">
        <v>39823.9</v>
      </c>
      <c r="GA24">
        <v>2.0352000000000001</v>
      </c>
      <c r="GB24">
        <v>1.79355</v>
      </c>
      <c r="GC24">
        <v>3.1061499999999999E-2</v>
      </c>
      <c r="GD24">
        <v>0</v>
      </c>
      <c r="GE24">
        <v>27.478200000000001</v>
      </c>
      <c r="GF24">
        <v>999.9</v>
      </c>
      <c r="GG24">
        <v>47.5</v>
      </c>
      <c r="GH24">
        <v>38.700000000000003</v>
      </c>
      <c r="GI24">
        <v>33.052999999999997</v>
      </c>
      <c r="GJ24">
        <v>62.621299999999998</v>
      </c>
      <c r="GK24">
        <v>28.810099999999998</v>
      </c>
      <c r="GL24">
        <v>1</v>
      </c>
      <c r="GM24">
        <v>0.54580300000000004</v>
      </c>
      <c r="GN24">
        <v>5.0301299999999998</v>
      </c>
      <c r="GO24">
        <v>20.1708</v>
      </c>
      <c r="GP24">
        <v>5.2117500000000003</v>
      </c>
      <c r="GQ24">
        <v>11.992000000000001</v>
      </c>
      <c r="GR24">
        <v>4.9903000000000004</v>
      </c>
      <c r="GS24">
        <v>3.2909999999999999</v>
      </c>
      <c r="GT24">
        <v>2135.1</v>
      </c>
      <c r="GU24">
        <v>9999</v>
      </c>
      <c r="GV24">
        <v>8987.6</v>
      </c>
      <c r="GW24">
        <v>62.8</v>
      </c>
      <c r="GX24">
        <v>1.8646</v>
      </c>
      <c r="GY24">
        <v>1.8646199999999999</v>
      </c>
      <c r="GZ24">
        <v>1.86097</v>
      </c>
      <c r="HA24">
        <v>1.86219</v>
      </c>
      <c r="HB24">
        <v>1.86189</v>
      </c>
      <c r="HC24">
        <v>1.8577900000000001</v>
      </c>
      <c r="HD24">
        <v>1.8609599999999999</v>
      </c>
      <c r="HE24">
        <v>1.86372</v>
      </c>
      <c r="HF24">
        <v>0</v>
      </c>
      <c r="HG24">
        <v>0</v>
      </c>
      <c r="HH24">
        <v>0</v>
      </c>
      <c r="HI24">
        <v>0</v>
      </c>
      <c r="HJ24" t="s">
        <v>442</v>
      </c>
      <c r="HK24" t="s">
        <v>409</v>
      </c>
      <c r="HL24" t="s">
        <v>410</v>
      </c>
      <c r="HM24" t="s">
        <v>410</v>
      </c>
      <c r="HN24" t="s">
        <v>410</v>
      </c>
      <c r="HO24" t="s">
        <v>410</v>
      </c>
      <c r="HP24">
        <v>0</v>
      </c>
      <c r="HQ24">
        <v>100</v>
      </c>
      <c r="HR24">
        <v>100</v>
      </c>
      <c r="HS24">
        <v>-1.0900000000000001</v>
      </c>
      <c r="HT24">
        <v>0.11609999999999999</v>
      </c>
      <c r="HU24">
        <v>-1.1206045382900529</v>
      </c>
      <c r="HV24">
        <v>1.239808642223445E-3</v>
      </c>
      <c r="HW24">
        <v>-1.4970110245969971E-6</v>
      </c>
      <c r="HX24">
        <v>5.1465685573841773E-10</v>
      </c>
      <c r="HY24">
        <v>-0.1225022003921768</v>
      </c>
      <c r="HZ24">
        <v>-1.504106212652615E-2</v>
      </c>
      <c r="IA24">
        <v>1.735219391611595E-3</v>
      </c>
      <c r="IB24">
        <v>-2.535611455964381E-5</v>
      </c>
      <c r="IC24">
        <v>2</v>
      </c>
      <c r="ID24">
        <v>2081</v>
      </c>
      <c r="IE24">
        <v>0</v>
      </c>
      <c r="IF24">
        <v>23</v>
      </c>
      <c r="IG24">
        <v>0.7</v>
      </c>
      <c r="IH24">
        <v>0.6</v>
      </c>
      <c r="II24">
        <v>0.18432599999999999</v>
      </c>
      <c r="IJ24">
        <v>2.4877899999999999</v>
      </c>
      <c r="IK24">
        <v>1.54297</v>
      </c>
      <c r="IL24">
        <v>2.32056</v>
      </c>
      <c r="IM24">
        <v>1.5466299999999999</v>
      </c>
      <c r="IN24">
        <v>2.4060100000000002</v>
      </c>
      <c r="IO24">
        <v>42.112099999999998</v>
      </c>
      <c r="IP24">
        <v>23.8598</v>
      </c>
      <c r="IQ24">
        <v>18</v>
      </c>
      <c r="IR24">
        <v>512.899</v>
      </c>
      <c r="IS24">
        <v>464.95699999999999</v>
      </c>
      <c r="IT24">
        <v>20.945900000000002</v>
      </c>
      <c r="IU24">
        <v>33.8264</v>
      </c>
      <c r="IV24">
        <v>30</v>
      </c>
      <c r="IW24">
        <v>33.738</v>
      </c>
      <c r="IX24">
        <v>33.732199999999999</v>
      </c>
      <c r="IY24">
        <v>3.7888199999999999</v>
      </c>
      <c r="IZ24">
        <v>55.318100000000001</v>
      </c>
      <c r="JA24">
        <v>0</v>
      </c>
      <c r="JB24">
        <v>20.9435</v>
      </c>
      <c r="JC24">
        <v>20</v>
      </c>
      <c r="JD24">
        <v>16.4405</v>
      </c>
      <c r="JE24">
        <v>99.550600000000003</v>
      </c>
      <c r="JF24">
        <v>98.5334</v>
      </c>
    </row>
    <row r="25" spans="1:266" x14ac:dyDescent="0.25">
      <c r="A25">
        <v>9</v>
      </c>
      <c r="B25">
        <v>1657476530.0999999</v>
      </c>
      <c r="C25">
        <v>979.5</v>
      </c>
      <c r="D25" t="s">
        <v>448</v>
      </c>
      <c r="E25" t="s">
        <v>449</v>
      </c>
      <c r="F25" t="s">
        <v>396</v>
      </c>
      <c r="G25" t="s">
        <v>397</v>
      </c>
      <c r="H25" t="s">
        <v>398</v>
      </c>
      <c r="I25" t="s">
        <v>399</v>
      </c>
      <c r="J25" t="s">
        <v>400</v>
      </c>
      <c r="K25">
        <v>1657476530.0999999</v>
      </c>
      <c r="L25">
        <f t="shared" si="0"/>
        <v>4.8462001508811428E-3</v>
      </c>
      <c r="M25">
        <f t="shared" si="1"/>
        <v>4.8462001508811428</v>
      </c>
      <c r="N25">
        <f t="shared" si="2"/>
        <v>24.908507914475752</v>
      </c>
      <c r="O25">
        <f t="shared" si="3"/>
        <v>368</v>
      </c>
      <c r="P25">
        <f t="shared" si="4"/>
        <v>224.76281966319709</v>
      </c>
      <c r="Q25">
        <f t="shared" si="5"/>
        <v>22.35249586625558</v>
      </c>
      <c r="R25">
        <f t="shared" si="6"/>
        <v>36.597327312000004</v>
      </c>
      <c r="S25">
        <f t="shared" si="7"/>
        <v>0.30903759347083221</v>
      </c>
      <c r="T25">
        <f t="shared" si="8"/>
        <v>2.9199592632160321</v>
      </c>
      <c r="U25">
        <f t="shared" si="9"/>
        <v>0.29194873163064333</v>
      </c>
      <c r="V25">
        <f t="shared" si="10"/>
        <v>0.18392453332000602</v>
      </c>
      <c r="W25">
        <f t="shared" si="11"/>
        <v>289.56226133928584</v>
      </c>
      <c r="X25">
        <f t="shared" si="12"/>
        <v>27.77743654141862</v>
      </c>
      <c r="Y25">
        <f t="shared" si="13"/>
        <v>28.037700000000001</v>
      </c>
      <c r="Z25">
        <f t="shared" si="14"/>
        <v>3.8031879045891701</v>
      </c>
      <c r="AA25">
        <f t="shared" si="15"/>
        <v>60.353358205338125</v>
      </c>
      <c r="AB25">
        <f t="shared" si="16"/>
        <v>2.2022242811477999</v>
      </c>
      <c r="AC25">
        <f t="shared" si="17"/>
        <v>3.6488844144434331</v>
      </c>
      <c r="AD25">
        <f t="shared" si="18"/>
        <v>1.6009636234413702</v>
      </c>
      <c r="AE25">
        <f t="shared" si="19"/>
        <v>-213.71742665385841</v>
      </c>
      <c r="AF25">
        <f t="shared" si="20"/>
        <v>-111.57989408437874</v>
      </c>
      <c r="AG25">
        <f t="shared" si="21"/>
        <v>-8.3032647822143879</v>
      </c>
      <c r="AH25">
        <f t="shared" si="22"/>
        <v>-44.038324181165706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52528.752659972793</v>
      </c>
      <c r="AN25" t="s">
        <v>401</v>
      </c>
      <c r="AO25">
        <v>10138.200000000001</v>
      </c>
      <c r="AP25">
        <v>991.13000000000011</v>
      </c>
      <c r="AQ25">
        <v>3656.87</v>
      </c>
      <c r="AR25">
        <f t="shared" si="26"/>
        <v>0.72896766907218469</v>
      </c>
      <c r="AS25">
        <v>-2.5326555040585359</v>
      </c>
      <c r="AT25" t="s">
        <v>450</v>
      </c>
      <c r="AU25">
        <v>10103.5</v>
      </c>
      <c r="AV25">
        <v>814.09099999999989</v>
      </c>
      <c r="AW25">
        <v>1177.45</v>
      </c>
      <c r="AX25">
        <f t="shared" si="27"/>
        <v>0.30859824196356545</v>
      </c>
      <c r="AY25">
        <v>0.5</v>
      </c>
      <c r="AZ25">
        <f t="shared" si="28"/>
        <v>1513.1597996576611</v>
      </c>
      <c r="BA25">
        <f t="shared" si="29"/>
        <v>24.908507914475752</v>
      </c>
      <c r="BB25">
        <f t="shared" si="30"/>
        <v>233.47922699214755</v>
      </c>
      <c r="BC25">
        <f t="shared" si="31"/>
        <v>1.8135006907229894E-2</v>
      </c>
      <c r="BD25">
        <f t="shared" si="32"/>
        <v>2.1057539598284429</v>
      </c>
      <c r="BE25">
        <f t="shared" si="33"/>
        <v>631.0006417520018</v>
      </c>
      <c r="BF25" t="s">
        <v>451</v>
      </c>
      <c r="BG25">
        <v>598.02</v>
      </c>
      <c r="BH25">
        <f t="shared" si="34"/>
        <v>598.02</v>
      </c>
      <c r="BI25">
        <f t="shared" si="35"/>
        <v>0.49210582190326557</v>
      </c>
      <c r="BJ25">
        <f t="shared" si="36"/>
        <v>0.62709731977978378</v>
      </c>
      <c r="BK25">
        <f t="shared" si="37"/>
        <v>0.81057260081403149</v>
      </c>
      <c r="BL25">
        <f t="shared" si="38"/>
        <v>1.950187848862174</v>
      </c>
      <c r="BM25">
        <f t="shared" si="39"/>
        <v>0.93010571173482792</v>
      </c>
      <c r="BN25">
        <f t="shared" si="40"/>
        <v>0.46065702627188648</v>
      </c>
      <c r="BO25">
        <f t="shared" si="41"/>
        <v>0.53934297372811346</v>
      </c>
      <c r="BP25">
        <v>929</v>
      </c>
      <c r="BQ25">
        <v>300</v>
      </c>
      <c r="BR25">
        <v>300</v>
      </c>
      <c r="BS25">
        <v>300</v>
      </c>
      <c r="BT25">
        <v>10103.5</v>
      </c>
      <c r="BU25">
        <v>1094.3800000000001</v>
      </c>
      <c r="BV25">
        <v>-6.9070199999999998E-3</v>
      </c>
      <c r="BW25">
        <v>0.56999999999999995</v>
      </c>
      <c r="BX25" t="s">
        <v>404</v>
      </c>
      <c r="BY25" t="s">
        <v>404</v>
      </c>
      <c r="BZ25" t="s">
        <v>404</v>
      </c>
      <c r="CA25" t="s">
        <v>404</v>
      </c>
      <c r="CB25" t="s">
        <v>404</v>
      </c>
      <c r="CC25" t="s">
        <v>404</v>
      </c>
      <c r="CD25" t="s">
        <v>404</v>
      </c>
      <c r="CE25" t="s">
        <v>404</v>
      </c>
      <c r="CF25" t="s">
        <v>404</v>
      </c>
      <c r="CG25" t="s">
        <v>404</v>
      </c>
      <c r="CH25">
        <f t="shared" si="42"/>
        <v>1799.97</v>
      </c>
      <c r="CI25">
        <f t="shared" si="43"/>
        <v>1513.1597996576611</v>
      </c>
      <c r="CJ25">
        <f t="shared" si="44"/>
        <v>0.84065834411554696</v>
      </c>
      <c r="CK25">
        <f t="shared" si="45"/>
        <v>0.16087060414300564</v>
      </c>
      <c r="CL25">
        <v>6</v>
      </c>
      <c r="CM25">
        <v>0.5</v>
      </c>
      <c r="CN25" t="s">
        <v>405</v>
      </c>
      <c r="CO25">
        <v>2</v>
      </c>
      <c r="CP25">
        <v>1657476530.0999999</v>
      </c>
      <c r="CQ25">
        <v>368</v>
      </c>
      <c r="CR25">
        <v>400.02600000000001</v>
      </c>
      <c r="CS25">
        <v>22.144200000000001</v>
      </c>
      <c r="CT25">
        <v>16.458300000000001</v>
      </c>
      <c r="CU25">
        <v>369.42899999999997</v>
      </c>
      <c r="CV25">
        <v>22.036899999999999</v>
      </c>
      <c r="CW25">
        <v>500.06700000000001</v>
      </c>
      <c r="CX25">
        <v>99.349000000000004</v>
      </c>
      <c r="CY25">
        <v>0.100259</v>
      </c>
      <c r="CZ25">
        <v>27.328900000000001</v>
      </c>
      <c r="DA25">
        <v>28.037700000000001</v>
      </c>
      <c r="DB25">
        <v>999.9</v>
      </c>
      <c r="DC25">
        <v>0</v>
      </c>
      <c r="DD25">
        <v>0</v>
      </c>
      <c r="DE25">
        <v>10010.6</v>
      </c>
      <c r="DF25">
        <v>0</v>
      </c>
      <c r="DG25">
        <v>1941.26</v>
      </c>
      <c r="DH25">
        <v>-32.0259</v>
      </c>
      <c r="DI25">
        <v>376.334</v>
      </c>
      <c r="DJ25">
        <v>406.72</v>
      </c>
      <c r="DK25">
        <v>5.6858599999999999</v>
      </c>
      <c r="DL25">
        <v>400.02600000000001</v>
      </c>
      <c r="DM25">
        <v>16.458300000000001</v>
      </c>
      <c r="DN25">
        <v>2.2000099999999998</v>
      </c>
      <c r="DO25">
        <v>1.6351199999999999</v>
      </c>
      <c r="DP25">
        <v>18.962399999999999</v>
      </c>
      <c r="DQ25">
        <v>14.293799999999999</v>
      </c>
      <c r="DR25">
        <v>1799.97</v>
      </c>
      <c r="DS25">
        <v>0.97799599999999998</v>
      </c>
      <c r="DT25">
        <v>2.2003499999999999E-2</v>
      </c>
      <c r="DU25">
        <v>0</v>
      </c>
      <c r="DV25">
        <v>814.81700000000001</v>
      </c>
      <c r="DW25">
        <v>5.0005199999999999</v>
      </c>
      <c r="DX25">
        <v>15650.9</v>
      </c>
      <c r="DY25">
        <v>16308.7</v>
      </c>
      <c r="DZ25">
        <v>49.561999999999998</v>
      </c>
      <c r="EA25">
        <v>51.936999999999998</v>
      </c>
      <c r="EB25">
        <v>51.125</v>
      </c>
      <c r="EC25">
        <v>50.375</v>
      </c>
      <c r="ED25">
        <v>50.936999999999998</v>
      </c>
      <c r="EE25">
        <v>1755.47</v>
      </c>
      <c r="EF25">
        <v>39.5</v>
      </c>
      <c r="EG25">
        <v>0</v>
      </c>
      <c r="EH25">
        <v>113.7999999523163</v>
      </c>
      <c r="EI25">
        <v>0</v>
      </c>
      <c r="EJ25">
        <v>814.09099999999989</v>
      </c>
      <c r="EK25">
        <v>8.6058461656789191</v>
      </c>
      <c r="EL25">
        <v>173.99230801870041</v>
      </c>
      <c r="EM25">
        <v>15633.084000000001</v>
      </c>
      <c r="EN25">
        <v>15</v>
      </c>
      <c r="EO25">
        <v>1657476493.0999999</v>
      </c>
      <c r="EP25" t="s">
        <v>452</v>
      </c>
      <c r="EQ25">
        <v>1657476491.0999999</v>
      </c>
      <c r="ER25">
        <v>1657476493.0999999</v>
      </c>
      <c r="ES25">
        <v>12</v>
      </c>
      <c r="ET25">
        <v>-0.58799999999999997</v>
      </c>
      <c r="EU25">
        <v>-0.01</v>
      </c>
      <c r="EV25">
        <v>-1.419</v>
      </c>
      <c r="EW25">
        <v>-2.7E-2</v>
      </c>
      <c r="EX25">
        <v>400</v>
      </c>
      <c r="EY25">
        <v>16</v>
      </c>
      <c r="EZ25">
        <v>0.05</v>
      </c>
      <c r="FA25">
        <v>0.02</v>
      </c>
      <c r="FB25">
        <v>-31.9865225</v>
      </c>
      <c r="FC25">
        <v>2.0723076923114651E-2</v>
      </c>
      <c r="FD25">
        <v>3.3191644185698178E-2</v>
      </c>
      <c r="FE25">
        <v>1</v>
      </c>
      <c r="FF25">
        <v>5.6968782500000001</v>
      </c>
      <c r="FG25">
        <v>8.0259849906183262E-2</v>
      </c>
      <c r="FH25">
        <v>1.549384166168929E-2</v>
      </c>
      <c r="FI25">
        <v>1</v>
      </c>
      <c r="FJ25">
        <v>2</v>
      </c>
      <c r="FK25">
        <v>2</v>
      </c>
      <c r="FL25" t="s">
        <v>416</v>
      </c>
      <c r="FM25">
        <v>2.89358</v>
      </c>
      <c r="FN25">
        <v>2.8215400000000002</v>
      </c>
      <c r="FO25">
        <v>8.2713999999999996E-2</v>
      </c>
      <c r="FP25">
        <v>8.8424900000000001E-2</v>
      </c>
      <c r="FQ25">
        <v>0.109473</v>
      </c>
      <c r="FR25">
        <v>8.9353600000000005E-2</v>
      </c>
      <c r="FS25">
        <v>28444.9</v>
      </c>
      <c r="FT25">
        <v>26727.7</v>
      </c>
      <c r="FU25">
        <v>28516.2</v>
      </c>
      <c r="FV25">
        <v>27513.3</v>
      </c>
      <c r="FW25">
        <v>35899.1</v>
      </c>
      <c r="FX25">
        <v>34993.699999999997</v>
      </c>
      <c r="FY25">
        <v>42048.2</v>
      </c>
      <c r="FZ25">
        <v>39817.4</v>
      </c>
      <c r="GA25">
        <v>2.0344000000000002</v>
      </c>
      <c r="GB25">
        <v>1.79355</v>
      </c>
      <c r="GC25">
        <v>2.9929000000000001E-2</v>
      </c>
      <c r="GD25">
        <v>0</v>
      </c>
      <c r="GE25">
        <v>27.5489</v>
      </c>
      <c r="GF25">
        <v>999.9</v>
      </c>
      <c r="GG25">
        <v>47.4</v>
      </c>
      <c r="GH25">
        <v>38.6</v>
      </c>
      <c r="GI25">
        <v>32.811700000000002</v>
      </c>
      <c r="GJ25">
        <v>62.281399999999998</v>
      </c>
      <c r="GK25">
        <v>28.75</v>
      </c>
      <c r="GL25">
        <v>1</v>
      </c>
      <c r="GM25">
        <v>0.55743399999999999</v>
      </c>
      <c r="GN25">
        <v>5.5385600000000004</v>
      </c>
      <c r="GO25">
        <v>20.154900000000001</v>
      </c>
      <c r="GP25">
        <v>5.2147399999999999</v>
      </c>
      <c r="GQ25">
        <v>11.9918</v>
      </c>
      <c r="GR25">
        <v>4.9898499999999997</v>
      </c>
      <c r="GS25">
        <v>3.2909999999999999</v>
      </c>
      <c r="GT25">
        <v>2137.4</v>
      </c>
      <c r="GU25">
        <v>9999</v>
      </c>
      <c r="GV25">
        <v>8987.6</v>
      </c>
      <c r="GW25">
        <v>62.8</v>
      </c>
      <c r="GX25">
        <v>1.8646199999999999</v>
      </c>
      <c r="GY25">
        <v>1.86473</v>
      </c>
      <c r="GZ25">
        <v>1.8609800000000001</v>
      </c>
      <c r="HA25">
        <v>1.86233</v>
      </c>
      <c r="HB25">
        <v>1.86198</v>
      </c>
      <c r="HC25">
        <v>1.8578699999999999</v>
      </c>
      <c r="HD25">
        <v>1.8609599999999999</v>
      </c>
      <c r="HE25">
        <v>1.8638300000000001</v>
      </c>
      <c r="HF25">
        <v>0</v>
      </c>
      <c r="HG25">
        <v>0</v>
      </c>
      <c r="HH25">
        <v>0</v>
      </c>
      <c r="HI25">
        <v>0</v>
      </c>
      <c r="HJ25" t="s">
        <v>442</v>
      </c>
      <c r="HK25" t="s">
        <v>409</v>
      </c>
      <c r="HL25" t="s">
        <v>410</v>
      </c>
      <c r="HM25" t="s">
        <v>410</v>
      </c>
      <c r="HN25" t="s">
        <v>410</v>
      </c>
      <c r="HO25" t="s">
        <v>410</v>
      </c>
      <c r="HP25">
        <v>0</v>
      </c>
      <c r="HQ25">
        <v>100</v>
      </c>
      <c r="HR25">
        <v>100</v>
      </c>
      <c r="HS25">
        <v>-1.429</v>
      </c>
      <c r="HT25">
        <v>0.10730000000000001</v>
      </c>
      <c r="HU25">
        <v>-1.708805242216034</v>
      </c>
      <c r="HV25">
        <v>1.239808642223445E-3</v>
      </c>
      <c r="HW25">
        <v>-1.4970110245969971E-6</v>
      </c>
      <c r="HX25">
        <v>5.1465685573841773E-10</v>
      </c>
      <c r="HY25">
        <v>-0.13258787009501599</v>
      </c>
      <c r="HZ25">
        <v>-1.504106212652615E-2</v>
      </c>
      <c r="IA25">
        <v>1.735219391611595E-3</v>
      </c>
      <c r="IB25">
        <v>-2.535611455964381E-5</v>
      </c>
      <c r="IC25">
        <v>2</v>
      </c>
      <c r="ID25">
        <v>2081</v>
      </c>
      <c r="IE25">
        <v>0</v>
      </c>
      <c r="IF25">
        <v>23</v>
      </c>
      <c r="IG25">
        <v>0.7</v>
      </c>
      <c r="IH25">
        <v>0.6</v>
      </c>
      <c r="II25">
        <v>1.01562</v>
      </c>
      <c r="IJ25">
        <v>2.4169900000000002</v>
      </c>
      <c r="IK25">
        <v>1.54297</v>
      </c>
      <c r="IL25">
        <v>2.31934</v>
      </c>
      <c r="IM25">
        <v>1.5466299999999999</v>
      </c>
      <c r="IN25">
        <v>2.3974600000000001</v>
      </c>
      <c r="IO25">
        <v>42.112099999999998</v>
      </c>
      <c r="IP25">
        <v>23.851099999999999</v>
      </c>
      <c r="IQ25">
        <v>18</v>
      </c>
      <c r="IR25">
        <v>512.99900000000002</v>
      </c>
      <c r="IS25">
        <v>465.553</v>
      </c>
      <c r="IT25">
        <v>20.965699999999998</v>
      </c>
      <c r="IU25">
        <v>33.9129</v>
      </c>
      <c r="IV25">
        <v>30.000900000000001</v>
      </c>
      <c r="IW25">
        <v>33.812100000000001</v>
      </c>
      <c r="IX25">
        <v>33.810099999999998</v>
      </c>
      <c r="IY25">
        <v>20.454599999999999</v>
      </c>
      <c r="IZ25">
        <v>55.1798</v>
      </c>
      <c r="JA25">
        <v>0</v>
      </c>
      <c r="JB25">
        <v>20.928100000000001</v>
      </c>
      <c r="JC25">
        <v>400</v>
      </c>
      <c r="JD25">
        <v>16.389399999999998</v>
      </c>
      <c r="JE25">
        <v>99.536000000000001</v>
      </c>
      <c r="JF25">
        <v>98.517700000000005</v>
      </c>
    </row>
    <row r="26" spans="1:266" x14ac:dyDescent="0.25">
      <c r="A26">
        <v>10</v>
      </c>
      <c r="B26">
        <v>1657476636.0999999</v>
      </c>
      <c r="C26">
        <v>1085.5</v>
      </c>
      <c r="D26" t="s">
        <v>453</v>
      </c>
      <c r="E26" t="s">
        <v>454</v>
      </c>
      <c r="F26" t="s">
        <v>396</v>
      </c>
      <c r="G26" t="s">
        <v>397</v>
      </c>
      <c r="H26" t="s">
        <v>398</v>
      </c>
      <c r="I26" t="s">
        <v>399</v>
      </c>
      <c r="J26" t="s">
        <v>400</v>
      </c>
      <c r="K26">
        <v>1657476636.0999999</v>
      </c>
      <c r="L26">
        <f t="shared" si="0"/>
        <v>4.9839920974258534E-3</v>
      </c>
      <c r="M26">
        <f t="shared" si="1"/>
        <v>4.9839920974258538</v>
      </c>
      <c r="N26">
        <f t="shared" si="2"/>
        <v>25.419065130336065</v>
      </c>
      <c r="O26">
        <f t="shared" si="3"/>
        <v>367.34899999999999</v>
      </c>
      <c r="P26">
        <f t="shared" si="4"/>
        <v>227.10504832539013</v>
      </c>
      <c r="Q26">
        <f t="shared" si="5"/>
        <v>22.583322689743088</v>
      </c>
      <c r="R26">
        <f t="shared" si="6"/>
        <v>36.529179196704604</v>
      </c>
      <c r="S26">
        <f t="shared" si="7"/>
        <v>0.3229959745775749</v>
      </c>
      <c r="T26">
        <f t="shared" si="8"/>
        <v>2.9175133975285226</v>
      </c>
      <c r="U26">
        <f t="shared" si="9"/>
        <v>0.30436381161482889</v>
      </c>
      <c r="V26">
        <f t="shared" si="10"/>
        <v>0.19181178188930387</v>
      </c>
      <c r="W26">
        <f t="shared" si="11"/>
        <v>289.5680663394678</v>
      </c>
      <c r="X26">
        <f t="shared" si="12"/>
        <v>27.749054474627748</v>
      </c>
      <c r="Y26">
        <f t="shared" si="13"/>
        <v>27.967700000000001</v>
      </c>
      <c r="Z26">
        <f t="shared" si="14"/>
        <v>3.7876999425300482</v>
      </c>
      <c r="AA26">
        <f t="shared" si="15"/>
        <v>60.498526506031268</v>
      </c>
      <c r="AB26">
        <f t="shared" si="16"/>
        <v>2.2084526917500598</v>
      </c>
      <c r="AC26">
        <f t="shared" si="17"/>
        <v>3.6504239347546639</v>
      </c>
      <c r="AD26">
        <f t="shared" si="18"/>
        <v>1.5792472507799884</v>
      </c>
      <c r="AE26">
        <f t="shared" si="19"/>
        <v>-219.79405149648014</v>
      </c>
      <c r="AF26">
        <f t="shared" si="20"/>
        <v>-99.343721212821833</v>
      </c>
      <c r="AG26">
        <f t="shared" si="21"/>
        <v>-7.3965825731690815</v>
      </c>
      <c r="AH26">
        <f t="shared" si="22"/>
        <v>-36.966288943003264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52456.975607738277</v>
      </c>
      <c r="AN26" t="s">
        <v>401</v>
      </c>
      <c r="AO26">
        <v>10138.200000000001</v>
      </c>
      <c r="AP26">
        <v>991.13000000000011</v>
      </c>
      <c r="AQ26">
        <v>3656.87</v>
      </c>
      <c r="AR26">
        <f t="shared" si="26"/>
        <v>0.72896766907218469</v>
      </c>
      <c r="AS26">
        <v>-2.5326555040585359</v>
      </c>
      <c r="AT26" t="s">
        <v>455</v>
      </c>
      <c r="AU26">
        <v>10106.6</v>
      </c>
      <c r="AV26">
        <v>827.03228000000001</v>
      </c>
      <c r="AW26">
        <v>1220.48</v>
      </c>
      <c r="AX26">
        <f t="shared" si="27"/>
        <v>0.3223712965390666</v>
      </c>
      <c r="AY26">
        <v>0.5</v>
      </c>
      <c r="AZ26">
        <f t="shared" si="28"/>
        <v>1513.1930996577553</v>
      </c>
      <c r="BA26">
        <f t="shared" si="29"/>
        <v>25.419065130336065</v>
      </c>
      <c r="BB26">
        <f t="shared" si="30"/>
        <v>243.90501072531978</v>
      </c>
      <c r="BC26">
        <f t="shared" si="31"/>
        <v>1.847201169547796E-2</v>
      </c>
      <c r="BD26">
        <f t="shared" si="32"/>
        <v>1.9962555715783952</v>
      </c>
      <c r="BE26">
        <f t="shared" si="33"/>
        <v>643.15247927393204</v>
      </c>
      <c r="BF26" t="s">
        <v>456</v>
      </c>
      <c r="BG26">
        <v>602.44000000000005</v>
      </c>
      <c r="BH26">
        <f t="shared" si="34"/>
        <v>602.44000000000005</v>
      </c>
      <c r="BI26">
        <f t="shared" si="35"/>
        <v>0.50639092815941267</v>
      </c>
      <c r="BJ26">
        <f t="shared" si="36"/>
        <v>0.63660559187107635</v>
      </c>
      <c r="BK26">
        <f t="shared" si="37"/>
        <v>0.7976578281381469</v>
      </c>
      <c r="BL26">
        <f t="shared" si="38"/>
        <v>1.7154903858731203</v>
      </c>
      <c r="BM26">
        <f t="shared" si="39"/>
        <v>0.91396385243872247</v>
      </c>
      <c r="BN26">
        <f t="shared" si="40"/>
        <v>0.46372636478809659</v>
      </c>
      <c r="BO26">
        <f t="shared" si="41"/>
        <v>0.53627363521190341</v>
      </c>
      <c r="BP26">
        <v>931</v>
      </c>
      <c r="BQ26">
        <v>300</v>
      </c>
      <c r="BR26">
        <v>300</v>
      </c>
      <c r="BS26">
        <v>300</v>
      </c>
      <c r="BT26">
        <v>10106.6</v>
      </c>
      <c r="BU26">
        <v>1126.79</v>
      </c>
      <c r="BV26">
        <v>-6.9086800000000004E-3</v>
      </c>
      <c r="BW26">
        <v>-1.1000000000000001</v>
      </c>
      <c r="BX26" t="s">
        <v>404</v>
      </c>
      <c r="BY26" t="s">
        <v>404</v>
      </c>
      <c r="BZ26" t="s">
        <v>404</v>
      </c>
      <c r="CA26" t="s">
        <v>404</v>
      </c>
      <c r="CB26" t="s">
        <v>404</v>
      </c>
      <c r="CC26" t="s">
        <v>404</v>
      </c>
      <c r="CD26" t="s">
        <v>404</v>
      </c>
      <c r="CE26" t="s">
        <v>404</v>
      </c>
      <c r="CF26" t="s">
        <v>404</v>
      </c>
      <c r="CG26" t="s">
        <v>404</v>
      </c>
      <c r="CH26">
        <f t="shared" si="42"/>
        <v>1800.01</v>
      </c>
      <c r="CI26">
        <f t="shared" si="43"/>
        <v>1513.1930996577553</v>
      </c>
      <c r="CJ26">
        <f t="shared" si="44"/>
        <v>0.84065816282007066</v>
      </c>
      <c r="CK26">
        <f t="shared" si="45"/>
        <v>0.16087025424273632</v>
      </c>
      <c r="CL26">
        <v>6</v>
      </c>
      <c r="CM26">
        <v>0.5</v>
      </c>
      <c r="CN26" t="s">
        <v>405</v>
      </c>
      <c r="CO26">
        <v>2</v>
      </c>
      <c r="CP26">
        <v>1657476636.0999999</v>
      </c>
      <c r="CQ26">
        <v>367.34899999999999</v>
      </c>
      <c r="CR26">
        <v>400.048</v>
      </c>
      <c r="CS26">
        <v>22.2089</v>
      </c>
      <c r="CT26">
        <v>16.3611</v>
      </c>
      <c r="CU26">
        <v>368.77199999999999</v>
      </c>
      <c r="CV26">
        <v>22.098199999999999</v>
      </c>
      <c r="CW26">
        <v>500.01400000000001</v>
      </c>
      <c r="CX26">
        <v>99.340299999999999</v>
      </c>
      <c r="CY26">
        <v>9.9685399999999993E-2</v>
      </c>
      <c r="CZ26">
        <v>27.336099999999998</v>
      </c>
      <c r="DA26">
        <v>27.967700000000001</v>
      </c>
      <c r="DB26">
        <v>999.9</v>
      </c>
      <c r="DC26">
        <v>0</v>
      </c>
      <c r="DD26">
        <v>0</v>
      </c>
      <c r="DE26">
        <v>9997.5</v>
      </c>
      <c r="DF26">
        <v>0</v>
      </c>
      <c r="DG26">
        <v>1938.81</v>
      </c>
      <c r="DH26">
        <v>-32.698900000000002</v>
      </c>
      <c r="DI26">
        <v>375.69200000000001</v>
      </c>
      <c r="DJ26">
        <v>406.702</v>
      </c>
      <c r="DK26">
        <v>5.8478199999999996</v>
      </c>
      <c r="DL26">
        <v>400.048</v>
      </c>
      <c r="DM26">
        <v>16.3611</v>
      </c>
      <c r="DN26">
        <v>2.2062400000000002</v>
      </c>
      <c r="DO26">
        <v>1.6253200000000001</v>
      </c>
      <c r="DP26">
        <v>19.0077</v>
      </c>
      <c r="DQ26">
        <v>14.200900000000001</v>
      </c>
      <c r="DR26">
        <v>1800.01</v>
      </c>
      <c r="DS26">
        <v>0.97800299999999996</v>
      </c>
      <c r="DT26">
        <v>2.19974E-2</v>
      </c>
      <c r="DU26">
        <v>0</v>
      </c>
      <c r="DV26">
        <v>828.22199999999998</v>
      </c>
      <c r="DW26">
        <v>5.0005199999999999</v>
      </c>
      <c r="DX26">
        <v>15871.4</v>
      </c>
      <c r="DY26">
        <v>16309.1</v>
      </c>
      <c r="DZ26">
        <v>49.125</v>
      </c>
      <c r="EA26">
        <v>51.375</v>
      </c>
      <c r="EB26">
        <v>50.686999999999998</v>
      </c>
      <c r="EC26">
        <v>49.686999999999998</v>
      </c>
      <c r="ED26">
        <v>50.625</v>
      </c>
      <c r="EE26">
        <v>1755.52</v>
      </c>
      <c r="EF26">
        <v>39.49</v>
      </c>
      <c r="EG26">
        <v>0</v>
      </c>
      <c r="EH26">
        <v>105.6000001430511</v>
      </c>
      <c r="EI26">
        <v>0</v>
      </c>
      <c r="EJ26">
        <v>827.03228000000001</v>
      </c>
      <c r="EK26">
        <v>8.9259230697733987</v>
      </c>
      <c r="EL26">
        <v>140.53846139073781</v>
      </c>
      <c r="EM26">
        <v>15854.224</v>
      </c>
      <c r="EN26">
        <v>15</v>
      </c>
      <c r="EO26">
        <v>1657476603.5999999</v>
      </c>
      <c r="EP26" t="s">
        <v>457</v>
      </c>
      <c r="EQ26">
        <v>1657476598.0999999</v>
      </c>
      <c r="ER26">
        <v>1657476603.5999999</v>
      </c>
      <c r="ES26">
        <v>13</v>
      </c>
      <c r="ET26">
        <v>6.0000000000000001E-3</v>
      </c>
      <c r="EU26">
        <v>2E-3</v>
      </c>
      <c r="EV26">
        <v>-1.413</v>
      </c>
      <c r="EW26">
        <v>-2.5999999999999999E-2</v>
      </c>
      <c r="EX26">
        <v>400</v>
      </c>
      <c r="EY26">
        <v>16</v>
      </c>
      <c r="EZ26">
        <v>0.11</v>
      </c>
      <c r="FA26">
        <v>0.02</v>
      </c>
      <c r="FB26">
        <v>-32.608665000000002</v>
      </c>
      <c r="FC26">
        <v>-0.12616660412755709</v>
      </c>
      <c r="FD26">
        <v>7.518816579090129E-2</v>
      </c>
      <c r="FE26">
        <v>1</v>
      </c>
      <c r="FF26">
        <v>5.8090417499999996</v>
      </c>
      <c r="FG26">
        <v>6.0462776735446727E-2</v>
      </c>
      <c r="FH26">
        <v>1.3355547328263981E-2</v>
      </c>
      <c r="FI26">
        <v>1</v>
      </c>
      <c r="FJ26">
        <v>2</v>
      </c>
      <c r="FK26">
        <v>2</v>
      </c>
      <c r="FL26" t="s">
        <v>416</v>
      </c>
      <c r="FM26">
        <v>2.8932799999999999</v>
      </c>
      <c r="FN26">
        <v>2.8208600000000001</v>
      </c>
      <c r="FO26">
        <v>8.2575099999999999E-2</v>
      </c>
      <c r="FP26">
        <v>8.8402700000000001E-2</v>
      </c>
      <c r="FQ26">
        <v>0.109657</v>
      </c>
      <c r="FR26">
        <v>8.8950399999999999E-2</v>
      </c>
      <c r="FS26">
        <v>28445.200000000001</v>
      </c>
      <c r="FT26">
        <v>26724</v>
      </c>
      <c r="FU26">
        <v>28512.5</v>
      </c>
      <c r="FV26">
        <v>27509.200000000001</v>
      </c>
      <c r="FW26">
        <v>35887.300000000003</v>
      </c>
      <c r="FX26">
        <v>35004.800000000003</v>
      </c>
      <c r="FY26">
        <v>42042.8</v>
      </c>
      <c r="FZ26">
        <v>39812.199999999997</v>
      </c>
      <c r="GA26">
        <v>2.0335200000000002</v>
      </c>
      <c r="GB26">
        <v>1.7928500000000001</v>
      </c>
      <c r="GC26">
        <v>3.3076899999999999E-2</v>
      </c>
      <c r="GD26">
        <v>0</v>
      </c>
      <c r="GE26">
        <v>27.427399999999999</v>
      </c>
      <c r="GF26">
        <v>999.9</v>
      </c>
      <c r="GG26">
        <v>47.3</v>
      </c>
      <c r="GH26">
        <v>38.6</v>
      </c>
      <c r="GI26">
        <v>32.7423</v>
      </c>
      <c r="GJ26">
        <v>62.511400000000002</v>
      </c>
      <c r="GK26">
        <v>28.669899999999998</v>
      </c>
      <c r="GL26">
        <v>1</v>
      </c>
      <c r="GM26">
        <v>0.56181400000000004</v>
      </c>
      <c r="GN26">
        <v>4.9941800000000001</v>
      </c>
      <c r="GO26">
        <v>20.171299999999999</v>
      </c>
      <c r="GP26">
        <v>5.2103999999999999</v>
      </c>
      <c r="GQ26">
        <v>11.9918</v>
      </c>
      <c r="GR26">
        <v>4.98935</v>
      </c>
      <c r="GS26">
        <v>3.2902499999999999</v>
      </c>
      <c r="GT26">
        <v>2139.5</v>
      </c>
      <c r="GU26">
        <v>9999</v>
      </c>
      <c r="GV26">
        <v>8987.6</v>
      </c>
      <c r="GW26">
        <v>62.9</v>
      </c>
      <c r="GX26">
        <v>1.8646199999999999</v>
      </c>
      <c r="GY26">
        <v>1.8647100000000001</v>
      </c>
      <c r="GZ26">
        <v>1.8610100000000001</v>
      </c>
      <c r="HA26">
        <v>1.86233</v>
      </c>
      <c r="HB26">
        <v>1.8619699999999999</v>
      </c>
      <c r="HC26">
        <v>1.85788</v>
      </c>
      <c r="HD26">
        <v>1.8609599999999999</v>
      </c>
      <c r="HE26">
        <v>1.8637900000000001</v>
      </c>
      <c r="HF26">
        <v>0</v>
      </c>
      <c r="HG26">
        <v>0</v>
      </c>
      <c r="HH26">
        <v>0</v>
      </c>
      <c r="HI26">
        <v>0</v>
      </c>
      <c r="HJ26" t="s">
        <v>442</v>
      </c>
      <c r="HK26" t="s">
        <v>409</v>
      </c>
      <c r="HL26" t="s">
        <v>410</v>
      </c>
      <c r="HM26" t="s">
        <v>410</v>
      </c>
      <c r="HN26" t="s">
        <v>410</v>
      </c>
      <c r="HO26" t="s">
        <v>410</v>
      </c>
      <c r="HP26">
        <v>0</v>
      </c>
      <c r="HQ26">
        <v>100</v>
      </c>
      <c r="HR26">
        <v>100</v>
      </c>
      <c r="HS26">
        <v>-1.423</v>
      </c>
      <c r="HT26">
        <v>0.11070000000000001</v>
      </c>
      <c r="HU26">
        <v>-1.702327939281788</v>
      </c>
      <c r="HV26">
        <v>1.239808642223445E-3</v>
      </c>
      <c r="HW26">
        <v>-1.4970110245969971E-6</v>
      </c>
      <c r="HX26">
        <v>5.1465685573841773E-10</v>
      </c>
      <c r="HY26">
        <v>-0.13068749745744659</v>
      </c>
      <c r="HZ26">
        <v>-1.504106212652615E-2</v>
      </c>
      <c r="IA26">
        <v>1.735219391611595E-3</v>
      </c>
      <c r="IB26">
        <v>-2.535611455964381E-5</v>
      </c>
      <c r="IC26">
        <v>2</v>
      </c>
      <c r="ID26">
        <v>2081</v>
      </c>
      <c r="IE26">
        <v>0</v>
      </c>
      <c r="IF26">
        <v>23</v>
      </c>
      <c r="IG26">
        <v>0.6</v>
      </c>
      <c r="IH26">
        <v>0.5</v>
      </c>
      <c r="II26">
        <v>1.01562</v>
      </c>
      <c r="IJ26">
        <v>2.4194300000000002</v>
      </c>
      <c r="IK26">
        <v>1.54297</v>
      </c>
      <c r="IL26">
        <v>2.31934</v>
      </c>
      <c r="IM26">
        <v>1.5466299999999999</v>
      </c>
      <c r="IN26">
        <v>2.3730500000000001</v>
      </c>
      <c r="IO26">
        <v>42.0593</v>
      </c>
      <c r="IP26">
        <v>23.851099999999999</v>
      </c>
      <c r="IQ26">
        <v>18</v>
      </c>
      <c r="IR26">
        <v>513.10699999999997</v>
      </c>
      <c r="IS26">
        <v>465.67700000000002</v>
      </c>
      <c r="IT26">
        <v>21.178599999999999</v>
      </c>
      <c r="IU26">
        <v>34.0032</v>
      </c>
      <c r="IV26">
        <v>30.0001</v>
      </c>
      <c r="IW26">
        <v>33.893000000000001</v>
      </c>
      <c r="IX26">
        <v>33.889299999999999</v>
      </c>
      <c r="IY26">
        <v>20.4529</v>
      </c>
      <c r="IZ26">
        <v>55.238700000000001</v>
      </c>
      <c r="JA26">
        <v>0</v>
      </c>
      <c r="JB26">
        <v>21.202100000000002</v>
      </c>
      <c r="JC26">
        <v>400</v>
      </c>
      <c r="JD26">
        <v>16.293199999999999</v>
      </c>
      <c r="JE26">
        <v>99.523200000000003</v>
      </c>
      <c r="JF26">
        <v>98.504099999999994</v>
      </c>
    </row>
    <row r="27" spans="1:266" x14ac:dyDescent="0.25">
      <c r="A27">
        <v>11</v>
      </c>
      <c r="B27">
        <v>1657476758.0999999</v>
      </c>
      <c r="C27">
        <v>1207.5</v>
      </c>
      <c r="D27" t="s">
        <v>458</v>
      </c>
      <c r="E27" t="s">
        <v>459</v>
      </c>
      <c r="F27" t="s">
        <v>396</v>
      </c>
      <c r="G27" t="s">
        <v>397</v>
      </c>
      <c r="H27" t="s">
        <v>398</v>
      </c>
      <c r="I27" t="s">
        <v>399</v>
      </c>
      <c r="J27" t="s">
        <v>400</v>
      </c>
      <c r="K27">
        <v>1657476758.0999999</v>
      </c>
      <c r="L27">
        <f t="shared" si="0"/>
        <v>5.1150204271915448E-3</v>
      </c>
      <c r="M27">
        <f t="shared" si="1"/>
        <v>5.1150204271915447</v>
      </c>
      <c r="N27">
        <f t="shared" si="2"/>
        <v>32.341224374725059</v>
      </c>
      <c r="O27">
        <f t="shared" si="3"/>
        <v>458.471</v>
      </c>
      <c r="P27">
        <f t="shared" si="4"/>
        <v>283.86103670331607</v>
      </c>
      <c r="Q27">
        <f t="shared" si="5"/>
        <v>28.227258014733316</v>
      </c>
      <c r="R27">
        <f t="shared" si="6"/>
        <v>45.590544442345497</v>
      </c>
      <c r="S27">
        <f t="shared" si="7"/>
        <v>0.33057815653079753</v>
      </c>
      <c r="T27">
        <f t="shared" si="8"/>
        <v>2.9194945542985558</v>
      </c>
      <c r="U27">
        <f t="shared" si="9"/>
        <v>0.31110167687156098</v>
      </c>
      <c r="V27">
        <f t="shared" si="10"/>
        <v>0.19609274003623478</v>
      </c>
      <c r="W27">
        <f t="shared" si="11"/>
        <v>289.57183733930788</v>
      </c>
      <c r="X27">
        <f t="shared" si="12"/>
        <v>27.761126452747032</v>
      </c>
      <c r="Y27">
        <f t="shared" si="13"/>
        <v>27.9863</v>
      </c>
      <c r="Z27">
        <f t="shared" si="14"/>
        <v>3.7918099373882383</v>
      </c>
      <c r="AA27">
        <f t="shared" si="15"/>
        <v>60.271199057545658</v>
      </c>
      <c r="AB27">
        <f t="shared" si="16"/>
        <v>2.2061551152298504</v>
      </c>
      <c r="AC27">
        <f t="shared" si="17"/>
        <v>3.6603803304517974</v>
      </c>
      <c r="AD27">
        <f t="shared" si="18"/>
        <v>1.5856548221583879</v>
      </c>
      <c r="AE27">
        <f t="shared" si="19"/>
        <v>-225.57240083914712</v>
      </c>
      <c r="AF27">
        <f t="shared" si="20"/>
        <v>-95.019838671328202</v>
      </c>
      <c r="AG27">
        <f t="shared" si="21"/>
        <v>-7.0721452482949374</v>
      </c>
      <c r="AH27">
        <f t="shared" si="22"/>
        <v>-38.092547419462377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52505.814042661208</v>
      </c>
      <c r="AN27" t="s">
        <v>401</v>
      </c>
      <c r="AO27">
        <v>10138.200000000001</v>
      </c>
      <c r="AP27">
        <v>991.13000000000011</v>
      </c>
      <c r="AQ27">
        <v>3656.87</v>
      </c>
      <c r="AR27">
        <f t="shared" si="26"/>
        <v>0.72896766907218469</v>
      </c>
      <c r="AS27">
        <v>-2.5326555040585359</v>
      </c>
      <c r="AT27" t="s">
        <v>460</v>
      </c>
      <c r="AU27">
        <v>10110.9</v>
      </c>
      <c r="AV27">
        <v>869.9811538461538</v>
      </c>
      <c r="AW27">
        <v>1318.28</v>
      </c>
      <c r="AX27">
        <f t="shared" si="27"/>
        <v>0.34006345097691404</v>
      </c>
      <c r="AY27">
        <v>0.5</v>
      </c>
      <c r="AZ27">
        <f t="shared" si="28"/>
        <v>1513.2101996576723</v>
      </c>
      <c r="BA27">
        <f t="shared" si="29"/>
        <v>32.341224374725059</v>
      </c>
      <c r="BB27">
        <f t="shared" si="30"/>
        <v>257.29374127452655</v>
      </c>
      <c r="BC27">
        <f t="shared" si="31"/>
        <v>2.3046289198072403E-2</v>
      </c>
      <c r="BD27">
        <f t="shared" si="32"/>
        <v>1.7739706283945749</v>
      </c>
      <c r="BE27">
        <f t="shared" si="33"/>
        <v>669.3191032250794</v>
      </c>
      <c r="BF27" t="s">
        <v>461</v>
      </c>
      <c r="BG27">
        <v>620.44000000000005</v>
      </c>
      <c r="BH27">
        <f t="shared" si="34"/>
        <v>620.44000000000005</v>
      </c>
      <c r="BI27">
        <f t="shared" si="35"/>
        <v>0.52935643414145694</v>
      </c>
      <c r="BJ27">
        <f t="shared" si="36"/>
        <v>0.64240921436696985</v>
      </c>
      <c r="BK27">
        <f t="shared" si="37"/>
        <v>0.77017747815691462</v>
      </c>
      <c r="BL27">
        <f t="shared" si="38"/>
        <v>1.3703158983764216</v>
      </c>
      <c r="BM27">
        <f t="shared" si="39"/>
        <v>0.87727610344594764</v>
      </c>
      <c r="BN27">
        <f t="shared" si="40"/>
        <v>0.45814368644625431</v>
      </c>
      <c r="BO27">
        <f t="shared" si="41"/>
        <v>0.54185631355374575</v>
      </c>
      <c r="BP27">
        <v>933</v>
      </c>
      <c r="BQ27">
        <v>300</v>
      </c>
      <c r="BR27">
        <v>300</v>
      </c>
      <c r="BS27">
        <v>300</v>
      </c>
      <c r="BT27">
        <v>10110.9</v>
      </c>
      <c r="BU27">
        <v>1218.3599999999999</v>
      </c>
      <c r="BV27">
        <v>-6.9118399999999998E-3</v>
      </c>
      <c r="BW27">
        <v>1.38</v>
      </c>
      <c r="BX27" t="s">
        <v>404</v>
      </c>
      <c r="BY27" t="s">
        <v>404</v>
      </c>
      <c r="BZ27" t="s">
        <v>404</v>
      </c>
      <c r="CA27" t="s">
        <v>404</v>
      </c>
      <c r="CB27" t="s">
        <v>404</v>
      </c>
      <c r="CC27" t="s">
        <v>404</v>
      </c>
      <c r="CD27" t="s">
        <v>404</v>
      </c>
      <c r="CE27" t="s">
        <v>404</v>
      </c>
      <c r="CF27" t="s">
        <v>404</v>
      </c>
      <c r="CG27" t="s">
        <v>404</v>
      </c>
      <c r="CH27">
        <f t="shared" si="42"/>
        <v>1800.03</v>
      </c>
      <c r="CI27">
        <f t="shared" si="43"/>
        <v>1513.2101996576723</v>
      </c>
      <c r="CJ27">
        <f t="shared" si="44"/>
        <v>0.84065832217111514</v>
      </c>
      <c r="CK27">
        <f t="shared" si="45"/>
        <v>0.1608705617902523</v>
      </c>
      <c r="CL27">
        <v>6</v>
      </c>
      <c r="CM27">
        <v>0.5</v>
      </c>
      <c r="CN27" t="s">
        <v>405</v>
      </c>
      <c r="CO27">
        <v>2</v>
      </c>
      <c r="CP27">
        <v>1657476758.0999999</v>
      </c>
      <c r="CQ27">
        <v>458.471</v>
      </c>
      <c r="CR27">
        <v>500.08800000000002</v>
      </c>
      <c r="CS27">
        <v>22.185700000000001</v>
      </c>
      <c r="CT27">
        <v>16.184799999999999</v>
      </c>
      <c r="CU27">
        <v>460.29399999999998</v>
      </c>
      <c r="CV27">
        <v>22.078600000000002</v>
      </c>
      <c r="CW27">
        <v>500.07900000000001</v>
      </c>
      <c r="CX27">
        <v>99.340500000000006</v>
      </c>
      <c r="CY27">
        <v>9.9910499999999999E-2</v>
      </c>
      <c r="CZ27">
        <v>27.3826</v>
      </c>
      <c r="DA27">
        <v>27.9863</v>
      </c>
      <c r="DB27">
        <v>999.9</v>
      </c>
      <c r="DC27">
        <v>0</v>
      </c>
      <c r="DD27">
        <v>0</v>
      </c>
      <c r="DE27">
        <v>10008.799999999999</v>
      </c>
      <c r="DF27">
        <v>0</v>
      </c>
      <c r="DG27">
        <v>1934.49</v>
      </c>
      <c r="DH27">
        <v>-41.616900000000001</v>
      </c>
      <c r="DI27">
        <v>468.87299999999999</v>
      </c>
      <c r="DJ27">
        <v>508.315</v>
      </c>
      <c r="DK27">
        <v>6.0008800000000004</v>
      </c>
      <c r="DL27">
        <v>500.08800000000002</v>
      </c>
      <c r="DM27">
        <v>16.184799999999999</v>
      </c>
      <c r="DN27">
        <v>2.2039399999999998</v>
      </c>
      <c r="DO27">
        <v>1.60781</v>
      </c>
      <c r="DP27">
        <v>18.991</v>
      </c>
      <c r="DQ27">
        <v>14.033899999999999</v>
      </c>
      <c r="DR27">
        <v>1800.03</v>
      </c>
      <c r="DS27">
        <v>0.97799499999999995</v>
      </c>
      <c r="DT27">
        <v>2.2004699999999999E-2</v>
      </c>
      <c r="DU27">
        <v>0</v>
      </c>
      <c r="DV27">
        <v>870.79200000000003</v>
      </c>
      <c r="DW27">
        <v>5.0005199999999999</v>
      </c>
      <c r="DX27">
        <v>16632.2</v>
      </c>
      <c r="DY27">
        <v>16309.2</v>
      </c>
      <c r="DZ27">
        <v>48.5</v>
      </c>
      <c r="EA27">
        <v>50.811999999999998</v>
      </c>
      <c r="EB27">
        <v>50.061999999999998</v>
      </c>
      <c r="EC27">
        <v>49.061999999999998</v>
      </c>
      <c r="ED27">
        <v>49.936999999999998</v>
      </c>
      <c r="EE27">
        <v>1755.53</v>
      </c>
      <c r="EF27">
        <v>39.5</v>
      </c>
      <c r="EG27">
        <v>0</v>
      </c>
      <c r="EH27">
        <v>121.6000001430511</v>
      </c>
      <c r="EI27">
        <v>0</v>
      </c>
      <c r="EJ27">
        <v>869.9811538461538</v>
      </c>
      <c r="EK27">
        <v>7.7080341694378216</v>
      </c>
      <c r="EL27">
        <v>111.1452990598308</v>
      </c>
      <c r="EM27">
        <v>16619.015384615381</v>
      </c>
      <c r="EN27">
        <v>15</v>
      </c>
      <c r="EO27">
        <v>1657476708.0999999</v>
      </c>
      <c r="EP27" t="s">
        <v>462</v>
      </c>
      <c r="EQ27">
        <v>1657476708.0999999</v>
      </c>
      <c r="ER27">
        <v>1657476707.0999999</v>
      </c>
      <c r="ES27">
        <v>14</v>
      </c>
      <c r="ET27">
        <v>-0.42399999999999999</v>
      </c>
      <c r="EU27">
        <v>-3.0000000000000001E-3</v>
      </c>
      <c r="EV27">
        <v>-1.8169999999999999</v>
      </c>
      <c r="EW27">
        <v>-2.8000000000000001E-2</v>
      </c>
      <c r="EX27">
        <v>500</v>
      </c>
      <c r="EY27">
        <v>16</v>
      </c>
      <c r="EZ27">
        <v>7.0000000000000007E-2</v>
      </c>
      <c r="FA27">
        <v>0.02</v>
      </c>
      <c r="FB27">
        <v>-41.545992499999997</v>
      </c>
      <c r="FC27">
        <v>-0.49572495309558029</v>
      </c>
      <c r="FD27">
        <v>8.0071353764938444E-2</v>
      </c>
      <c r="FE27">
        <v>1</v>
      </c>
      <c r="FF27">
        <v>5.9607277500000002</v>
      </c>
      <c r="FG27">
        <v>-3.0388367729906329E-3</v>
      </c>
      <c r="FH27">
        <v>1.2282557243404151E-2</v>
      </c>
      <c r="FI27">
        <v>1</v>
      </c>
      <c r="FJ27">
        <v>2</v>
      </c>
      <c r="FK27">
        <v>2</v>
      </c>
      <c r="FL27" t="s">
        <v>416</v>
      </c>
      <c r="FM27">
        <v>2.8933399999999998</v>
      </c>
      <c r="FN27">
        <v>2.82118</v>
      </c>
      <c r="FO27">
        <v>9.7794000000000006E-2</v>
      </c>
      <c r="FP27">
        <v>0.104465</v>
      </c>
      <c r="FQ27">
        <v>0.109571</v>
      </c>
      <c r="FR27">
        <v>8.8246900000000003E-2</v>
      </c>
      <c r="FS27">
        <v>27972.2</v>
      </c>
      <c r="FT27">
        <v>26249.7</v>
      </c>
      <c r="FU27">
        <v>28511.5</v>
      </c>
      <c r="FV27">
        <v>27505.9</v>
      </c>
      <c r="FW27">
        <v>35889.5</v>
      </c>
      <c r="FX27">
        <v>35028.400000000001</v>
      </c>
      <c r="FY27">
        <v>42040.800000000003</v>
      </c>
      <c r="FZ27">
        <v>39808</v>
      </c>
      <c r="GA27">
        <v>2.03355</v>
      </c>
      <c r="GB27">
        <v>1.7924500000000001</v>
      </c>
      <c r="GC27">
        <v>3.6951199999999997E-2</v>
      </c>
      <c r="GD27">
        <v>0</v>
      </c>
      <c r="GE27">
        <v>27.3827</v>
      </c>
      <c r="GF27">
        <v>999.9</v>
      </c>
      <c r="GG27">
        <v>47.2</v>
      </c>
      <c r="GH27">
        <v>38.5</v>
      </c>
      <c r="GI27">
        <v>32.497599999999998</v>
      </c>
      <c r="GJ27">
        <v>62.461399999999998</v>
      </c>
      <c r="GK27">
        <v>28.445499999999999</v>
      </c>
      <c r="GL27">
        <v>1</v>
      </c>
      <c r="GM27">
        <v>0.56548299999999996</v>
      </c>
      <c r="GN27">
        <v>4.8005300000000002</v>
      </c>
      <c r="GO27">
        <v>20.1752</v>
      </c>
      <c r="GP27">
        <v>5.21549</v>
      </c>
      <c r="GQ27">
        <v>11.9908</v>
      </c>
      <c r="GR27">
        <v>4.99</v>
      </c>
      <c r="GS27">
        <v>3.2909999999999999</v>
      </c>
      <c r="GT27">
        <v>2142</v>
      </c>
      <c r="GU27">
        <v>9999</v>
      </c>
      <c r="GV27">
        <v>8987.6</v>
      </c>
      <c r="GW27">
        <v>62.9</v>
      </c>
      <c r="GX27">
        <v>1.8646100000000001</v>
      </c>
      <c r="GY27">
        <v>1.8647100000000001</v>
      </c>
      <c r="GZ27">
        <v>1.8610199999999999</v>
      </c>
      <c r="HA27">
        <v>1.86225</v>
      </c>
      <c r="HB27">
        <v>1.86199</v>
      </c>
      <c r="HC27">
        <v>1.8578399999999999</v>
      </c>
      <c r="HD27">
        <v>1.8609599999999999</v>
      </c>
      <c r="HE27">
        <v>1.86382</v>
      </c>
      <c r="HF27">
        <v>0</v>
      </c>
      <c r="HG27">
        <v>0</v>
      </c>
      <c r="HH27">
        <v>0</v>
      </c>
      <c r="HI27">
        <v>0</v>
      </c>
      <c r="HJ27" t="s">
        <v>442</v>
      </c>
      <c r="HK27" t="s">
        <v>409</v>
      </c>
      <c r="HL27" t="s">
        <v>410</v>
      </c>
      <c r="HM27" t="s">
        <v>410</v>
      </c>
      <c r="HN27" t="s">
        <v>410</v>
      </c>
      <c r="HO27" t="s">
        <v>410</v>
      </c>
      <c r="HP27">
        <v>0</v>
      </c>
      <c r="HQ27">
        <v>100</v>
      </c>
      <c r="HR27">
        <v>100</v>
      </c>
      <c r="HS27">
        <v>-1.823</v>
      </c>
      <c r="HT27">
        <v>0.1071</v>
      </c>
      <c r="HU27">
        <v>-2.1268579076558609</v>
      </c>
      <c r="HV27">
        <v>1.239808642223445E-3</v>
      </c>
      <c r="HW27">
        <v>-1.4970110245969971E-6</v>
      </c>
      <c r="HX27">
        <v>5.1465685573841773E-10</v>
      </c>
      <c r="HY27">
        <v>-0.13375397310394099</v>
      </c>
      <c r="HZ27">
        <v>-1.504106212652615E-2</v>
      </c>
      <c r="IA27">
        <v>1.735219391611595E-3</v>
      </c>
      <c r="IB27">
        <v>-2.535611455964381E-5</v>
      </c>
      <c r="IC27">
        <v>2</v>
      </c>
      <c r="ID27">
        <v>2081</v>
      </c>
      <c r="IE27">
        <v>0</v>
      </c>
      <c r="IF27">
        <v>23</v>
      </c>
      <c r="IG27">
        <v>0.8</v>
      </c>
      <c r="IH27">
        <v>0.8</v>
      </c>
      <c r="II27">
        <v>1.2158199999999999</v>
      </c>
      <c r="IJ27">
        <v>2.4157700000000002</v>
      </c>
      <c r="IK27">
        <v>1.54297</v>
      </c>
      <c r="IL27">
        <v>2.32056</v>
      </c>
      <c r="IM27">
        <v>1.5466299999999999</v>
      </c>
      <c r="IN27">
        <v>2.32544</v>
      </c>
      <c r="IO27">
        <v>42.085700000000003</v>
      </c>
      <c r="IP27">
        <v>23.8598</v>
      </c>
      <c r="IQ27">
        <v>18</v>
      </c>
      <c r="IR27">
        <v>513.69100000000003</v>
      </c>
      <c r="IS27">
        <v>465.94600000000003</v>
      </c>
      <c r="IT27">
        <v>21.485199999999999</v>
      </c>
      <c r="IU27">
        <v>34.058999999999997</v>
      </c>
      <c r="IV27">
        <v>30.0002</v>
      </c>
      <c r="IW27">
        <v>33.9636</v>
      </c>
      <c r="IX27">
        <v>33.960500000000003</v>
      </c>
      <c r="IY27">
        <v>24.478000000000002</v>
      </c>
      <c r="IZ27">
        <v>55.320099999999996</v>
      </c>
      <c r="JA27">
        <v>0</v>
      </c>
      <c r="JB27">
        <v>21.486499999999999</v>
      </c>
      <c r="JC27">
        <v>500</v>
      </c>
      <c r="JD27">
        <v>16.1341</v>
      </c>
      <c r="JE27">
        <v>99.518799999999999</v>
      </c>
      <c r="JF27">
        <v>98.492999999999995</v>
      </c>
    </row>
    <row r="28" spans="1:266" x14ac:dyDescent="0.25">
      <c r="A28">
        <v>12</v>
      </c>
      <c r="B28">
        <v>1657476921.5999999</v>
      </c>
      <c r="C28">
        <v>1371</v>
      </c>
      <c r="D28" t="s">
        <v>463</v>
      </c>
      <c r="E28" t="s">
        <v>464</v>
      </c>
      <c r="F28" t="s">
        <v>396</v>
      </c>
      <c r="G28" t="s">
        <v>397</v>
      </c>
      <c r="H28" t="s">
        <v>398</v>
      </c>
      <c r="I28" t="s">
        <v>399</v>
      </c>
      <c r="J28" t="s">
        <v>400</v>
      </c>
      <c r="K28">
        <v>1657476921.5999999</v>
      </c>
      <c r="L28">
        <f t="shared" si="0"/>
        <v>5.2444247773145072E-3</v>
      </c>
      <c r="M28">
        <f t="shared" si="1"/>
        <v>5.2444247773145074</v>
      </c>
      <c r="N28">
        <f t="shared" si="2"/>
        <v>37.884458455576024</v>
      </c>
      <c r="O28">
        <f t="shared" si="3"/>
        <v>551.11800000000005</v>
      </c>
      <c r="P28">
        <f t="shared" si="4"/>
        <v>349.2819846859424</v>
      </c>
      <c r="Q28">
        <f t="shared" si="5"/>
        <v>34.734179835663873</v>
      </c>
      <c r="R28">
        <f t="shared" si="6"/>
        <v>54.805665800037005</v>
      </c>
      <c r="S28">
        <f t="shared" si="7"/>
        <v>0.33645301842748121</v>
      </c>
      <c r="T28">
        <f t="shared" si="8"/>
        <v>2.9192361614581785</v>
      </c>
      <c r="U28">
        <f t="shared" si="9"/>
        <v>0.31629911064619004</v>
      </c>
      <c r="V28">
        <f t="shared" si="10"/>
        <v>0.19939701240902991</v>
      </c>
      <c r="W28">
        <f t="shared" si="11"/>
        <v>289.56168233945311</v>
      </c>
      <c r="X28">
        <f t="shared" si="12"/>
        <v>27.780329561853879</v>
      </c>
      <c r="Y28">
        <f t="shared" si="13"/>
        <v>28.0488</v>
      </c>
      <c r="Z28">
        <f t="shared" si="14"/>
        <v>3.8056489212470415</v>
      </c>
      <c r="AA28">
        <f t="shared" si="15"/>
        <v>60.097764477455065</v>
      </c>
      <c r="AB28">
        <f t="shared" si="16"/>
        <v>2.2066440987285501</v>
      </c>
      <c r="AC28">
        <f t="shared" si="17"/>
        <v>3.6717573738642897</v>
      </c>
      <c r="AD28">
        <f t="shared" si="18"/>
        <v>1.5990048225184914</v>
      </c>
      <c r="AE28">
        <f t="shared" si="19"/>
        <v>-231.27913267956976</v>
      </c>
      <c r="AF28">
        <f t="shared" si="20"/>
        <v>-96.506556513082103</v>
      </c>
      <c r="AG28">
        <f t="shared" si="21"/>
        <v>-7.187574609334094</v>
      </c>
      <c r="AH28">
        <f t="shared" si="22"/>
        <v>-45.411581462532837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52489.214143980738</v>
      </c>
      <c r="AN28" t="s">
        <v>401</v>
      </c>
      <c r="AO28">
        <v>10138.200000000001</v>
      </c>
      <c r="AP28">
        <v>991.13000000000011</v>
      </c>
      <c r="AQ28">
        <v>3656.87</v>
      </c>
      <c r="AR28">
        <f t="shared" si="26"/>
        <v>0.72896766907218469</v>
      </c>
      <c r="AS28">
        <v>-2.5326555040585359</v>
      </c>
      <c r="AT28" t="s">
        <v>465</v>
      </c>
      <c r="AU28">
        <v>10116.5</v>
      </c>
      <c r="AV28">
        <v>902.43399999999986</v>
      </c>
      <c r="AW28">
        <v>1398.65</v>
      </c>
      <c r="AX28">
        <f t="shared" si="27"/>
        <v>0.35478211132163173</v>
      </c>
      <c r="AY28">
        <v>0.5</v>
      </c>
      <c r="AZ28">
        <f t="shared" si="28"/>
        <v>1513.1594996577476</v>
      </c>
      <c r="BA28">
        <f t="shared" si="29"/>
        <v>37.884458455576024</v>
      </c>
      <c r="BB28">
        <f t="shared" si="30"/>
        <v>268.42096102747979</v>
      </c>
      <c r="BC28">
        <f t="shared" si="31"/>
        <v>2.6710412199623546E-2</v>
      </c>
      <c r="BD28">
        <f t="shared" si="32"/>
        <v>1.6145711936510203</v>
      </c>
      <c r="BE28">
        <f t="shared" si="33"/>
        <v>689.43330179401573</v>
      </c>
      <c r="BF28" t="s">
        <v>466</v>
      </c>
      <c r="BG28">
        <v>632.71</v>
      </c>
      <c r="BH28">
        <f t="shared" si="34"/>
        <v>632.71</v>
      </c>
      <c r="BI28">
        <f t="shared" si="35"/>
        <v>0.54762806992457014</v>
      </c>
      <c r="BJ28">
        <f t="shared" si="36"/>
        <v>0.6478523121915557</v>
      </c>
      <c r="BK28">
        <f t="shared" si="37"/>
        <v>0.7467263636844611</v>
      </c>
      <c r="BL28">
        <f t="shared" si="38"/>
        <v>1.2176482135846101</v>
      </c>
      <c r="BM28">
        <f t="shared" si="39"/>
        <v>0.84712687658961483</v>
      </c>
      <c r="BN28">
        <f t="shared" si="40"/>
        <v>0.45421896387627159</v>
      </c>
      <c r="BO28">
        <f t="shared" si="41"/>
        <v>0.54578103612372841</v>
      </c>
      <c r="BP28">
        <v>935</v>
      </c>
      <c r="BQ28">
        <v>300</v>
      </c>
      <c r="BR28">
        <v>300</v>
      </c>
      <c r="BS28">
        <v>300</v>
      </c>
      <c r="BT28">
        <v>10116.5</v>
      </c>
      <c r="BU28">
        <v>1286.95</v>
      </c>
      <c r="BV28">
        <v>-6.9155800000000002E-3</v>
      </c>
      <c r="BW28">
        <v>2.5</v>
      </c>
      <c r="BX28" t="s">
        <v>404</v>
      </c>
      <c r="BY28" t="s">
        <v>404</v>
      </c>
      <c r="BZ28" t="s">
        <v>404</v>
      </c>
      <c r="CA28" t="s">
        <v>404</v>
      </c>
      <c r="CB28" t="s">
        <v>404</v>
      </c>
      <c r="CC28" t="s">
        <v>404</v>
      </c>
      <c r="CD28" t="s">
        <v>404</v>
      </c>
      <c r="CE28" t="s">
        <v>404</v>
      </c>
      <c r="CF28" t="s">
        <v>404</v>
      </c>
      <c r="CG28" t="s">
        <v>404</v>
      </c>
      <c r="CH28">
        <f t="shared" si="42"/>
        <v>1799.97</v>
      </c>
      <c r="CI28">
        <f t="shared" si="43"/>
        <v>1513.1594996577476</v>
      </c>
      <c r="CJ28">
        <f t="shared" si="44"/>
        <v>0.84065817744615057</v>
      </c>
      <c r="CK28">
        <f t="shared" si="45"/>
        <v>0.16087028247107069</v>
      </c>
      <c r="CL28">
        <v>6</v>
      </c>
      <c r="CM28">
        <v>0.5</v>
      </c>
      <c r="CN28" t="s">
        <v>405</v>
      </c>
      <c r="CO28">
        <v>2</v>
      </c>
      <c r="CP28">
        <v>1657476921.5999999</v>
      </c>
      <c r="CQ28">
        <v>551.11800000000005</v>
      </c>
      <c r="CR28">
        <v>600.048</v>
      </c>
      <c r="CS28">
        <v>22.189699999999998</v>
      </c>
      <c r="CT28">
        <v>16.036000000000001</v>
      </c>
      <c r="CU28">
        <v>552.88699999999994</v>
      </c>
      <c r="CV28">
        <v>22.080500000000001</v>
      </c>
      <c r="CW28">
        <v>499.99700000000001</v>
      </c>
      <c r="CX28">
        <v>99.344700000000003</v>
      </c>
      <c r="CY28">
        <v>9.9821499999999994E-2</v>
      </c>
      <c r="CZ28">
        <v>27.435600000000001</v>
      </c>
      <c r="DA28">
        <v>28.0488</v>
      </c>
      <c r="DB28">
        <v>999.9</v>
      </c>
      <c r="DC28">
        <v>0</v>
      </c>
      <c r="DD28">
        <v>0</v>
      </c>
      <c r="DE28">
        <v>10006.9</v>
      </c>
      <c r="DF28">
        <v>0</v>
      </c>
      <c r="DG28">
        <v>1923.34</v>
      </c>
      <c r="DH28">
        <v>-48.929699999999997</v>
      </c>
      <c r="DI28">
        <v>563.625</v>
      </c>
      <c r="DJ28">
        <v>609.827</v>
      </c>
      <c r="DK28">
        <v>6.1537600000000001</v>
      </c>
      <c r="DL28">
        <v>600.048</v>
      </c>
      <c r="DM28">
        <v>16.036000000000001</v>
      </c>
      <c r="DN28">
        <v>2.2044299999999999</v>
      </c>
      <c r="DO28">
        <v>1.5930899999999999</v>
      </c>
      <c r="DP28">
        <v>18.994599999999998</v>
      </c>
      <c r="DQ28">
        <v>13.892099999999999</v>
      </c>
      <c r="DR28">
        <v>1799.97</v>
      </c>
      <c r="DS28">
        <v>0.97799800000000003</v>
      </c>
      <c r="DT28">
        <v>2.20021E-2</v>
      </c>
      <c r="DU28">
        <v>0</v>
      </c>
      <c r="DV28">
        <v>902.94</v>
      </c>
      <c r="DW28">
        <v>5.0005199999999999</v>
      </c>
      <c r="DX28">
        <v>17175.8</v>
      </c>
      <c r="DY28">
        <v>16308.7</v>
      </c>
      <c r="DZ28">
        <v>47.5</v>
      </c>
      <c r="EA28">
        <v>50.186999999999998</v>
      </c>
      <c r="EB28">
        <v>49.25</v>
      </c>
      <c r="EC28">
        <v>48.25</v>
      </c>
      <c r="ED28">
        <v>49.125</v>
      </c>
      <c r="EE28">
        <v>1755.48</v>
      </c>
      <c r="EF28">
        <v>39.49</v>
      </c>
      <c r="EG28">
        <v>0</v>
      </c>
      <c r="EH28">
        <v>163.0999999046326</v>
      </c>
      <c r="EI28">
        <v>0</v>
      </c>
      <c r="EJ28">
        <v>902.43399999999986</v>
      </c>
      <c r="EK28">
        <v>5.1228717886291397</v>
      </c>
      <c r="EL28">
        <v>75.162393253898159</v>
      </c>
      <c r="EM28">
        <v>17167.15769230769</v>
      </c>
      <c r="EN28">
        <v>15</v>
      </c>
      <c r="EO28">
        <v>1657476831.5999999</v>
      </c>
      <c r="EP28" t="s">
        <v>467</v>
      </c>
      <c r="EQ28">
        <v>1657476822.5999999</v>
      </c>
      <c r="ER28">
        <v>1657476831.5999999</v>
      </c>
      <c r="ES28">
        <v>15</v>
      </c>
      <c r="ET28">
        <v>4.3999999999999997E-2</v>
      </c>
      <c r="EU28">
        <v>2E-3</v>
      </c>
      <c r="EV28">
        <v>-1.7669999999999999</v>
      </c>
      <c r="EW28">
        <v>-2.8000000000000001E-2</v>
      </c>
      <c r="EX28">
        <v>600</v>
      </c>
      <c r="EY28">
        <v>16</v>
      </c>
      <c r="EZ28">
        <v>0.05</v>
      </c>
      <c r="FA28">
        <v>0.02</v>
      </c>
      <c r="FB28">
        <v>-48.785243902439021</v>
      </c>
      <c r="FC28">
        <v>-0.37889268292684242</v>
      </c>
      <c r="FD28">
        <v>0.10091693529172049</v>
      </c>
      <c r="FE28">
        <v>1</v>
      </c>
      <c r="FF28">
        <v>6.1762456097560978</v>
      </c>
      <c r="FG28">
        <v>3.1631707317096108E-2</v>
      </c>
      <c r="FH28">
        <v>2.9690071433079491E-2</v>
      </c>
      <c r="FI28">
        <v>1</v>
      </c>
      <c r="FJ28">
        <v>2</v>
      </c>
      <c r="FK28">
        <v>2</v>
      </c>
      <c r="FL28" t="s">
        <v>416</v>
      </c>
      <c r="FM28">
        <v>2.8929399999999998</v>
      </c>
      <c r="FN28">
        <v>2.8210700000000002</v>
      </c>
      <c r="FO28">
        <v>0.11178399999999999</v>
      </c>
      <c r="FP28">
        <v>0.11901100000000001</v>
      </c>
      <c r="FQ28">
        <v>0.109556</v>
      </c>
      <c r="FR28">
        <v>8.7644899999999998E-2</v>
      </c>
      <c r="FS28">
        <v>27532.9</v>
      </c>
      <c r="FT28">
        <v>25816.9</v>
      </c>
      <c r="FU28">
        <v>28506.2</v>
      </c>
      <c r="FV28">
        <v>27499.599999999999</v>
      </c>
      <c r="FW28">
        <v>35884.400000000001</v>
      </c>
      <c r="FX28">
        <v>35044.9</v>
      </c>
      <c r="FY28">
        <v>42033.5</v>
      </c>
      <c r="FZ28">
        <v>39800</v>
      </c>
      <c r="GA28">
        <v>2.0326499999999998</v>
      </c>
      <c r="GB28">
        <v>1.79148</v>
      </c>
      <c r="GC28">
        <v>2.4579500000000001E-2</v>
      </c>
      <c r="GD28">
        <v>0</v>
      </c>
      <c r="GE28">
        <v>27.647400000000001</v>
      </c>
      <c r="GF28">
        <v>999.9</v>
      </c>
      <c r="GG28">
        <v>47.3</v>
      </c>
      <c r="GH28">
        <v>38.4</v>
      </c>
      <c r="GI28">
        <v>32.388500000000001</v>
      </c>
      <c r="GJ28">
        <v>62.361499999999999</v>
      </c>
      <c r="GK28">
        <v>28.77</v>
      </c>
      <c r="GL28">
        <v>1</v>
      </c>
      <c r="GM28">
        <v>0.57859000000000005</v>
      </c>
      <c r="GN28">
        <v>5.4150299999999998</v>
      </c>
      <c r="GO28">
        <v>20.1569</v>
      </c>
      <c r="GP28">
        <v>5.2160900000000003</v>
      </c>
      <c r="GQ28">
        <v>11.992000000000001</v>
      </c>
      <c r="GR28">
        <v>4.9907000000000004</v>
      </c>
      <c r="GS28">
        <v>3.2909999999999999</v>
      </c>
      <c r="GT28">
        <v>2145.1999999999998</v>
      </c>
      <c r="GU28">
        <v>9999</v>
      </c>
      <c r="GV28">
        <v>8987.6</v>
      </c>
      <c r="GW28">
        <v>62.9</v>
      </c>
      <c r="GX28">
        <v>1.8646199999999999</v>
      </c>
      <c r="GY28">
        <v>1.8647400000000001</v>
      </c>
      <c r="GZ28">
        <v>1.86103</v>
      </c>
      <c r="HA28">
        <v>1.86229</v>
      </c>
      <c r="HB28">
        <v>1.8619699999999999</v>
      </c>
      <c r="HC28">
        <v>1.85785</v>
      </c>
      <c r="HD28">
        <v>1.8609599999999999</v>
      </c>
      <c r="HE28">
        <v>1.86385</v>
      </c>
      <c r="HF28">
        <v>0</v>
      </c>
      <c r="HG28">
        <v>0</v>
      </c>
      <c r="HH28">
        <v>0</v>
      </c>
      <c r="HI28">
        <v>0</v>
      </c>
      <c r="HJ28" t="s">
        <v>442</v>
      </c>
      <c r="HK28" t="s">
        <v>409</v>
      </c>
      <c r="HL28" t="s">
        <v>410</v>
      </c>
      <c r="HM28" t="s">
        <v>410</v>
      </c>
      <c r="HN28" t="s">
        <v>410</v>
      </c>
      <c r="HO28" t="s">
        <v>410</v>
      </c>
      <c r="HP28">
        <v>0</v>
      </c>
      <c r="HQ28">
        <v>100</v>
      </c>
      <c r="HR28">
        <v>100</v>
      </c>
      <c r="HS28">
        <v>-1.7689999999999999</v>
      </c>
      <c r="HT28">
        <v>0.10920000000000001</v>
      </c>
      <c r="HU28">
        <v>-2.0831734188137139</v>
      </c>
      <c r="HV28">
        <v>1.239808642223445E-3</v>
      </c>
      <c r="HW28">
        <v>-1.4970110245969971E-6</v>
      </c>
      <c r="HX28">
        <v>5.1465685573841773E-10</v>
      </c>
      <c r="HY28">
        <v>-0.13166107933547361</v>
      </c>
      <c r="HZ28">
        <v>-1.504106212652615E-2</v>
      </c>
      <c r="IA28">
        <v>1.735219391611595E-3</v>
      </c>
      <c r="IB28">
        <v>-2.535611455964381E-5</v>
      </c>
      <c r="IC28">
        <v>2</v>
      </c>
      <c r="ID28">
        <v>2081</v>
      </c>
      <c r="IE28">
        <v>0</v>
      </c>
      <c r="IF28">
        <v>23</v>
      </c>
      <c r="IG28">
        <v>1.6</v>
      </c>
      <c r="IH28">
        <v>1.5</v>
      </c>
      <c r="II28">
        <v>1.41113</v>
      </c>
      <c r="IJ28">
        <v>2.4108900000000002</v>
      </c>
      <c r="IK28">
        <v>1.54297</v>
      </c>
      <c r="IL28">
        <v>2.31934</v>
      </c>
      <c r="IM28">
        <v>1.5466299999999999</v>
      </c>
      <c r="IN28">
        <v>2.3718300000000001</v>
      </c>
      <c r="IO28">
        <v>42.191499999999998</v>
      </c>
      <c r="IP28">
        <v>23.842300000000002</v>
      </c>
      <c r="IQ28">
        <v>18</v>
      </c>
      <c r="IR28">
        <v>513.95699999999999</v>
      </c>
      <c r="IS28">
        <v>466.08</v>
      </c>
      <c r="IT28">
        <v>21.229900000000001</v>
      </c>
      <c r="IU28">
        <v>34.166699999999999</v>
      </c>
      <c r="IV28">
        <v>30.0014</v>
      </c>
      <c r="IW28">
        <v>34.066299999999998</v>
      </c>
      <c r="IX28">
        <v>34.066000000000003</v>
      </c>
      <c r="IY28">
        <v>28.362100000000002</v>
      </c>
      <c r="IZ28">
        <v>55.639099999999999</v>
      </c>
      <c r="JA28">
        <v>0</v>
      </c>
      <c r="JB28">
        <v>21.1753</v>
      </c>
      <c r="JC28">
        <v>600</v>
      </c>
      <c r="JD28">
        <v>16.102699999999999</v>
      </c>
      <c r="JE28">
        <v>99.501099999999994</v>
      </c>
      <c r="JF28">
        <v>98.471999999999994</v>
      </c>
    </row>
    <row r="29" spans="1:266" x14ac:dyDescent="0.25">
      <c r="A29">
        <v>13</v>
      </c>
      <c r="B29">
        <v>1657477067</v>
      </c>
      <c r="C29">
        <v>1516.400000095367</v>
      </c>
      <c r="D29" t="s">
        <v>468</v>
      </c>
      <c r="E29" t="s">
        <v>469</v>
      </c>
      <c r="F29" t="s">
        <v>396</v>
      </c>
      <c r="G29" t="s">
        <v>397</v>
      </c>
      <c r="H29" t="s">
        <v>398</v>
      </c>
      <c r="I29" t="s">
        <v>399</v>
      </c>
      <c r="J29" t="s">
        <v>400</v>
      </c>
      <c r="K29">
        <v>1657477067</v>
      </c>
      <c r="L29">
        <f t="shared" si="0"/>
        <v>5.2913889440832406E-3</v>
      </c>
      <c r="M29">
        <f t="shared" si="1"/>
        <v>5.2913889440832405</v>
      </c>
      <c r="N29">
        <f t="shared" si="2"/>
        <v>44.036566792909568</v>
      </c>
      <c r="O29">
        <f t="shared" si="3"/>
        <v>742.45399999999995</v>
      </c>
      <c r="P29">
        <f t="shared" si="4"/>
        <v>508.54519351529382</v>
      </c>
      <c r="Q29">
        <f t="shared" si="5"/>
        <v>50.57662910231258</v>
      </c>
      <c r="R29">
        <f t="shared" si="6"/>
        <v>73.839692248313597</v>
      </c>
      <c r="S29">
        <f t="shared" si="7"/>
        <v>0.34183242164580357</v>
      </c>
      <c r="T29">
        <f t="shared" si="8"/>
        <v>2.9179665769513781</v>
      </c>
      <c r="U29">
        <f t="shared" si="9"/>
        <v>0.3210418031671457</v>
      </c>
      <c r="V29">
        <f t="shared" si="10"/>
        <v>0.20241362074077024</v>
      </c>
      <c r="W29">
        <f t="shared" si="11"/>
        <v>289.55312333960205</v>
      </c>
      <c r="X29">
        <f t="shared" si="12"/>
        <v>27.677984023109246</v>
      </c>
      <c r="Y29">
        <f t="shared" si="13"/>
        <v>27.986799999999999</v>
      </c>
      <c r="Z29">
        <f t="shared" si="14"/>
        <v>3.7919204748025761</v>
      </c>
      <c r="AA29">
        <f t="shared" si="15"/>
        <v>60.292478772785095</v>
      </c>
      <c r="AB29">
        <f t="shared" si="16"/>
        <v>2.2021305261603201</v>
      </c>
      <c r="AC29">
        <f t="shared" si="17"/>
        <v>3.6524133208374923</v>
      </c>
      <c r="AD29">
        <f t="shared" si="18"/>
        <v>1.589789948642256</v>
      </c>
      <c r="AE29">
        <f t="shared" si="19"/>
        <v>-233.35025243407091</v>
      </c>
      <c r="AF29">
        <f t="shared" si="20"/>
        <v>-100.90082380156053</v>
      </c>
      <c r="AG29">
        <f t="shared" si="21"/>
        <v>-7.5124136613922374</v>
      </c>
      <c r="AH29">
        <f t="shared" si="22"/>
        <v>-52.210366557421651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52468.66581808075</v>
      </c>
      <c r="AN29" t="s">
        <v>401</v>
      </c>
      <c r="AO29">
        <v>10138.200000000001</v>
      </c>
      <c r="AP29">
        <v>991.13000000000011</v>
      </c>
      <c r="AQ29">
        <v>3656.87</v>
      </c>
      <c r="AR29">
        <f t="shared" si="26"/>
        <v>0.72896766907218469</v>
      </c>
      <c r="AS29">
        <v>-2.5326555040585359</v>
      </c>
      <c r="AT29" t="s">
        <v>470</v>
      </c>
      <c r="AU29">
        <v>10121.200000000001</v>
      </c>
      <c r="AV29">
        <v>905.87161538461544</v>
      </c>
      <c r="AW29">
        <v>1397.73</v>
      </c>
      <c r="AX29">
        <f t="shared" si="27"/>
        <v>0.35189799504581332</v>
      </c>
      <c r="AY29">
        <v>0.5</v>
      </c>
      <c r="AZ29">
        <f t="shared" si="28"/>
        <v>1513.117199657825</v>
      </c>
      <c r="BA29">
        <f t="shared" si="29"/>
        <v>44.036566792909568</v>
      </c>
      <c r="BB29">
        <f t="shared" si="30"/>
        <v>266.23145441446212</v>
      </c>
      <c r="BC29">
        <f t="shared" si="31"/>
        <v>3.077700941308395E-2</v>
      </c>
      <c r="BD29">
        <f t="shared" si="32"/>
        <v>1.6162921308121023</v>
      </c>
      <c r="BE29">
        <f t="shared" si="33"/>
        <v>689.20968772635433</v>
      </c>
      <c r="BF29" t="s">
        <v>471</v>
      </c>
      <c r="BG29">
        <v>638.36</v>
      </c>
      <c r="BH29">
        <f t="shared" si="34"/>
        <v>638.36</v>
      </c>
      <c r="BI29">
        <f t="shared" si="35"/>
        <v>0.54328804561682154</v>
      </c>
      <c r="BJ29">
        <f t="shared" si="36"/>
        <v>0.64771900998904952</v>
      </c>
      <c r="BK29">
        <f t="shared" si="37"/>
        <v>0.74842886059678448</v>
      </c>
      <c r="BL29">
        <f t="shared" si="38"/>
        <v>1.2096861402247534</v>
      </c>
      <c r="BM29">
        <f t="shared" si="39"/>
        <v>0.84747199651879035</v>
      </c>
      <c r="BN29">
        <f t="shared" si="40"/>
        <v>0.45644206109831026</v>
      </c>
      <c r="BO29">
        <f t="shared" si="41"/>
        <v>0.5435579389016898</v>
      </c>
      <c r="BP29">
        <v>937</v>
      </c>
      <c r="BQ29">
        <v>300</v>
      </c>
      <c r="BR29">
        <v>300</v>
      </c>
      <c r="BS29">
        <v>300</v>
      </c>
      <c r="BT29">
        <v>10121.200000000001</v>
      </c>
      <c r="BU29">
        <v>1293.71</v>
      </c>
      <c r="BV29">
        <v>-6.9186999999999999E-3</v>
      </c>
      <c r="BW29">
        <v>4.41</v>
      </c>
      <c r="BX29" t="s">
        <v>404</v>
      </c>
      <c r="BY29" t="s">
        <v>404</v>
      </c>
      <c r="BZ29" t="s">
        <v>404</v>
      </c>
      <c r="CA29" t="s">
        <v>404</v>
      </c>
      <c r="CB29" t="s">
        <v>404</v>
      </c>
      <c r="CC29" t="s">
        <v>404</v>
      </c>
      <c r="CD29" t="s">
        <v>404</v>
      </c>
      <c r="CE29" t="s">
        <v>404</v>
      </c>
      <c r="CF29" t="s">
        <v>404</v>
      </c>
      <c r="CG29" t="s">
        <v>404</v>
      </c>
      <c r="CH29">
        <f t="shared" si="42"/>
        <v>1799.92</v>
      </c>
      <c r="CI29">
        <f t="shared" si="43"/>
        <v>1513.117199657825</v>
      </c>
      <c r="CJ29">
        <f t="shared" si="44"/>
        <v>0.84065802905563858</v>
      </c>
      <c r="CK29">
        <f t="shared" si="45"/>
        <v>0.16086999607738237</v>
      </c>
      <c r="CL29">
        <v>6</v>
      </c>
      <c r="CM29">
        <v>0.5</v>
      </c>
      <c r="CN29" t="s">
        <v>405</v>
      </c>
      <c r="CO29">
        <v>2</v>
      </c>
      <c r="CP29">
        <v>1657477067</v>
      </c>
      <c r="CQ29">
        <v>742.45399999999995</v>
      </c>
      <c r="CR29">
        <v>800.00599999999997</v>
      </c>
      <c r="CS29">
        <v>22.142299999999999</v>
      </c>
      <c r="CT29">
        <v>15.9339</v>
      </c>
      <c r="CU29">
        <v>744.31700000000001</v>
      </c>
      <c r="CV29">
        <v>22.036200000000001</v>
      </c>
      <c r="CW29">
        <v>500.05399999999997</v>
      </c>
      <c r="CX29">
        <v>99.3536</v>
      </c>
      <c r="CY29">
        <v>9.9958400000000003E-2</v>
      </c>
      <c r="CZ29">
        <v>27.345400000000001</v>
      </c>
      <c r="DA29">
        <v>27.986799999999999</v>
      </c>
      <c r="DB29">
        <v>999.9</v>
      </c>
      <c r="DC29">
        <v>0</v>
      </c>
      <c r="DD29">
        <v>0</v>
      </c>
      <c r="DE29">
        <v>9998.75</v>
      </c>
      <c r="DF29">
        <v>0</v>
      </c>
      <c r="DG29">
        <v>1917.6</v>
      </c>
      <c r="DH29">
        <v>-57.5518</v>
      </c>
      <c r="DI29">
        <v>759.26599999999996</v>
      </c>
      <c r="DJ29">
        <v>812.96</v>
      </c>
      <c r="DK29">
        <v>6.2084099999999998</v>
      </c>
      <c r="DL29">
        <v>800.00599999999997</v>
      </c>
      <c r="DM29">
        <v>15.9339</v>
      </c>
      <c r="DN29">
        <v>2.1999200000000001</v>
      </c>
      <c r="DO29">
        <v>1.5830900000000001</v>
      </c>
      <c r="DP29">
        <v>18.9617</v>
      </c>
      <c r="DQ29">
        <v>13.795199999999999</v>
      </c>
      <c r="DR29">
        <v>1799.92</v>
      </c>
      <c r="DS29">
        <v>0.97800399999999998</v>
      </c>
      <c r="DT29">
        <v>2.1996000000000002E-2</v>
      </c>
      <c r="DU29">
        <v>0</v>
      </c>
      <c r="DV29">
        <v>905.38300000000004</v>
      </c>
      <c r="DW29">
        <v>5.0005199999999999</v>
      </c>
      <c r="DX29">
        <v>17182.5</v>
      </c>
      <c r="DY29">
        <v>16308.3</v>
      </c>
      <c r="DZ29">
        <v>46.75</v>
      </c>
      <c r="EA29">
        <v>49.5</v>
      </c>
      <c r="EB29">
        <v>48.561999999999998</v>
      </c>
      <c r="EC29">
        <v>47.375</v>
      </c>
      <c r="ED29">
        <v>48.436999999999998</v>
      </c>
      <c r="EE29">
        <v>1755.44</v>
      </c>
      <c r="EF29">
        <v>39.479999999999997</v>
      </c>
      <c r="EG29">
        <v>0</v>
      </c>
      <c r="EH29">
        <v>145</v>
      </c>
      <c r="EI29">
        <v>0</v>
      </c>
      <c r="EJ29">
        <v>905.87161538461544</v>
      </c>
      <c r="EK29">
        <v>-0.38167521127068538</v>
      </c>
      <c r="EL29">
        <v>-32.311111067688692</v>
      </c>
      <c r="EM29">
        <v>17187.880769230771</v>
      </c>
      <c r="EN29">
        <v>15</v>
      </c>
      <c r="EO29">
        <v>1657477007</v>
      </c>
      <c r="EP29" t="s">
        <v>472</v>
      </c>
      <c r="EQ29">
        <v>1657477003.5</v>
      </c>
      <c r="ER29">
        <v>1657477007</v>
      </c>
      <c r="ES29">
        <v>16</v>
      </c>
      <c r="ET29">
        <v>-8.5000000000000006E-2</v>
      </c>
      <c r="EU29">
        <v>-2E-3</v>
      </c>
      <c r="EV29">
        <v>-1.871</v>
      </c>
      <c r="EW29">
        <v>-3.3000000000000002E-2</v>
      </c>
      <c r="EX29">
        <v>800</v>
      </c>
      <c r="EY29">
        <v>16</v>
      </c>
      <c r="EZ29">
        <v>0.05</v>
      </c>
      <c r="FA29">
        <v>0.03</v>
      </c>
      <c r="FB29">
        <v>-57.591202499999987</v>
      </c>
      <c r="FC29">
        <v>-0.2354442776735497</v>
      </c>
      <c r="FD29">
        <v>9.1770500400455368E-2</v>
      </c>
      <c r="FE29">
        <v>1</v>
      </c>
      <c r="FF29">
        <v>6.2178547499999999</v>
      </c>
      <c r="FG29">
        <v>-7.9997110694192519E-2</v>
      </c>
      <c r="FH29">
        <v>8.3429356306698593E-3</v>
      </c>
      <c r="FI29">
        <v>1</v>
      </c>
      <c r="FJ29">
        <v>2</v>
      </c>
      <c r="FK29">
        <v>2</v>
      </c>
      <c r="FL29" t="s">
        <v>416</v>
      </c>
      <c r="FM29">
        <v>2.8929</v>
      </c>
      <c r="FN29">
        <v>2.8211400000000002</v>
      </c>
      <c r="FO29">
        <v>0.13741500000000001</v>
      </c>
      <c r="FP29">
        <v>0.14482500000000001</v>
      </c>
      <c r="FQ29">
        <v>0.109389</v>
      </c>
      <c r="FR29">
        <v>8.7233000000000005E-2</v>
      </c>
      <c r="FS29">
        <v>26733.8</v>
      </c>
      <c r="FT29">
        <v>25055.5</v>
      </c>
      <c r="FU29">
        <v>28502.2</v>
      </c>
      <c r="FV29">
        <v>27495.1</v>
      </c>
      <c r="FW29">
        <v>35886.699999999997</v>
      </c>
      <c r="FX29">
        <v>35056.6</v>
      </c>
      <c r="FY29">
        <v>42027.5</v>
      </c>
      <c r="FZ29">
        <v>39794.800000000003</v>
      </c>
      <c r="GA29">
        <v>2.0320999999999998</v>
      </c>
      <c r="GB29">
        <v>1.7900499999999999</v>
      </c>
      <c r="GC29">
        <v>1.5758000000000001E-2</v>
      </c>
      <c r="GD29">
        <v>0</v>
      </c>
      <c r="GE29">
        <v>27.729500000000002</v>
      </c>
      <c r="GF29">
        <v>999.9</v>
      </c>
      <c r="GG29">
        <v>47.7</v>
      </c>
      <c r="GH29">
        <v>38.4</v>
      </c>
      <c r="GI29">
        <v>32.662599999999998</v>
      </c>
      <c r="GJ29">
        <v>62.881500000000003</v>
      </c>
      <c r="GK29">
        <v>28.301300000000001</v>
      </c>
      <c r="GL29">
        <v>1</v>
      </c>
      <c r="GM29">
        <v>0.58574700000000002</v>
      </c>
      <c r="GN29">
        <v>5.2476399999999996</v>
      </c>
      <c r="GO29">
        <v>20.163799999999998</v>
      </c>
      <c r="GP29">
        <v>5.2166899999999998</v>
      </c>
      <c r="GQ29">
        <v>11.9918</v>
      </c>
      <c r="GR29">
        <v>4.9902499999999996</v>
      </c>
      <c r="GS29">
        <v>3.2909999999999999</v>
      </c>
      <c r="GT29">
        <v>2148.1</v>
      </c>
      <c r="GU29">
        <v>9999</v>
      </c>
      <c r="GV29">
        <v>8987.6</v>
      </c>
      <c r="GW29">
        <v>63</v>
      </c>
      <c r="GX29">
        <v>1.8646199999999999</v>
      </c>
      <c r="GY29">
        <v>1.86476</v>
      </c>
      <c r="GZ29">
        <v>1.86111</v>
      </c>
      <c r="HA29">
        <v>1.8623000000000001</v>
      </c>
      <c r="HB29">
        <v>1.8620000000000001</v>
      </c>
      <c r="HC29">
        <v>1.85788</v>
      </c>
      <c r="HD29">
        <v>1.8609599999999999</v>
      </c>
      <c r="HE29">
        <v>1.8638300000000001</v>
      </c>
      <c r="HF29">
        <v>0</v>
      </c>
      <c r="HG29">
        <v>0</v>
      </c>
      <c r="HH29">
        <v>0</v>
      </c>
      <c r="HI29">
        <v>0</v>
      </c>
      <c r="HJ29" t="s">
        <v>442</v>
      </c>
      <c r="HK29" t="s">
        <v>409</v>
      </c>
      <c r="HL29" t="s">
        <v>410</v>
      </c>
      <c r="HM29" t="s">
        <v>410</v>
      </c>
      <c r="HN29" t="s">
        <v>410</v>
      </c>
      <c r="HO29" t="s">
        <v>410</v>
      </c>
      <c r="HP29">
        <v>0</v>
      </c>
      <c r="HQ29">
        <v>100</v>
      </c>
      <c r="HR29">
        <v>100</v>
      </c>
      <c r="HS29">
        <v>-1.863</v>
      </c>
      <c r="HT29">
        <v>0.1061</v>
      </c>
      <c r="HU29">
        <v>-2.1681905803488339</v>
      </c>
      <c r="HV29">
        <v>1.239808642223445E-3</v>
      </c>
      <c r="HW29">
        <v>-1.4970110245969971E-6</v>
      </c>
      <c r="HX29">
        <v>5.1465685573841773E-10</v>
      </c>
      <c r="HY29">
        <v>-0.13375926277973851</v>
      </c>
      <c r="HZ29">
        <v>-1.504106212652615E-2</v>
      </c>
      <c r="IA29">
        <v>1.735219391611595E-3</v>
      </c>
      <c r="IB29">
        <v>-2.535611455964381E-5</v>
      </c>
      <c r="IC29">
        <v>2</v>
      </c>
      <c r="ID29">
        <v>2081</v>
      </c>
      <c r="IE29">
        <v>0</v>
      </c>
      <c r="IF29">
        <v>23</v>
      </c>
      <c r="IG29">
        <v>1.1000000000000001</v>
      </c>
      <c r="IH29">
        <v>1</v>
      </c>
      <c r="II29">
        <v>1.78345</v>
      </c>
      <c r="IJ29">
        <v>2.4047900000000002</v>
      </c>
      <c r="IK29">
        <v>1.54297</v>
      </c>
      <c r="IL29">
        <v>2.32056</v>
      </c>
      <c r="IM29">
        <v>1.5466299999999999</v>
      </c>
      <c r="IN29">
        <v>2.3034699999999999</v>
      </c>
      <c r="IO29">
        <v>42.271000000000001</v>
      </c>
      <c r="IP29">
        <v>23.842300000000002</v>
      </c>
      <c r="IQ29">
        <v>18</v>
      </c>
      <c r="IR29">
        <v>514.34400000000005</v>
      </c>
      <c r="IS29">
        <v>465.76499999999999</v>
      </c>
      <c r="IT29">
        <v>21.080500000000001</v>
      </c>
      <c r="IU29">
        <v>34.266100000000002</v>
      </c>
      <c r="IV29">
        <v>30.000299999999999</v>
      </c>
      <c r="IW29">
        <v>34.156999999999996</v>
      </c>
      <c r="IX29">
        <v>34.153399999999998</v>
      </c>
      <c r="IY29">
        <v>35.851700000000001</v>
      </c>
      <c r="IZ29">
        <v>56.2121</v>
      </c>
      <c r="JA29">
        <v>0</v>
      </c>
      <c r="JB29">
        <v>21.082799999999999</v>
      </c>
      <c r="JC29">
        <v>800</v>
      </c>
      <c r="JD29">
        <v>15.883900000000001</v>
      </c>
      <c r="JE29">
        <v>99.486900000000006</v>
      </c>
      <c r="JF29">
        <v>98.457899999999995</v>
      </c>
    </row>
    <row r="30" spans="1:266" x14ac:dyDescent="0.25">
      <c r="A30">
        <v>14</v>
      </c>
      <c r="B30">
        <v>1657477219</v>
      </c>
      <c r="C30">
        <v>1668.400000095367</v>
      </c>
      <c r="D30" t="s">
        <v>473</v>
      </c>
      <c r="E30" t="s">
        <v>474</v>
      </c>
      <c r="F30" t="s">
        <v>396</v>
      </c>
      <c r="G30" t="s">
        <v>397</v>
      </c>
      <c r="H30" t="s">
        <v>398</v>
      </c>
      <c r="I30" t="s">
        <v>399</v>
      </c>
      <c r="J30" t="s">
        <v>400</v>
      </c>
      <c r="K30">
        <v>1657477219</v>
      </c>
      <c r="L30">
        <f t="shared" si="0"/>
        <v>5.1982585253566018E-3</v>
      </c>
      <c r="M30">
        <f t="shared" si="1"/>
        <v>5.1982585253566018</v>
      </c>
      <c r="N30">
        <f t="shared" si="2"/>
        <v>46.514974832067175</v>
      </c>
      <c r="O30">
        <f t="shared" si="3"/>
        <v>938.25199999999995</v>
      </c>
      <c r="P30">
        <f t="shared" si="4"/>
        <v>681.22107435502323</v>
      </c>
      <c r="Q30">
        <f t="shared" si="5"/>
        <v>67.753284127530392</v>
      </c>
      <c r="R30">
        <f t="shared" si="6"/>
        <v>93.317216293419989</v>
      </c>
      <c r="S30">
        <f t="shared" si="7"/>
        <v>0.33281858166616318</v>
      </c>
      <c r="T30">
        <f t="shared" si="8"/>
        <v>2.9173980589527728</v>
      </c>
      <c r="U30">
        <f t="shared" si="9"/>
        <v>0.31307239020404926</v>
      </c>
      <c r="V30">
        <f t="shared" si="10"/>
        <v>0.19734665998832202</v>
      </c>
      <c r="W30">
        <f t="shared" si="11"/>
        <v>289.56327833945676</v>
      </c>
      <c r="X30">
        <f t="shared" si="12"/>
        <v>27.753500010283958</v>
      </c>
      <c r="Y30">
        <f t="shared" si="13"/>
        <v>28.007300000000001</v>
      </c>
      <c r="Z30">
        <f t="shared" si="14"/>
        <v>3.7964549300481449</v>
      </c>
      <c r="AA30">
        <f t="shared" si="15"/>
        <v>59.911713545662295</v>
      </c>
      <c r="AB30">
        <f t="shared" si="16"/>
        <v>2.1947824327704999</v>
      </c>
      <c r="AC30">
        <f t="shared" si="17"/>
        <v>3.6633611407187097</v>
      </c>
      <c r="AD30">
        <f t="shared" si="18"/>
        <v>1.601672497277645</v>
      </c>
      <c r="AE30">
        <f t="shared" si="19"/>
        <v>-229.24320096822615</v>
      </c>
      <c r="AF30">
        <f t="shared" si="20"/>
        <v>-96.068312345423351</v>
      </c>
      <c r="AG30">
        <f t="shared" si="21"/>
        <v>-7.1565653962835594</v>
      </c>
      <c r="AH30">
        <f t="shared" si="22"/>
        <v>-42.904800370476295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52443.507232158569</v>
      </c>
      <c r="AN30" t="s">
        <v>401</v>
      </c>
      <c r="AO30">
        <v>10138.200000000001</v>
      </c>
      <c r="AP30">
        <v>991.13000000000011</v>
      </c>
      <c r="AQ30">
        <v>3656.87</v>
      </c>
      <c r="AR30">
        <f t="shared" si="26"/>
        <v>0.72896766907218469</v>
      </c>
      <c r="AS30">
        <v>-2.5326555040585359</v>
      </c>
      <c r="AT30" t="s">
        <v>475</v>
      </c>
      <c r="AU30">
        <v>10123.4</v>
      </c>
      <c r="AV30">
        <v>887.92431999999997</v>
      </c>
      <c r="AW30">
        <v>1358.01</v>
      </c>
      <c r="AX30">
        <f t="shared" si="27"/>
        <v>0.34615774552470158</v>
      </c>
      <c r="AY30">
        <v>0.5</v>
      </c>
      <c r="AZ30">
        <f t="shared" si="28"/>
        <v>1513.1678996577496</v>
      </c>
      <c r="BA30">
        <f t="shared" si="29"/>
        <v>46.514974832067175</v>
      </c>
      <c r="BB30">
        <f t="shared" si="30"/>
        <v>261.89739437293724</v>
      </c>
      <c r="BC30">
        <f t="shared" si="31"/>
        <v>3.2413871816352552E-2</v>
      </c>
      <c r="BD30">
        <f t="shared" si="32"/>
        <v>1.692815222273768</v>
      </c>
      <c r="BE30">
        <f t="shared" si="33"/>
        <v>679.41102190384652</v>
      </c>
      <c r="BF30" t="s">
        <v>476</v>
      </c>
      <c r="BG30">
        <v>623.16999999999996</v>
      </c>
      <c r="BH30">
        <f t="shared" si="34"/>
        <v>623.16999999999996</v>
      </c>
      <c r="BI30">
        <f t="shared" si="35"/>
        <v>0.54111530842924571</v>
      </c>
      <c r="BJ30">
        <f t="shared" si="36"/>
        <v>0.63971161069076266</v>
      </c>
      <c r="BK30">
        <f t="shared" si="37"/>
        <v>0.75777433497049795</v>
      </c>
      <c r="BL30">
        <f t="shared" si="38"/>
        <v>1.2813063672045359</v>
      </c>
      <c r="BM30">
        <f t="shared" si="39"/>
        <v>0.86237217433057978</v>
      </c>
      <c r="BN30">
        <f t="shared" si="40"/>
        <v>0.44896741248641842</v>
      </c>
      <c r="BO30">
        <f t="shared" si="41"/>
        <v>0.55103258751358153</v>
      </c>
      <c r="BP30">
        <v>939</v>
      </c>
      <c r="BQ30">
        <v>300</v>
      </c>
      <c r="BR30">
        <v>300</v>
      </c>
      <c r="BS30">
        <v>300</v>
      </c>
      <c r="BT30">
        <v>10123.4</v>
      </c>
      <c r="BU30">
        <v>1260.98</v>
      </c>
      <c r="BV30">
        <v>-6.9201100000000001E-3</v>
      </c>
      <c r="BW30">
        <v>5.66</v>
      </c>
      <c r="BX30" t="s">
        <v>404</v>
      </c>
      <c r="BY30" t="s">
        <v>404</v>
      </c>
      <c r="BZ30" t="s">
        <v>404</v>
      </c>
      <c r="CA30" t="s">
        <v>404</v>
      </c>
      <c r="CB30" t="s">
        <v>404</v>
      </c>
      <c r="CC30" t="s">
        <v>404</v>
      </c>
      <c r="CD30" t="s">
        <v>404</v>
      </c>
      <c r="CE30" t="s">
        <v>404</v>
      </c>
      <c r="CF30" t="s">
        <v>404</v>
      </c>
      <c r="CG30" t="s">
        <v>404</v>
      </c>
      <c r="CH30">
        <f t="shared" si="42"/>
        <v>1799.98</v>
      </c>
      <c r="CI30">
        <f t="shared" si="43"/>
        <v>1513.1678996577496</v>
      </c>
      <c r="CJ30">
        <f t="shared" si="44"/>
        <v>0.84065817378956964</v>
      </c>
      <c r="CK30">
        <f t="shared" si="45"/>
        <v>0.16087027541386947</v>
      </c>
      <c r="CL30">
        <v>6</v>
      </c>
      <c r="CM30">
        <v>0.5</v>
      </c>
      <c r="CN30" t="s">
        <v>405</v>
      </c>
      <c r="CO30">
        <v>2</v>
      </c>
      <c r="CP30">
        <v>1657477219</v>
      </c>
      <c r="CQ30">
        <v>938.25199999999995</v>
      </c>
      <c r="CR30">
        <v>999.91</v>
      </c>
      <c r="CS30">
        <v>22.067299999999999</v>
      </c>
      <c r="CT30">
        <v>15.968299999999999</v>
      </c>
      <c r="CU30">
        <v>940.27700000000004</v>
      </c>
      <c r="CV30">
        <v>21.956700000000001</v>
      </c>
      <c r="CW30">
        <v>500.10300000000001</v>
      </c>
      <c r="CX30">
        <v>99.358599999999996</v>
      </c>
      <c r="CY30">
        <v>9.9985000000000004E-2</v>
      </c>
      <c r="CZ30">
        <v>27.3965</v>
      </c>
      <c r="DA30">
        <v>28.007300000000001</v>
      </c>
      <c r="DB30">
        <v>999.9</v>
      </c>
      <c r="DC30">
        <v>0</v>
      </c>
      <c r="DD30">
        <v>0</v>
      </c>
      <c r="DE30">
        <v>9995</v>
      </c>
      <c r="DF30">
        <v>0</v>
      </c>
      <c r="DG30">
        <v>1916.28</v>
      </c>
      <c r="DH30">
        <v>-61.658000000000001</v>
      </c>
      <c r="DI30">
        <v>959.42399999999998</v>
      </c>
      <c r="DJ30">
        <v>1016.14</v>
      </c>
      <c r="DK30">
        <v>6.0990000000000002</v>
      </c>
      <c r="DL30">
        <v>999.91</v>
      </c>
      <c r="DM30">
        <v>15.968299999999999</v>
      </c>
      <c r="DN30">
        <v>2.1925699999999999</v>
      </c>
      <c r="DO30">
        <v>1.5865899999999999</v>
      </c>
      <c r="DP30">
        <v>18.908200000000001</v>
      </c>
      <c r="DQ30">
        <v>13.8291</v>
      </c>
      <c r="DR30">
        <v>1799.98</v>
      </c>
      <c r="DS30">
        <v>0.97799999999999998</v>
      </c>
      <c r="DT30">
        <v>2.1999600000000001E-2</v>
      </c>
      <c r="DU30">
        <v>0</v>
      </c>
      <c r="DV30">
        <v>887.24699999999996</v>
      </c>
      <c r="DW30">
        <v>5.0005199999999999</v>
      </c>
      <c r="DX30">
        <v>16827.7</v>
      </c>
      <c r="DY30">
        <v>16308.8</v>
      </c>
      <c r="DZ30">
        <v>46.375</v>
      </c>
      <c r="EA30">
        <v>48.936999999999998</v>
      </c>
      <c r="EB30">
        <v>48.061999999999998</v>
      </c>
      <c r="EC30">
        <v>47</v>
      </c>
      <c r="ED30">
        <v>48.061999999999998</v>
      </c>
      <c r="EE30">
        <v>1755.49</v>
      </c>
      <c r="EF30">
        <v>39.49</v>
      </c>
      <c r="EG30">
        <v>0</v>
      </c>
      <c r="EH30">
        <v>151.60000014305109</v>
      </c>
      <c r="EI30">
        <v>0</v>
      </c>
      <c r="EJ30">
        <v>887.92431999999997</v>
      </c>
      <c r="EK30">
        <v>-6.2772307529680473</v>
      </c>
      <c r="EL30">
        <v>-109.46153848333211</v>
      </c>
      <c r="EM30">
        <v>16841.648000000001</v>
      </c>
      <c r="EN30">
        <v>15</v>
      </c>
      <c r="EO30">
        <v>1657477145.5</v>
      </c>
      <c r="EP30" t="s">
        <v>477</v>
      </c>
      <c r="EQ30">
        <v>1657477132.5</v>
      </c>
      <c r="ER30">
        <v>1657477145.5</v>
      </c>
      <c r="ES30">
        <v>17</v>
      </c>
      <c r="ET30">
        <v>-0.127</v>
      </c>
      <c r="EU30">
        <v>6.0000000000000001E-3</v>
      </c>
      <c r="EV30">
        <v>-2.0369999999999999</v>
      </c>
      <c r="EW30">
        <v>-3.3000000000000002E-2</v>
      </c>
      <c r="EX30">
        <v>1000</v>
      </c>
      <c r="EY30">
        <v>16</v>
      </c>
      <c r="EZ30">
        <v>0.05</v>
      </c>
      <c r="FA30">
        <v>0.01</v>
      </c>
      <c r="FB30">
        <v>-61.769745000000007</v>
      </c>
      <c r="FC30">
        <v>0.44682326454050081</v>
      </c>
      <c r="FD30">
        <v>9.2698155186606054E-2</v>
      </c>
      <c r="FE30">
        <v>1</v>
      </c>
      <c r="FF30">
        <v>6.1152135000000003</v>
      </c>
      <c r="FG30">
        <v>-9.8969606003755858E-2</v>
      </c>
      <c r="FH30">
        <v>9.6934935781687499E-3</v>
      </c>
      <c r="FI30">
        <v>1</v>
      </c>
      <c r="FJ30">
        <v>2</v>
      </c>
      <c r="FK30">
        <v>2</v>
      </c>
      <c r="FL30" t="s">
        <v>416</v>
      </c>
      <c r="FM30">
        <v>2.8929100000000001</v>
      </c>
      <c r="FN30">
        <v>2.8211300000000001</v>
      </c>
      <c r="FO30">
        <v>0.16031200000000001</v>
      </c>
      <c r="FP30">
        <v>0.167431</v>
      </c>
      <c r="FQ30">
        <v>0.109098</v>
      </c>
      <c r="FR30">
        <v>8.7357400000000002E-2</v>
      </c>
      <c r="FS30">
        <v>26019</v>
      </c>
      <c r="FT30">
        <v>24387.3</v>
      </c>
      <c r="FU30">
        <v>28497.7</v>
      </c>
      <c r="FV30">
        <v>27489.7</v>
      </c>
      <c r="FW30">
        <v>35893</v>
      </c>
      <c r="FX30">
        <v>35044.9</v>
      </c>
      <c r="FY30">
        <v>42020.4</v>
      </c>
      <c r="FZ30">
        <v>39786.400000000001</v>
      </c>
      <c r="GA30">
        <v>2.03145</v>
      </c>
      <c r="GB30">
        <v>1.7897799999999999</v>
      </c>
      <c r="GC30">
        <v>1.6003799999999999E-2</v>
      </c>
      <c r="GD30">
        <v>0</v>
      </c>
      <c r="GE30">
        <v>27.745899999999999</v>
      </c>
      <c r="GF30">
        <v>999.9</v>
      </c>
      <c r="GG30">
        <v>47.8</v>
      </c>
      <c r="GH30">
        <v>38.299999999999997</v>
      </c>
      <c r="GI30">
        <v>32.550800000000002</v>
      </c>
      <c r="GJ30">
        <v>62.621600000000001</v>
      </c>
      <c r="GK30">
        <v>28.385400000000001</v>
      </c>
      <c r="GL30">
        <v>1</v>
      </c>
      <c r="GM30">
        <v>0.59351900000000002</v>
      </c>
      <c r="GN30">
        <v>5.26037</v>
      </c>
      <c r="GO30">
        <v>20.1629</v>
      </c>
      <c r="GP30">
        <v>5.2163899999999996</v>
      </c>
      <c r="GQ30">
        <v>11.992000000000001</v>
      </c>
      <c r="GR30">
        <v>4.9896500000000001</v>
      </c>
      <c r="GS30">
        <v>3.2909999999999999</v>
      </c>
      <c r="GT30">
        <v>2151.3000000000002</v>
      </c>
      <c r="GU30">
        <v>9999</v>
      </c>
      <c r="GV30">
        <v>8987.6</v>
      </c>
      <c r="GW30">
        <v>63</v>
      </c>
      <c r="GX30">
        <v>1.8646199999999999</v>
      </c>
      <c r="GY30">
        <v>1.8647100000000001</v>
      </c>
      <c r="GZ30">
        <v>1.86103</v>
      </c>
      <c r="HA30">
        <v>1.86232</v>
      </c>
      <c r="HB30">
        <v>1.86199</v>
      </c>
      <c r="HC30">
        <v>1.8578399999999999</v>
      </c>
      <c r="HD30">
        <v>1.8609599999999999</v>
      </c>
      <c r="HE30">
        <v>1.86382</v>
      </c>
      <c r="HF30">
        <v>0</v>
      </c>
      <c r="HG30">
        <v>0</v>
      </c>
      <c r="HH30">
        <v>0</v>
      </c>
      <c r="HI30">
        <v>0</v>
      </c>
      <c r="HJ30" t="s">
        <v>442</v>
      </c>
      <c r="HK30" t="s">
        <v>409</v>
      </c>
      <c r="HL30" t="s">
        <v>410</v>
      </c>
      <c r="HM30" t="s">
        <v>410</v>
      </c>
      <c r="HN30" t="s">
        <v>410</v>
      </c>
      <c r="HO30" t="s">
        <v>410</v>
      </c>
      <c r="HP30">
        <v>0</v>
      </c>
      <c r="HQ30">
        <v>100</v>
      </c>
      <c r="HR30">
        <v>100</v>
      </c>
      <c r="HS30">
        <v>-2.0249999999999999</v>
      </c>
      <c r="HT30">
        <v>0.1106</v>
      </c>
      <c r="HU30">
        <v>-2.2944835607873659</v>
      </c>
      <c r="HV30">
        <v>1.239808642223445E-3</v>
      </c>
      <c r="HW30">
        <v>-1.4970110245969971E-6</v>
      </c>
      <c r="HX30">
        <v>5.1465685573841773E-10</v>
      </c>
      <c r="HY30">
        <v>-0.1273285703405711</v>
      </c>
      <c r="HZ30">
        <v>-1.504106212652615E-2</v>
      </c>
      <c r="IA30">
        <v>1.735219391611595E-3</v>
      </c>
      <c r="IB30">
        <v>-2.535611455964381E-5</v>
      </c>
      <c r="IC30">
        <v>2</v>
      </c>
      <c r="ID30">
        <v>2081</v>
      </c>
      <c r="IE30">
        <v>0</v>
      </c>
      <c r="IF30">
        <v>23</v>
      </c>
      <c r="IG30">
        <v>1.4</v>
      </c>
      <c r="IH30">
        <v>1.2</v>
      </c>
      <c r="II30">
        <v>2.1435499999999998</v>
      </c>
      <c r="IJ30">
        <v>2.3986800000000001</v>
      </c>
      <c r="IK30">
        <v>1.54297</v>
      </c>
      <c r="IL30">
        <v>2.31812</v>
      </c>
      <c r="IM30">
        <v>1.5466299999999999</v>
      </c>
      <c r="IN30">
        <v>2.3278799999999999</v>
      </c>
      <c r="IO30">
        <v>42.244500000000002</v>
      </c>
      <c r="IP30">
        <v>23.851099999999999</v>
      </c>
      <c r="IQ30">
        <v>18</v>
      </c>
      <c r="IR30">
        <v>514.524</v>
      </c>
      <c r="IS30">
        <v>466.14</v>
      </c>
      <c r="IT30">
        <v>21.309699999999999</v>
      </c>
      <c r="IU30">
        <v>34.332099999999997</v>
      </c>
      <c r="IV30">
        <v>30.000699999999998</v>
      </c>
      <c r="IW30">
        <v>34.229900000000001</v>
      </c>
      <c r="IX30">
        <v>34.227600000000002</v>
      </c>
      <c r="IY30">
        <v>43.053199999999997</v>
      </c>
      <c r="IZ30">
        <v>56.085900000000002</v>
      </c>
      <c r="JA30">
        <v>0</v>
      </c>
      <c r="JB30">
        <v>21.295400000000001</v>
      </c>
      <c r="JC30">
        <v>1000</v>
      </c>
      <c r="JD30">
        <v>15.9621</v>
      </c>
      <c r="JE30">
        <v>99.470600000000005</v>
      </c>
      <c r="JF30">
        <v>98.437799999999996</v>
      </c>
    </row>
    <row r="31" spans="1:266" x14ac:dyDescent="0.25">
      <c r="A31">
        <v>15</v>
      </c>
      <c r="B31">
        <v>1657477399.5</v>
      </c>
      <c r="C31">
        <v>1848.900000095367</v>
      </c>
      <c r="D31" t="s">
        <v>478</v>
      </c>
      <c r="E31" t="s">
        <v>479</v>
      </c>
      <c r="F31" t="s">
        <v>396</v>
      </c>
      <c r="G31" t="s">
        <v>397</v>
      </c>
      <c r="H31" t="s">
        <v>398</v>
      </c>
      <c r="I31" t="s">
        <v>399</v>
      </c>
      <c r="J31" t="s">
        <v>400</v>
      </c>
      <c r="K31">
        <v>1657477399.5</v>
      </c>
      <c r="L31">
        <f t="shared" si="0"/>
        <v>4.6712910579156872E-3</v>
      </c>
      <c r="M31">
        <f t="shared" si="1"/>
        <v>4.6712910579156874</v>
      </c>
      <c r="N31">
        <f t="shared" si="2"/>
        <v>47.21919188757257</v>
      </c>
      <c r="O31">
        <f t="shared" si="3"/>
        <v>1137.01</v>
      </c>
      <c r="P31">
        <f t="shared" si="4"/>
        <v>845.18531762159637</v>
      </c>
      <c r="Q31">
        <f t="shared" si="5"/>
        <v>84.059911304296051</v>
      </c>
      <c r="R31">
        <f t="shared" si="6"/>
        <v>113.08402756102902</v>
      </c>
      <c r="S31">
        <f t="shared" si="7"/>
        <v>0.29802762747661565</v>
      </c>
      <c r="T31">
        <f t="shared" si="8"/>
        <v>2.9193410213203106</v>
      </c>
      <c r="U31">
        <f t="shared" si="9"/>
        <v>0.2820978432921582</v>
      </c>
      <c r="V31">
        <f t="shared" si="10"/>
        <v>0.17767139193341136</v>
      </c>
      <c r="W31">
        <f t="shared" si="11"/>
        <v>289.56545333929319</v>
      </c>
      <c r="X31">
        <f t="shared" si="12"/>
        <v>27.881249623897286</v>
      </c>
      <c r="Y31">
        <f t="shared" si="13"/>
        <v>27.991299999999999</v>
      </c>
      <c r="Z31">
        <f t="shared" si="14"/>
        <v>3.7929154380492447</v>
      </c>
      <c r="AA31">
        <f t="shared" si="15"/>
        <v>59.966597739075723</v>
      </c>
      <c r="AB31">
        <f t="shared" si="16"/>
        <v>2.1955712354539507</v>
      </c>
      <c r="AC31">
        <f t="shared" si="17"/>
        <v>3.6613236672309357</v>
      </c>
      <c r="AD31">
        <f t="shared" si="18"/>
        <v>1.597344202595294</v>
      </c>
      <c r="AE31">
        <f t="shared" si="19"/>
        <v>-206.0039356540818</v>
      </c>
      <c r="AF31">
        <f t="shared" si="20"/>
        <v>-95.109274191360228</v>
      </c>
      <c r="AG31">
        <f t="shared" si="21"/>
        <v>-7.0795060322299488</v>
      </c>
      <c r="AH31">
        <f t="shared" si="22"/>
        <v>-18.627262538378815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52501.001224860447</v>
      </c>
      <c r="AN31" t="s">
        <v>401</v>
      </c>
      <c r="AO31">
        <v>10138.200000000001</v>
      </c>
      <c r="AP31">
        <v>991.13000000000011</v>
      </c>
      <c r="AQ31">
        <v>3656.87</v>
      </c>
      <c r="AR31">
        <f t="shared" si="26"/>
        <v>0.72896766907218469</v>
      </c>
      <c r="AS31">
        <v>-2.5326555040585359</v>
      </c>
      <c r="AT31" t="s">
        <v>480</v>
      </c>
      <c r="AU31">
        <v>10126.1</v>
      </c>
      <c r="AV31">
        <v>865.91719230769218</v>
      </c>
      <c r="AW31">
        <v>1312.68</v>
      </c>
      <c r="AX31">
        <f t="shared" si="27"/>
        <v>0.34034403486935727</v>
      </c>
      <c r="AY31">
        <v>0.5</v>
      </c>
      <c r="AZ31">
        <f t="shared" si="28"/>
        <v>1513.1765996576646</v>
      </c>
      <c r="BA31">
        <f t="shared" si="29"/>
        <v>47.21919188757257</v>
      </c>
      <c r="BB31">
        <f t="shared" si="30"/>
        <v>257.50031469869185</v>
      </c>
      <c r="BC31">
        <f t="shared" si="31"/>
        <v>3.2879075319355841E-2</v>
      </c>
      <c r="BD31">
        <f t="shared" si="32"/>
        <v>1.7858046134625343</v>
      </c>
      <c r="BE31">
        <f t="shared" si="33"/>
        <v>667.87250382776813</v>
      </c>
      <c r="BF31" t="s">
        <v>481</v>
      </c>
      <c r="BG31">
        <v>616.15</v>
      </c>
      <c r="BH31">
        <f t="shared" si="34"/>
        <v>616.15</v>
      </c>
      <c r="BI31">
        <f t="shared" si="35"/>
        <v>0.5306167535118993</v>
      </c>
      <c r="BJ31">
        <f t="shared" si="36"/>
        <v>0.64141215409574293</v>
      </c>
      <c r="BK31">
        <f t="shared" si="37"/>
        <v>0.77093254229261488</v>
      </c>
      <c r="BL31">
        <f t="shared" si="38"/>
        <v>1.3894038491441703</v>
      </c>
      <c r="BM31">
        <f t="shared" si="39"/>
        <v>0.8793768334496237</v>
      </c>
      <c r="BN31">
        <f t="shared" si="40"/>
        <v>0.45640172323274619</v>
      </c>
      <c r="BO31">
        <f t="shared" si="41"/>
        <v>0.54359827676725381</v>
      </c>
      <c r="BP31">
        <v>941</v>
      </c>
      <c r="BQ31">
        <v>300</v>
      </c>
      <c r="BR31">
        <v>300</v>
      </c>
      <c r="BS31">
        <v>300</v>
      </c>
      <c r="BT31">
        <v>10126.1</v>
      </c>
      <c r="BU31">
        <v>1222.04</v>
      </c>
      <c r="BV31">
        <v>-6.9217200000000001E-3</v>
      </c>
      <c r="BW31">
        <v>5.96</v>
      </c>
      <c r="BX31" t="s">
        <v>404</v>
      </c>
      <c r="BY31" t="s">
        <v>404</v>
      </c>
      <c r="BZ31" t="s">
        <v>404</v>
      </c>
      <c r="CA31" t="s">
        <v>404</v>
      </c>
      <c r="CB31" t="s">
        <v>404</v>
      </c>
      <c r="CC31" t="s">
        <v>404</v>
      </c>
      <c r="CD31" t="s">
        <v>404</v>
      </c>
      <c r="CE31" t="s">
        <v>404</v>
      </c>
      <c r="CF31" t="s">
        <v>404</v>
      </c>
      <c r="CG31" t="s">
        <v>404</v>
      </c>
      <c r="CH31">
        <f t="shared" si="42"/>
        <v>1799.99</v>
      </c>
      <c r="CI31">
        <f t="shared" si="43"/>
        <v>1513.1765996576646</v>
      </c>
      <c r="CJ31">
        <f t="shared" si="44"/>
        <v>0.84065833680057367</v>
      </c>
      <c r="CK31">
        <f t="shared" si="45"/>
        <v>0.16087059002510745</v>
      </c>
      <c r="CL31">
        <v>6</v>
      </c>
      <c r="CM31">
        <v>0.5</v>
      </c>
      <c r="CN31" t="s">
        <v>405</v>
      </c>
      <c r="CO31">
        <v>2</v>
      </c>
      <c r="CP31">
        <v>1657477399.5</v>
      </c>
      <c r="CQ31">
        <v>1137.01</v>
      </c>
      <c r="CR31">
        <v>1200.05</v>
      </c>
      <c r="CS31">
        <v>22.075500000000002</v>
      </c>
      <c r="CT31">
        <v>16.593399999999999</v>
      </c>
      <c r="CU31">
        <v>1139.33</v>
      </c>
      <c r="CV31">
        <v>21.966799999999999</v>
      </c>
      <c r="CW31">
        <v>499.97300000000001</v>
      </c>
      <c r="CX31">
        <v>99.357600000000005</v>
      </c>
      <c r="CY31">
        <v>9.9772899999999998E-2</v>
      </c>
      <c r="CZ31">
        <v>27.387</v>
      </c>
      <c r="DA31">
        <v>27.991299999999999</v>
      </c>
      <c r="DB31">
        <v>999.9</v>
      </c>
      <c r="DC31">
        <v>0</v>
      </c>
      <c r="DD31">
        <v>0</v>
      </c>
      <c r="DE31">
        <v>10006.200000000001</v>
      </c>
      <c r="DF31">
        <v>0</v>
      </c>
      <c r="DG31">
        <v>1907.05</v>
      </c>
      <c r="DH31">
        <v>-63.040399999999998</v>
      </c>
      <c r="DI31">
        <v>1162.67</v>
      </c>
      <c r="DJ31">
        <v>1220.3</v>
      </c>
      <c r="DK31">
        <v>5.4820500000000001</v>
      </c>
      <c r="DL31">
        <v>1200.05</v>
      </c>
      <c r="DM31">
        <v>16.593399999999999</v>
      </c>
      <c r="DN31">
        <v>2.1933600000000002</v>
      </c>
      <c r="DO31">
        <v>1.6486799999999999</v>
      </c>
      <c r="DP31">
        <v>18.913900000000002</v>
      </c>
      <c r="DQ31">
        <v>14.4215</v>
      </c>
      <c r="DR31">
        <v>1799.99</v>
      </c>
      <c r="DS31">
        <v>0.977993</v>
      </c>
      <c r="DT31">
        <v>2.2006899999999999E-2</v>
      </c>
      <c r="DU31">
        <v>0</v>
      </c>
      <c r="DV31">
        <v>865.23</v>
      </c>
      <c r="DW31">
        <v>5.0005199999999999</v>
      </c>
      <c r="DX31">
        <v>16398.3</v>
      </c>
      <c r="DY31">
        <v>16308.8</v>
      </c>
      <c r="DZ31">
        <v>45.936999999999998</v>
      </c>
      <c r="EA31">
        <v>48.5</v>
      </c>
      <c r="EB31">
        <v>47.625</v>
      </c>
      <c r="EC31">
        <v>46.436999999999998</v>
      </c>
      <c r="ED31">
        <v>47.686999999999998</v>
      </c>
      <c r="EE31">
        <v>1755.49</v>
      </c>
      <c r="EF31">
        <v>39.5</v>
      </c>
      <c r="EG31">
        <v>0</v>
      </c>
      <c r="EH31">
        <v>179.89999985694891</v>
      </c>
      <c r="EI31">
        <v>0</v>
      </c>
      <c r="EJ31">
        <v>865.91719230769218</v>
      </c>
      <c r="EK31">
        <v>-4.9939487368430591</v>
      </c>
      <c r="EL31">
        <v>-112.89572658347311</v>
      </c>
      <c r="EM31">
        <v>16410.47692307692</v>
      </c>
      <c r="EN31">
        <v>15</v>
      </c>
      <c r="EO31">
        <v>1657477293.5</v>
      </c>
      <c r="EP31" t="s">
        <v>482</v>
      </c>
      <c r="EQ31">
        <v>1657477293.5</v>
      </c>
      <c r="ER31">
        <v>1657477289</v>
      </c>
      <c r="ES31">
        <v>18</v>
      </c>
      <c r="ET31">
        <v>-0.25600000000000001</v>
      </c>
      <c r="EU31">
        <v>-2E-3</v>
      </c>
      <c r="EV31">
        <v>-2.327</v>
      </c>
      <c r="EW31">
        <v>-0.03</v>
      </c>
      <c r="EX31">
        <v>1200</v>
      </c>
      <c r="EY31">
        <v>16</v>
      </c>
      <c r="EZ31">
        <v>0.06</v>
      </c>
      <c r="FA31">
        <v>0.02</v>
      </c>
      <c r="FB31">
        <v>-63.079917073170733</v>
      </c>
      <c r="FC31">
        <v>0.31612891986066211</v>
      </c>
      <c r="FD31">
        <v>9.1640540880644536E-2</v>
      </c>
      <c r="FE31">
        <v>1</v>
      </c>
      <c r="FF31">
        <v>5.4848836585365852</v>
      </c>
      <c r="FG31">
        <v>-8.6521672473881456E-2</v>
      </c>
      <c r="FH31">
        <v>2.4118511538033009E-2</v>
      </c>
      <c r="FI31">
        <v>1</v>
      </c>
      <c r="FJ31">
        <v>2</v>
      </c>
      <c r="FK31">
        <v>2</v>
      </c>
      <c r="FL31" t="s">
        <v>416</v>
      </c>
      <c r="FM31">
        <v>2.89249</v>
      </c>
      <c r="FN31">
        <v>2.8210199999999999</v>
      </c>
      <c r="FO31">
        <v>0.181091</v>
      </c>
      <c r="FP31">
        <v>0.187748</v>
      </c>
      <c r="FQ31">
        <v>0.10911800000000001</v>
      </c>
      <c r="FR31">
        <v>8.9786500000000005E-2</v>
      </c>
      <c r="FS31">
        <v>25371.9</v>
      </c>
      <c r="FT31">
        <v>23789.599999999999</v>
      </c>
      <c r="FU31">
        <v>28495.4</v>
      </c>
      <c r="FV31">
        <v>27488.1</v>
      </c>
      <c r="FW31">
        <v>35890</v>
      </c>
      <c r="FX31">
        <v>34950.199999999997</v>
      </c>
      <c r="FY31">
        <v>42017.3</v>
      </c>
      <c r="FZ31">
        <v>39784.800000000003</v>
      </c>
      <c r="GA31">
        <v>2.0305499999999999</v>
      </c>
      <c r="GB31">
        <v>1.7907200000000001</v>
      </c>
      <c r="GC31">
        <v>1.9483299999999999E-2</v>
      </c>
      <c r="GD31">
        <v>0</v>
      </c>
      <c r="GE31">
        <v>27.673100000000002</v>
      </c>
      <c r="GF31">
        <v>999.9</v>
      </c>
      <c r="GG31">
        <v>47.6</v>
      </c>
      <c r="GH31">
        <v>38.4</v>
      </c>
      <c r="GI31">
        <v>32.594999999999999</v>
      </c>
      <c r="GJ31">
        <v>62.5916</v>
      </c>
      <c r="GK31">
        <v>28.693899999999999</v>
      </c>
      <c r="GL31">
        <v>1</v>
      </c>
      <c r="GM31">
        <v>0.59472599999999998</v>
      </c>
      <c r="GN31">
        <v>4.7892599999999996</v>
      </c>
      <c r="GO31">
        <v>20.176500000000001</v>
      </c>
      <c r="GP31">
        <v>5.2129500000000002</v>
      </c>
      <c r="GQ31">
        <v>11.991400000000001</v>
      </c>
      <c r="GR31">
        <v>4.9902499999999996</v>
      </c>
      <c r="GS31">
        <v>3.2909999999999999</v>
      </c>
      <c r="GT31">
        <v>2154.9</v>
      </c>
      <c r="GU31">
        <v>9999</v>
      </c>
      <c r="GV31">
        <v>8987.6</v>
      </c>
      <c r="GW31">
        <v>63.1</v>
      </c>
      <c r="GX31">
        <v>1.8646</v>
      </c>
      <c r="GY31">
        <v>1.86466</v>
      </c>
      <c r="GZ31">
        <v>1.86103</v>
      </c>
      <c r="HA31">
        <v>1.8622799999999999</v>
      </c>
      <c r="HB31">
        <v>1.8619399999999999</v>
      </c>
      <c r="HC31">
        <v>1.8577900000000001</v>
      </c>
      <c r="HD31">
        <v>1.8609599999999999</v>
      </c>
      <c r="HE31">
        <v>1.86375</v>
      </c>
      <c r="HF31">
        <v>0</v>
      </c>
      <c r="HG31">
        <v>0</v>
      </c>
      <c r="HH31">
        <v>0</v>
      </c>
      <c r="HI31">
        <v>0</v>
      </c>
      <c r="HJ31" t="s">
        <v>442</v>
      </c>
      <c r="HK31" t="s">
        <v>409</v>
      </c>
      <c r="HL31" t="s">
        <v>410</v>
      </c>
      <c r="HM31" t="s">
        <v>410</v>
      </c>
      <c r="HN31" t="s">
        <v>410</v>
      </c>
      <c r="HO31" t="s">
        <v>410</v>
      </c>
      <c r="HP31">
        <v>0</v>
      </c>
      <c r="HQ31">
        <v>100</v>
      </c>
      <c r="HR31">
        <v>100</v>
      </c>
      <c r="HS31">
        <v>-2.3199999999999998</v>
      </c>
      <c r="HT31">
        <v>0.1087</v>
      </c>
      <c r="HU31">
        <v>-2.5485586190053171</v>
      </c>
      <c r="HV31">
        <v>1.239808642223445E-3</v>
      </c>
      <c r="HW31">
        <v>-1.4970110245969971E-6</v>
      </c>
      <c r="HX31">
        <v>5.1465685573841773E-10</v>
      </c>
      <c r="HY31">
        <v>-0.12945357909773261</v>
      </c>
      <c r="HZ31">
        <v>-1.504106212652615E-2</v>
      </c>
      <c r="IA31">
        <v>1.735219391611595E-3</v>
      </c>
      <c r="IB31">
        <v>-2.535611455964381E-5</v>
      </c>
      <c r="IC31">
        <v>2</v>
      </c>
      <c r="ID31">
        <v>2081</v>
      </c>
      <c r="IE31">
        <v>0</v>
      </c>
      <c r="IF31">
        <v>23</v>
      </c>
      <c r="IG31">
        <v>1.8</v>
      </c>
      <c r="IH31">
        <v>1.8</v>
      </c>
      <c r="II31">
        <v>2.49146</v>
      </c>
      <c r="IJ31">
        <v>2.3877000000000002</v>
      </c>
      <c r="IK31">
        <v>1.54297</v>
      </c>
      <c r="IL31">
        <v>2.31934</v>
      </c>
      <c r="IM31">
        <v>1.5466299999999999</v>
      </c>
      <c r="IN31">
        <v>2.4182100000000002</v>
      </c>
      <c r="IO31">
        <v>42.297499999999999</v>
      </c>
      <c r="IP31">
        <v>23.877400000000002</v>
      </c>
      <c r="IQ31">
        <v>18</v>
      </c>
      <c r="IR31">
        <v>514.43499999999995</v>
      </c>
      <c r="IS31">
        <v>467.23399999999998</v>
      </c>
      <c r="IT31">
        <v>21.508199999999999</v>
      </c>
      <c r="IU31">
        <v>34.371600000000001</v>
      </c>
      <c r="IV31">
        <v>30.0001</v>
      </c>
      <c r="IW31">
        <v>34.288699999999999</v>
      </c>
      <c r="IX31">
        <v>34.285499999999999</v>
      </c>
      <c r="IY31">
        <v>50.008499999999998</v>
      </c>
      <c r="IZ31">
        <v>54.3309</v>
      </c>
      <c r="JA31">
        <v>0</v>
      </c>
      <c r="JB31">
        <v>21.5167</v>
      </c>
      <c r="JC31">
        <v>1200</v>
      </c>
      <c r="JD31">
        <v>16.632999999999999</v>
      </c>
      <c r="JE31">
        <v>99.462999999999994</v>
      </c>
      <c r="JF31">
        <v>98.433099999999996</v>
      </c>
    </row>
    <row r="32" spans="1:266" x14ac:dyDescent="0.25">
      <c r="A32">
        <v>16</v>
      </c>
      <c r="B32">
        <v>1657477582</v>
      </c>
      <c r="C32">
        <v>2031.400000095367</v>
      </c>
      <c r="D32" t="s">
        <v>483</v>
      </c>
      <c r="E32" t="s">
        <v>484</v>
      </c>
      <c r="F32" t="s">
        <v>396</v>
      </c>
      <c r="G32" t="s">
        <v>397</v>
      </c>
      <c r="H32" t="s">
        <v>398</v>
      </c>
      <c r="I32" t="s">
        <v>399</v>
      </c>
      <c r="J32" t="s">
        <v>400</v>
      </c>
      <c r="K32">
        <v>1657477582</v>
      </c>
      <c r="L32">
        <f t="shared" si="0"/>
        <v>3.8974441067842419E-3</v>
      </c>
      <c r="M32">
        <f t="shared" si="1"/>
        <v>3.897444106784242</v>
      </c>
      <c r="N32">
        <f t="shared" si="2"/>
        <v>47.143906379577714</v>
      </c>
      <c r="O32">
        <f t="shared" si="3"/>
        <v>1436.75</v>
      </c>
      <c r="P32">
        <f t="shared" si="4"/>
        <v>1084.525301785879</v>
      </c>
      <c r="Q32">
        <f t="shared" si="5"/>
        <v>107.86082185013593</v>
      </c>
      <c r="R32">
        <f t="shared" si="6"/>
        <v>142.89112069400002</v>
      </c>
      <c r="S32">
        <f t="shared" si="7"/>
        <v>0.24592828181768039</v>
      </c>
      <c r="T32">
        <f t="shared" si="8"/>
        <v>2.916553427097321</v>
      </c>
      <c r="U32">
        <f t="shared" si="9"/>
        <v>0.23496121251231969</v>
      </c>
      <c r="V32">
        <f t="shared" si="10"/>
        <v>0.14779534605831257</v>
      </c>
      <c r="W32">
        <f t="shared" si="11"/>
        <v>289.57024133930418</v>
      </c>
      <c r="X32">
        <f t="shared" si="12"/>
        <v>28.096643376539664</v>
      </c>
      <c r="Y32">
        <f t="shared" si="13"/>
        <v>27.982099999999999</v>
      </c>
      <c r="Z32">
        <f t="shared" si="14"/>
        <v>3.7908815340913353</v>
      </c>
      <c r="AA32">
        <f t="shared" si="15"/>
        <v>59.790598793798964</v>
      </c>
      <c r="AB32">
        <f t="shared" si="16"/>
        <v>2.1907816994239999</v>
      </c>
      <c r="AC32">
        <f t="shared" si="17"/>
        <v>3.6640905821655889</v>
      </c>
      <c r="AD32">
        <f t="shared" si="18"/>
        <v>1.6000998346673354</v>
      </c>
      <c r="AE32">
        <f t="shared" si="19"/>
        <v>-171.87728510918507</v>
      </c>
      <c r="AF32">
        <f t="shared" si="20"/>
        <v>-91.543514352164777</v>
      </c>
      <c r="AG32">
        <f t="shared" si="21"/>
        <v>-6.820725119996677</v>
      </c>
      <c r="AH32">
        <f t="shared" si="22"/>
        <v>19.328716757957665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52418.545907816973</v>
      </c>
      <c r="AN32" t="s">
        <v>401</v>
      </c>
      <c r="AO32">
        <v>10138.200000000001</v>
      </c>
      <c r="AP32">
        <v>991.13000000000011</v>
      </c>
      <c r="AQ32">
        <v>3656.87</v>
      </c>
      <c r="AR32">
        <f t="shared" si="26"/>
        <v>0.72896766907218469</v>
      </c>
      <c r="AS32">
        <v>-2.5326555040585359</v>
      </c>
      <c r="AT32" t="s">
        <v>485</v>
      </c>
      <c r="AU32">
        <v>10127.4</v>
      </c>
      <c r="AV32">
        <v>847.38169230769222</v>
      </c>
      <c r="AW32">
        <v>1272.1600000000001</v>
      </c>
      <c r="AX32">
        <f t="shared" si="27"/>
        <v>0.3339032100461482</v>
      </c>
      <c r="AY32">
        <v>0.5</v>
      </c>
      <c r="AZ32">
        <f t="shared" si="28"/>
        <v>1513.2017996576706</v>
      </c>
      <c r="BA32">
        <f t="shared" si="29"/>
        <v>47.143906379577714</v>
      </c>
      <c r="BB32">
        <f t="shared" si="30"/>
        <v>252.63146917665233</v>
      </c>
      <c r="BC32">
        <f t="shared" si="31"/>
        <v>3.2828775312634777E-2</v>
      </c>
      <c r="BD32">
        <f t="shared" si="32"/>
        <v>1.8745362218588857</v>
      </c>
      <c r="BE32">
        <f t="shared" si="33"/>
        <v>657.22189535806729</v>
      </c>
      <c r="BF32" t="s">
        <v>486</v>
      </c>
      <c r="BG32">
        <v>609.84</v>
      </c>
      <c r="BH32">
        <f t="shared" si="34"/>
        <v>609.84</v>
      </c>
      <c r="BI32">
        <f t="shared" si="35"/>
        <v>0.52062633630989819</v>
      </c>
      <c r="BJ32">
        <f t="shared" si="36"/>
        <v>0.6413490573926619</v>
      </c>
      <c r="BK32">
        <f t="shared" si="37"/>
        <v>0.78263423727367309</v>
      </c>
      <c r="BL32">
        <f t="shared" si="38"/>
        <v>1.5115052047550366</v>
      </c>
      <c r="BM32">
        <f t="shared" si="39"/>
        <v>0.89457711554765285</v>
      </c>
      <c r="BN32">
        <f t="shared" si="40"/>
        <v>0.46156332230307562</v>
      </c>
      <c r="BO32">
        <f t="shared" si="41"/>
        <v>0.53843667769692438</v>
      </c>
      <c r="BP32">
        <v>943</v>
      </c>
      <c r="BQ32">
        <v>300</v>
      </c>
      <c r="BR32">
        <v>300</v>
      </c>
      <c r="BS32">
        <v>300</v>
      </c>
      <c r="BT32">
        <v>10127.4</v>
      </c>
      <c r="BU32">
        <v>1184.9100000000001</v>
      </c>
      <c r="BV32">
        <v>-6.9227899999999998E-3</v>
      </c>
      <c r="BW32">
        <v>6.43</v>
      </c>
      <c r="BX32" t="s">
        <v>404</v>
      </c>
      <c r="BY32" t="s">
        <v>404</v>
      </c>
      <c r="BZ32" t="s">
        <v>404</v>
      </c>
      <c r="CA32" t="s">
        <v>404</v>
      </c>
      <c r="CB32" t="s">
        <v>404</v>
      </c>
      <c r="CC32" t="s">
        <v>404</v>
      </c>
      <c r="CD32" t="s">
        <v>404</v>
      </c>
      <c r="CE32" t="s">
        <v>404</v>
      </c>
      <c r="CF32" t="s">
        <v>404</v>
      </c>
      <c r="CG32" t="s">
        <v>404</v>
      </c>
      <c r="CH32">
        <f t="shared" si="42"/>
        <v>1800.02</v>
      </c>
      <c r="CI32">
        <f t="shared" si="43"/>
        <v>1513.2017996576706</v>
      </c>
      <c r="CJ32">
        <f t="shared" si="44"/>
        <v>0.84065832582841893</v>
      </c>
      <c r="CK32">
        <f t="shared" si="45"/>
        <v>0.16087056884884846</v>
      </c>
      <c r="CL32">
        <v>6</v>
      </c>
      <c r="CM32">
        <v>0.5</v>
      </c>
      <c r="CN32" t="s">
        <v>405</v>
      </c>
      <c r="CO32">
        <v>2</v>
      </c>
      <c r="CP32">
        <v>1657477582</v>
      </c>
      <c r="CQ32">
        <v>1436.75</v>
      </c>
      <c r="CR32">
        <v>1500.02</v>
      </c>
      <c r="CS32">
        <v>22.027999999999999</v>
      </c>
      <c r="CT32">
        <v>17.4557</v>
      </c>
      <c r="CU32">
        <v>1439.29</v>
      </c>
      <c r="CV32">
        <v>21.9239</v>
      </c>
      <c r="CW32">
        <v>500.17599999999999</v>
      </c>
      <c r="CX32">
        <v>99.354200000000006</v>
      </c>
      <c r="CY32">
        <v>0.10020800000000001</v>
      </c>
      <c r="CZ32">
        <v>27.399899999999999</v>
      </c>
      <c r="DA32">
        <v>27.982099999999999</v>
      </c>
      <c r="DB32">
        <v>999.9</v>
      </c>
      <c r="DC32">
        <v>0</v>
      </c>
      <c r="DD32">
        <v>0</v>
      </c>
      <c r="DE32">
        <v>9990.6200000000008</v>
      </c>
      <c r="DF32">
        <v>0</v>
      </c>
      <c r="DG32">
        <v>1898.99</v>
      </c>
      <c r="DH32">
        <v>-63.267299999999999</v>
      </c>
      <c r="DI32">
        <v>1469.11</v>
      </c>
      <c r="DJ32">
        <v>1526.66</v>
      </c>
      <c r="DK32">
        <v>4.5722899999999997</v>
      </c>
      <c r="DL32">
        <v>1500.02</v>
      </c>
      <c r="DM32">
        <v>17.4557</v>
      </c>
      <c r="DN32">
        <v>2.1885699999999999</v>
      </c>
      <c r="DO32">
        <v>1.7343</v>
      </c>
      <c r="DP32">
        <v>18.878900000000002</v>
      </c>
      <c r="DQ32">
        <v>15.206899999999999</v>
      </c>
      <c r="DR32">
        <v>1800.02</v>
      </c>
      <c r="DS32">
        <v>0.977993</v>
      </c>
      <c r="DT32">
        <v>2.2006899999999999E-2</v>
      </c>
      <c r="DU32">
        <v>0</v>
      </c>
      <c r="DV32">
        <v>846.649</v>
      </c>
      <c r="DW32">
        <v>5.0005199999999999</v>
      </c>
      <c r="DX32">
        <v>16035.1</v>
      </c>
      <c r="DY32">
        <v>16309.1</v>
      </c>
      <c r="DZ32">
        <v>45.686999999999998</v>
      </c>
      <c r="EA32">
        <v>48.436999999999998</v>
      </c>
      <c r="EB32">
        <v>47.375</v>
      </c>
      <c r="EC32">
        <v>46.686999999999998</v>
      </c>
      <c r="ED32">
        <v>47.436999999999998</v>
      </c>
      <c r="EE32">
        <v>1755.52</v>
      </c>
      <c r="EF32">
        <v>39.5</v>
      </c>
      <c r="EG32">
        <v>0</v>
      </c>
      <c r="EH32">
        <v>181.89999985694891</v>
      </c>
      <c r="EI32">
        <v>0</v>
      </c>
      <c r="EJ32">
        <v>847.38169230769222</v>
      </c>
      <c r="EK32">
        <v>-4.9445470093434354</v>
      </c>
      <c r="EL32">
        <v>-60.027350339899797</v>
      </c>
      <c r="EM32">
        <v>16042.45384615385</v>
      </c>
      <c r="EN32">
        <v>15</v>
      </c>
      <c r="EO32">
        <v>1657477480.5</v>
      </c>
      <c r="EP32" t="s">
        <v>487</v>
      </c>
      <c r="EQ32">
        <v>1657477478</v>
      </c>
      <c r="ER32">
        <v>1657477480.5</v>
      </c>
      <c r="ES32">
        <v>19</v>
      </c>
      <c r="ET32">
        <v>-0.21099999999999999</v>
      </c>
      <c r="EU32">
        <v>-4.0000000000000001E-3</v>
      </c>
      <c r="EV32">
        <v>-2.5310000000000001</v>
      </c>
      <c r="EW32">
        <v>-1.7000000000000001E-2</v>
      </c>
      <c r="EX32">
        <v>1500</v>
      </c>
      <c r="EY32">
        <v>17</v>
      </c>
      <c r="EZ32">
        <v>0.1</v>
      </c>
      <c r="FA32">
        <v>0.01</v>
      </c>
      <c r="FB32">
        <v>-63.533007499999997</v>
      </c>
      <c r="FC32">
        <v>-0.41530694183858591</v>
      </c>
      <c r="FD32">
        <v>0.1981840096822893</v>
      </c>
      <c r="FE32">
        <v>1</v>
      </c>
      <c r="FF32">
        <v>4.5907187499999997</v>
      </c>
      <c r="FG32">
        <v>-4.9992833020640247E-2</v>
      </c>
      <c r="FH32">
        <v>7.070656330037505E-3</v>
      </c>
      <c r="FI32">
        <v>1</v>
      </c>
      <c r="FJ32">
        <v>2</v>
      </c>
      <c r="FK32">
        <v>2</v>
      </c>
      <c r="FL32" t="s">
        <v>416</v>
      </c>
      <c r="FM32">
        <v>2.8932099999999998</v>
      </c>
      <c r="FN32">
        <v>2.8213200000000001</v>
      </c>
      <c r="FO32">
        <v>0.20897399999999999</v>
      </c>
      <c r="FP32">
        <v>0.214978</v>
      </c>
      <c r="FQ32">
        <v>0.10897999999999999</v>
      </c>
      <c r="FR32">
        <v>9.3108099999999999E-2</v>
      </c>
      <c r="FS32">
        <v>24512</v>
      </c>
      <c r="FT32">
        <v>22995.200000000001</v>
      </c>
      <c r="FU32">
        <v>28501.8</v>
      </c>
      <c r="FV32">
        <v>27493.5</v>
      </c>
      <c r="FW32">
        <v>35903.599999999999</v>
      </c>
      <c r="FX32">
        <v>34828.9</v>
      </c>
      <c r="FY32">
        <v>42026.6</v>
      </c>
      <c r="FZ32">
        <v>39792.199999999997</v>
      </c>
      <c r="GA32">
        <v>2.0305499999999999</v>
      </c>
      <c r="GB32">
        <v>1.7954000000000001</v>
      </c>
      <c r="GC32">
        <v>2.5015300000000001E-2</v>
      </c>
      <c r="GD32">
        <v>0</v>
      </c>
      <c r="GE32">
        <v>27.573499999999999</v>
      </c>
      <c r="GF32">
        <v>999.9</v>
      </c>
      <c r="GG32">
        <v>47.4</v>
      </c>
      <c r="GH32">
        <v>38.5</v>
      </c>
      <c r="GI32">
        <v>32.631</v>
      </c>
      <c r="GJ32">
        <v>62.441699999999997</v>
      </c>
      <c r="GK32">
        <v>28.129000000000001</v>
      </c>
      <c r="GL32">
        <v>1</v>
      </c>
      <c r="GM32">
        <v>0.58032799999999995</v>
      </c>
      <c r="GN32">
        <v>4.4123299999999999</v>
      </c>
      <c r="GO32">
        <v>20.184799999999999</v>
      </c>
      <c r="GP32">
        <v>5.2159399999999998</v>
      </c>
      <c r="GQ32">
        <v>11.9887</v>
      </c>
      <c r="GR32">
        <v>4.9904000000000002</v>
      </c>
      <c r="GS32">
        <v>3.2909999999999999</v>
      </c>
      <c r="GT32">
        <v>2158.5</v>
      </c>
      <c r="GU32">
        <v>9999</v>
      </c>
      <c r="GV32">
        <v>8987.6</v>
      </c>
      <c r="GW32">
        <v>63.1</v>
      </c>
      <c r="GX32">
        <v>1.8644700000000001</v>
      </c>
      <c r="GY32">
        <v>1.8646199999999999</v>
      </c>
      <c r="GZ32">
        <v>1.8609599999999999</v>
      </c>
      <c r="HA32">
        <v>1.8621799999999999</v>
      </c>
      <c r="HB32">
        <v>1.86188</v>
      </c>
      <c r="HC32">
        <v>1.85775</v>
      </c>
      <c r="HD32">
        <v>1.8608899999999999</v>
      </c>
      <c r="HE32">
        <v>1.86371</v>
      </c>
      <c r="HF32">
        <v>0</v>
      </c>
      <c r="HG32">
        <v>0</v>
      </c>
      <c r="HH32">
        <v>0</v>
      </c>
      <c r="HI32">
        <v>0</v>
      </c>
      <c r="HJ32" t="s">
        <v>442</v>
      </c>
      <c r="HK32" t="s">
        <v>409</v>
      </c>
      <c r="HL32" t="s">
        <v>410</v>
      </c>
      <c r="HM32" t="s">
        <v>410</v>
      </c>
      <c r="HN32" t="s">
        <v>410</v>
      </c>
      <c r="HO32" t="s">
        <v>410</v>
      </c>
      <c r="HP32">
        <v>0</v>
      </c>
      <c r="HQ32">
        <v>100</v>
      </c>
      <c r="HR32">
        <v>100</v>
      </c>
      <c r="HS32">
        <v>-2.54</v>
      </c>
      <c r="HT32">
        <v>0.1041</v>
      </c>
      <c r="HU32">
        <v>-2.7599769473644011</v>
      </c>
      <c r="HV32">
        <v>1.239808642223445E-3</v>
      </c>
      <c r="HW32">
        <v>-1.4970110245969971E-6</v>
      </c>
      <c r="HX32">
        <v>5.1465685573841773E-10</v>
      </c>
      <c r="HY32">
        <v>-0.1330026076797062</v>
      </c>
      <c r="HZ32">
        <v>-1.504106212652615E-2</v>
      </c>
      <c r="IA32">
        <v>1.735219391611595E-3</v>
      </c>
      <c r="IB32">
        <v>-2.535611455964381E-5</v>
      </c>
      <c r="IC32">
        <v>2</v>
      </c>
      <c r="ID32">
        <v>2081</v>
      </c>
      <c r="IE32">
        <v>0</v>
      </c>
      <c r="IF32">
        <v>23</v>
      </c>
      <c r="IG32">
        <v>1.7</v>
      </c>
      <c r="IH32">
        <v>1.7</v>
      </c>
      <c r="II32">
        <v>2.99194</v>
      </c>
      <c r="IJ32">
        <v>2.3913600000000002</v>
      </c>
      <c r="IK32">
        <v>1.54297</v>
      </c>
      <c r="IL32">
        <v>2.31812</v>
      </c>
      <c r="IM32">
        <v>1.5466299999999999</v>
      </c>
      <c r="IN32">
        <v>2.3046899999999999</v>
      </c>
      <c r="IO32">
        <v>42.164999999999999</v>
      </c>
      <c r="IP32">
        <v>23.921099999999999</v>
      </c>
      <c r="IQ32">
        <v>18</v>
      </c>
      <c r="IR32">
        <v>513.91</v>
      </c>
      <c r="IS32">
        <v>469.94099999999997</v>
      </c>
      <c r="IT32">
        <v>21.7376</v>
      </c>
      <c r="IU32">
        <v>34.260199999999998</v>
      </c>
      <c r="IV32">
        <v>29.999300000000002</v>
      </c>
      <c r="IW32">
        <v>34.223199999999999</v>
      </c>
      <c r="IX32">
        <v>34.216700000000003</v>
      </c>
      <c r="IY32">
        <v>60.042400000000001</v>
      </c>
      <c r="IZ32">
        <v>52.101500000000001</v>
      </c>
      <c r="JA32">
        <v>0</v>
      </c>
      <c r="JB32">
        <v>21.749099999999999</v>
      </c>
      <c r="JC32">
        <v>1500</v>
      </c>
      <c r="JD32">
        <v>17.5245</v>
      </c>
      <c r="JE32">
        <v>99.485200000000006</v>
      </c>
      <c r="JF32">
        <v>98.451800000000006</v>
      </c>
    </row>
    <row r="33" spans="1:266" x14ac:dyDescent="0.25">
      <c r="A33">
        <v>17</v>
      </c>
      <c r="B33">
        <v>1657477754</v>
      </c>
      <c r="C33">
        <v>2203.400000095367</v>
      </c>
      <c r="D33" t="s">
        <v>488</v>
      </c>
      <c r="E33" t="s">
        <v>489</v>
      </c>
      <c r="F33" t="s">
        <v>396</v>
      </c>
      <c r="G33" t="s">
        <v>397</v>
      </c>
      <c r="H33" t="s">
        <v>398</v>
      </c>
      <c r="I33" t="s">
        <v>399</v>
      </c>
      <c r="J33" t="s">
        <v>400</v>
      </c>
      <c r="K33">
        <v>1657477754</v>
      </c>
      <c r="L33">
        <f t="shared" si="0"/>
        <v>3.0705434860078657E-3</v>
      </c>
      <c r="M33">
        <f t="shared" si="1"/>
        <v>3.0705434860078658</v>
      </c>
      <c r="N33">
        <f t="shared" si="2"/>
        <v>47.382758991978505</v>
      </c>
      <c r="O33">
        <f t="shared" si="3"/>
        <v>1736.95</v>
      </c>
      <c r="P33">
        <f t="shared" si="4"/>
        <v>1286.4799612558163</v>
      </c>
      <c r="Q33">
        <f t="shared" si="5"/>
        <v>127.93594593397003</v>
      </c>
      <c r="R33">
        <f t="shared" si="6"/>
        <v>172.73362040795999</v>
      </c>
      <c r="S33">
        <f t="shared" si="7"/>
        <v>0.1905109699147769</v>
      </c>
      <c r="T33">
        <f t="shared" si="8"/>
        <v>2.9165299071505006</v>
      </c>
      <c r="U33">
        <f t="shared" si="9"/>
        <v>0.1838576890288591</v>
      </c>
      <c r="V33">
        <f t="shared" si="10"/>
        <v>0.1154894690077049</v>
      </c>
      <c r="W33">
        <f t="shared" si="11"/>
        <v>289.57867203855949</v>
      </c>
      <c r="X33">
        <f t="shared" si="12"/>
        <v>28.3154792417075</v>
      </c>
      <c r="Y33">
        <f t="shared" si="13"/>
        <v>28.0443</v>
      </c>
      <c r="Z33">
        <f t="shared" si="14"/>
        <v>3.8046510443902455</v>
      </c>
      <c r="AA33">
        <f t="shared" si="15"/>
        <v>59.866064296204449</v>
      </c>
      <c r="AB33">
        <f t="shared" si="16"/>
        <v>2.1939193528346399</v>
      </c>
      <c r="AC33">
        <f t="shared" si="17"/>
        <v>3.6647128529772686</v>
      </c>
      <c r="AD33">
        <f t="shared" si="18"/>
        <v>1.6107316915556056</v>
      </c>
      <c r="AE33">
        <f t="shared" si="19"/>
        <v>-135.41096773294689</v>
      </c>
      <c r="AF33">
        <f t="shared" si="20"/>
        <v>-100.86686856728215</v>
      </c>
      <c r="AG33">
        <f t="shared" si="21"/>
        <v>-7.5178927279003558</v>
      </c>
      <c r="AH33">
        <f t="shared" si="22"/>
        <v>45.782943010430103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52417.201019237873</v>
      </c>
      <c r="AN33" t="s">
        <v>401</v>
      </c>
      <c r="AO33">
        <v>10138.200000000001</v>
      </c>
      <c r="AP33">
        <v>991.13000000000011</v>
      </c>
      <c r="AQ33">
        <v>3656.87</v>
      </c>
      <c r="AR33">
        <f t="shared" si="26"/>
        <v>0.72896766907218469</v>
      </c>
      <c r="AS33">
        <v>-2.5326555040585359</v>
      </c>
      <c r="AT33" t="s">
        <v>490</v>
      </c>
      <c r="AU33">
        <v>10122.799999999999</v>
      </c>
      <c r="AV33">
        <v>833.36164000000008</v>
      </c>
      <c r="AW33">
        <v>1242.8599999999999</v>
      </c>
      <c r="AX33">
        <f t="shared" si="27"/>
        <v>0.32948068165360522</v>
      </c>
      <c r="AY33">
        <v>0.5</v>
      </c>
      <c r="AZ33">
        <f t="shared" si="28"/>
        <v>1513.2516062375953</v>
      </c>
      <c r="BA33">
        <f t="shared" si="29"/>
        <v>47.382758991978505</v>
      </c>
      <c r="BB33">
        <f t="shared" si="30"/>
        <v>249.29358536828795</v>
      </c>
      <c r="BC33">
        <f t="shared" si="31"/>
        <v>3.2985535445848278E-2</v>
      </c>
      <c r="BD33">
        <f t="shared" si="32"/>
        <v>1.9423024314886637</v>
      </c>
      <c r="BE33">
        <f t="shared" si="33"/>
        <v>649.31382820115584</v>
      </c>
      <c r="BF33" t="s">
        <v>491</v>
      </c>
      <c r="BG33">
        <v>609.75</v>
      </c>
      <c r="BH33">
        <f t="shared" si="34"/>
        <v>609.75</v>
      </c>
      <c r="BI33">
        <f t="shared" si="35"/>
        <v>0.50939767954556414</v>
      </c>
      <c r="BJ33">
        <f t="shared" si="36"/>
        <v>0.64680444156623629</v>
      </c>
      <c r="BK33">
        <f t="shared" si="37"/>
        <v>0.7922267583816851</v>
      </c>
      <c r="BL33">
        <f t="shared" si="38"/>
        <v>1.6267364239462923</v>
      </c>
      <c r="BM33">
        <f t="shared" si="39"/>
        <v>0.90556843503117346</v>
      </c>
      <c r="BN33">
        <f t="shared" si="40"/>
        <v>0.4732507345130651</v>
      </c>
      <c r="BO33">
        <f t="shared" si="41"/>
        <v>0.5267492654869349</v>
      </c>
      <c r="BP33">
        <v>945</v>
      </c>
      <c r="BQ33">
        <v>300</v>
      </c>
      <c r="BR33">
        <v>300</v>
      </c>
      <c r="BS33">
        <v>300</v>
      </c>
      <c r="BT33">
        <v>10122.799999999999</v>
      </c>
      <c r="BU33">
        <v>1161.0899999999999</v>
      </c>
      <c r="BV33">
        <v>-6.91969E-3</v>
      </c>
      <c r="BW33">
        <v>6.33</v>
      </c>
      <c r="BX33" t="s">
        <v>404</v>
      </c>
      <c r="BY33" t="s">
        <v>404</v>
      </c>
      <c r="BZ33" t="s">
        <v>404</v>
      </c>
      <c r="CA33" t="s">
        <v>404</v>
      </c>
      <c r="CB33" t="s">
        <v>404</v>
      </c>
      <c r="CC33" t="s">
        <v>404</v>
      </c>
      <c r="CD33" t="s">
        <v>404</v>
      </c>
      <c r="CE33" t="s">
        <v>404</v>
      </c>
      <c r="CF33" t="s">
        <v>404</v>
      </c>
      <c r="CG33" t="s">
        <v>404</v>
      </c>
      <c r="CH33">
        <f t="shared" si="42"/>
        <v>1800.08</v>
      </c>
      <c r="CI33">
        <f t="shared" si="43"/>
        <v>1513.2516062375953</v>
      </c>
      <c r="CJ33">
        <f t="shared" si="44"/>
        <v>0.84065797422203203</v>
      </c>
      <c r="CK33">
        <f t="shared" si="45"/>
        <v>0.16086989024852202</v>
      </c>
      <c r="CL33">
        <v>6</v>
      </c>
      <c r="CM33">
        <v>0.5</v>
      </c>
      <c r="CN33" t="s">
        <v>405</v>
      </c>
      <c r="CO33">
        <v>2</v>
      </c>
      <c r="CP33">
        <v>1657477754</v>
      </c>
      <c r="CQ33">
        <v>1736.95</v>
      </c>
      <c r="CR33">
        <v>1800.21</v>
      </c>
      <c r="CS33">
        <v>22.061299999999999</v>
      </c>
      <c r="CT33">
        <v>18.457899999999999</v>
      </c>
      <c r="CU33">
        <v>1739.84</v>
      </c>
      <c r="CV33">
        <v>21.961099999999998</v>
      </c>
      <c r="CW33">
        <v>499.995</v>
      </c>
      <c r="CX33">
        <v>99.346599999999995</v>
      </c>
      <c r="CY33">
        <v>9.9912799999999996E-2</v>
      </c>
      <c r="CZ33">
        <v>27.402799999999999</v>
      </c>
      <c r="DA33">
        <v>28.0443</v>
      </c>
      <c r="DB33">
        <v>999.9</v>
      </c>
      <c r="DC33">
        <v>0</v>
      </c>
      <c r="DD33">
        <v>0</v>
      </c>
      <c r="DE33">
        <v>9991.25</v>
      </c>
      <c r="DF33">
        <v>0</v>
      </c>
      <c r="DG33">
        <v>1883.81</v>
      </c>
      <c r="DH33">
        <v>-63.263399999999997</v>
      </c>
      <c r="DI33">
        <v>1776.13</v>
      </c>
      <c r="DJ33">
        <v>1834.06</v>
      </c>
      <c r="DK33">
        <v>3.6033599999999999</v>
      </c>
      <c r="DL33">
        <v>1800.21</v>
      </c>
      <c r="DM33">
        <v>18.457899999999999</v>
      </c>
      <c r="DN33">
        <v>2.19171</v>
      </c>
      <c r="DO33">
        <v>1.8337300000000001</v>
      </c>
      <c r="DP33">
        <v>18.901900000000001</v>
      </c>
      <c r="DQ33">
        <v>16.077300000000001</v>
      </c>
      <c r="DR33">
        <v>1800.08</v>
      </c>
      <c r="DS33">
        <v>0.97800399999999998</v>
      </c>
      <c r="DT33">
        <v>2.1996000000000002E-2</v>
      </c>
      <c r="DU33">
        <v>0</v>
      </c>
      <c r="DV33">
        <v>832.85799999999995</v>
      </c>
      <c r="DW33">
        <v>5.0005199999999999</v>
      </c>
      <c r="DX33">
        <v>15817.7</v>
      </c>
      <c r="DY33">
        <v>16309.7</v>
      </c>
      <c r="DZ33">
        <v>46.5</v>
      </c>
      <c r="EA33">
        <v>49.311999999999998</v>
      </c>
      <c r="EB33">
        <v>48.186999999999998</v>
      </c>
      <c r="EC33">
        <v>47.5</v>
      </c>
      <c r="ED33">
        <v>48.186999999999998</v>
      </c>
      <c r="EE33">
        <v>1755.59</v>
      </c>
      <c r="EF33">
        <v>39.479999999999997</v>
      </c>
      <c r="EG33">
        <v>0</v>
      </c>
      <c r="EH33">
        <v>171.70000004768369</v>
      </c>
      <c r="EI33">
        <v>0</v>
      </c>
      <c r="EJ33">
        <v>833.36164000000008</v>
      </c>
      <c r="EK33">
        <v>-5.8716153648448692</v>
      </c>
      <c r="EL33">
        <v>-91.307692184461459</v>
      </c>
      <c r="EM33">
        <v>15823.64</v>
      </c>
      <c r="EN33">
        <v>15</v>
      </c>
      <c r="EO33">
        <v>1657477653.5</v>
      </c>
      <c r="EP33" t="s">
        <v>492</v>
      </c>
      <c r="EQ33">
        <v>1657477653.5</v>
      </c>
      <c r="ER33">
        <v>1657477651.5</v>
      </c>
      <c r="ES33">
        <v>20</v>
      </c>
      <c r="ET33">
        <v>-0.46400000000000002</v>
      </c>
      <c r="EU33">
        <v>-5.0000000000000001E-3</v>
      </c>
      <c r="EV33">
        <v>-2.84</v>
      </c>
      <c r="EW33">
        <v>0</v>
      </c>
      <c r="EX33">
        <v>1800</v>
      </c>
      <c r="EY33">
        <v>18</v>
      </c>
      <c r="EZ33">
        <v>0.03</v>
      </c>
      <c r="FA33">
        <v>0.02</v>
      </c>
      <c r="FB33">
        <v>-63.295675000000003</v>
      </c>
      <c r="FC33">
        <v>0.3922424015010551</v>
      </c>
      <c r="FD33">
        <v>0.14805790885663619</v>
      </c>
      <c r="FE33">
        <v>1</v>
      </c>
      <c r="FF33">
        <v>3.5933674999999998</v>
      </c>
      <c r="FG33">
        <v>5.4745891181987173E-2</v>
      </c>
      <c r="FH33">
        <v>1.417232704075091E-2</v>
      </c>
      <c r="FI33">
        <v>1</v>
      </c>
      <c r="FJ33">
        <v>2</v>
      </c>
      <c r="FK33">
        <v>2</v>
      </c>
      <c r="FL33" t="s">
        <v>416</v>
      </c>
      <c r="FM33">
        <v>2.8928400000000001</v>
      </c>
      <c r="FN33">
        <v>2.8210299999999999</v>
      </c>
      <c r="FO33">
        <v>0.23366100000000001</v>
      </c>
      <c r="FP33">
        <v>0.23913300000000001</v>
      </c>
      <c r="FQ33">
        <v>0.109114</v>
      </c>
      <c r="FR33">
        <v>9.6877099999999994E-2</v>
      </c>
      <c r="FS33">
        <v>23748.400000000001</v>
      </c>
      <c r="FT33">
        <v>22289</v>
      </c>
      <c r="FU33">
        <v>28505.8</v>
      </c>
      <c r="FV33">
        <v>27497.5</v>
      </c>
      <c r="FW33">
        <v>35903.4</v>
      </c>
      <c r="FX33">
        <v>34688</v>
      </c>
      <c r="FY33">
        <v>42032.4</v>
      </c>
      <c r="FZ33">
        <v>39796.800000000003</v>
      </c>
      <c r="GA33">
        <v>2.0304799999999998</v>
      </c>
      <c r="GB33">
        <v>1.7978000000000001</v>
      </c>
      <c r="GC33">
        <v>2.3610900000000001E-2</v>
      </c>
      <c r="GD33">
        <v>0</v>
      </c>
      <c r="GE33">
        <v>27.658799999999999</v>
      </c>
      <c r="GF33">
        <v>999.9</v>
      </c>
      <c r="GG33">
        <v>47.7</v>
      </c>
      <c r="GH33">
        <v>38.5</v>
      </c>
      <c r="GI33">
        <v>32.841900000000003</v>
      </c>
      <c r="GJ33">
        <v>62.731699999999996</v>
      </c>
      <c r="GK33">
        <v>28.629799999999999</v>
      </c>
      <c r="GL33">
        <v>1</v>
      </c>
      <c r="GM33">
        <v>0.57770600000000005</v>
      </c>
      <c r="GN33">
        <v>5.0715199999999996</v>
      </c>
      <c r="GO33">
        <v>20.167100000000001</v>
      </c>
      <c r="GP33">
        <v>5.2160900000000003</v>
      </c>
      <c r="GQ33">
        <v>11.992000000000001</v>
      </c>
      <c r="GR33">
        <v>4.9897999999999998</v>
      </c>
      <c r="GS33">
        <v>3.2909999999999999</v>
      </c>
      <c r="GT33">
        <v>2162.1999999999998</v>
      </c>
      <c r="GU33">
        <v>9999</v>
      </c>
      <c r="GV33">
        <v>8987.6</v>
      </c>
      <c r="GW33">
        <v>63.2</v>
      </c>
      <c r="GX33">
        <v>1.86446</v>
      </c>
      <c r="GY33">
        <v>1.86453</v>
      </c>
      <c r="GZ33">
        <v>1.8608499999999999</v>
      </c>
      <c r="HA33">
        <v>1.86208</v>
      </c>
      <c r="HB33">
        <v>1.8618300000000001</v>
      </c>
      <c r="HC33">
        <v>1.8576299999999999</v>
      </c>
      <c r="HD33">
        <v>1.8608100000000001</v>
      </c>
      <c r="HE33">
        <v>1.8635999999999999</v>
      </c>
      <c r="HF33">
        <v>0</v>
      </c>
      <c r="HG33">
        <v>0</v>
      </c>
      <c r="HH33">
        <v>0</v>
      </c>
      <c r="HI33">
        <v>0</v>
      </c>
      <c r="HJ33" t="s">
        <v>442</v>
      </c>
      <c r="HK33" t="s">
        <v>409</v>
      </c>
      <c r="HL33" t="s">
        <v>410</v>
      </c>
      <c r="HM33" t="s">
        <v>410</v>
      </c>
      <c r="HN33" t="s">
        <v>410</v>
      </c>
      <c r="HO33" t="s">
        <v>410</v>
      </c>
      <c r="HP33">
        <v>0</v>
      </c>
      <c r="HQ33">
        <v>100</v>
      </c>
      <c r="HR33">
        <v>100</v>
      </c>
      <c r="HS33">
        <v>-2.89</v>
      </c>
      <c r="HT33">
        <v>0.1002</v>
      </c>
      <c r="HU33">
        <v>-3.2255933406032988</v>
      </c>
      <c r="HV33">
        <v>1.239808642223445E-3</v>
      </c>
      <c r="HW33">
        <v>-1.4970110245969971E-6</v>
      </c>
      <c r="HX33">
        <v>5.1465685573841773E-10</v>
      </c>
      <c r="HY33">
        <v>-0.13783155944819231</v>
      </c>
      <c r="HZ33">
        <v>-1.504106212652615E-2</v>
      </c>
      <c r="IA33">
        <v>1.735219391611595E-3</v>
      </c>
      <c r="IB33">
        <v>-2.535611455964381E-5</v>
      </c>
      <c r="IC33">
        <v>2</v>
      </c>
      <c r="ID33">
        <v>2081</v>
      </c>
      <c r="IE33">
        <v>0</v>
      </c>
      <c r="IF33">
        <v>23</v>
      </c>
      <c r="IG33">
        <v>1.7</v>
      </c>
      <c r="IH33">
        <v>1.7</v>
      </c>
      <c r="II33">
        <v>3.4655800000000001</v>
      </c>
      <c r="IJ33">
        <v>2.3645</v>
      </c>
      <c r="IK33">
        <v>1.54297</v>
      </c>
      <c r="IL33">
        <v>2.32056</v>
      </c>
      <c r="IM33">
        <v>1.5466299999999999</v>
      </c>
      <c r="IN33">
        <v>2.4206500000000002</v>
      </c>
      <c r="IO33">
        <v>42.191499999999998</v>
      </c>
      <c r="IP33">
        <v>23.956199999999999</v>
      </c>
      <c r="IQ33">
        <v>18</v>
      </c>
      <c r="IR33">
        <v>513.49199999999996</v>
      </c>
      <c r="IS33">
        <v>471.28399999999999</v>
      </c>
      <c r="IT33">
        <v>21.438400000000001</v>
      </c>
      <c r="IU33">
        <v>34.210099999999997</v>
      </c>
      <c r="IV33">
        <v>30.0016</v>
      </c>
      <c r="IW33">
        <v>34.176900000000003</v>
      </c>
      <c r="IX33">
        <v>34.174999999999997</v>
      </c>
      <c r="IY33">
        <v>69.543700000000001</v>
      </c>
      <c r="IZ33">
        <v>50.0794</v>
      </c>
      <c r="JA33">
        <v>0</v>
      </c>
      <c r="JB33">
        <v>21.402000000000001</v>
      </c>
      <c r="JC33">
        <v>1800</v>
      </c>
      <c r="JD33">
        <v>18.4573</v>
      </c>
      <c r="JE33">
        <v>99.498900000000006</v>
      </c>
      <c r="JF33">
        <v>98.464399999999998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2022-07-10T18:29:57Z</dcterms:created>
  <dcterms:modified xsi:type="dcterms:W3CDTF">2022-07-10T22:33:34Z</dcterms:modified>
</cp:coreProperties>
</file>