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Riquelme\Desktop\Riquelme\Excel IA\"/>
    </mc:Choice>
  </mc:AlternateContent>
  <xr:revisionPtr revIDLastSave="0" documentId="13_ncr:1_{C665AFAD-B877-4AB6-83DD-408A16800DE7}" xr6:coauthVersionLast="47" xr6:coauthVersionMax="47" xr10:uidLastSave="{00000000-0000-0000-0000-000000000000}"/>
  <bookViews>
    <workbookView xWindow="-108" yWindow="-108" windowWidth="23256" windowHeight="12456" xr2:uid="{89C64794-208A-4DBF-B98D-7DD063354BBF}"/>
  </bookViews>
  <sheets>
    <sheet name="Planilha1" sheetId="1" r:id="rId1"/>
    <sheet name="Planilha2" sheetId="2" r:id="rId2"/>
  </sheets>
  <definedNames>
    <definedName name="Aporte">Planilha1!$D$10</definedName>
    <definedName name="patrimonio">Planilha1!$D$13</definedName>
    <definedName name="qtd_anos">Planilha1!$D$11</definedName>
    <definedName name="Rendimento_Carteira">Planilha1!$D$6</definedName>
    <definedName name="salario">Planilha1!$D$5</definedName>
    <definedName name="sugestao_investimento">Planilha1!$D$7</definedName>
    <definedName name="taxa_mensal">Planilha1!$D$12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C30" i="1"/>
  <c r="D30" i="1" s="1"/>
  <c r="C31" i="1"/>
  <c r="D31" i="1" s="1"/>
  <c r="C32" i="1"/>
  <c r="D32" i="1" s="1"/>
  <c r="C33" i="1"/>
  <c r="D33" i="1" s="1"/>
  <c r="C28" i="1"/>
  <c r="D28" i="1" s="1"/>
  <c r="G7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D13" i="1"/>
  <c r="D14" i="1" s="1"/>
  <c r="D7" i="1"/>
  <c r="C22" i="1"/>
  <c r="D22" i="1" s="1"/>
  <c r="C19" i="1"/>
  <c r="D19" i="1" s="1"/>
  <c r="C20" i="1"/>
  <c r="D20" i="1" s="1"/>
  <c r="C21" i="1"/>
  <c r="D21" i="1" s="1"/>
  <c r="C18" i="1"/>
  <c r="D18" i="1" s="1"/>
</calcChain>
</file>

<file path=xl/sharedStrings.xml><?xml version="1.0" encoding="utf-8"?>
<sst xmlns="http://schemas.openxmlformats.org/spreadsheetml/2006/main" count="70" uniqueCount="34">
  <si>
    <t>Quantos investir por mês</t>
  </si>
  <si>
    <t>Por quantos anos</t>
  </si>
  <si>
    <t>Taxa de rendimento mensal</t>
  </si>
  <si>
    <t>Patrimônio acumulado?</t>
  </si>
  <si>
    <t>Dividendos Mensais</t>
  </si>
  <si>
    <t>Investimento Mensal</t>
  </si>
  <si>
    <t>Quanto em 2 anos</t>
  </si>
  <si>
    <t>Quanto em 5 anos</t>
  </si>
  <si>
    <t>Quanto em 10 anos</t>
  </si>
  <si>
    <t>Cenários</t>
  </si>
  <si>
    <t>Quanto em 30 anos</t>
  </si>
  <si>
    <t>Quanto em 20 anos</t>
  </si>
  <si>
    <t>Dividendo</t>
  </si>
  <si>
    <t>CONFIGURAÇÕES</t>
  </si>
  <si>
    <t>Rendimento de Carteira</t>
  </si>
  <si>
    <t>Valor de Salário</t>
  </si>
  <si>
    <t>Sugestão de Investimento</t>
  </si>
  <si>
    <t>PERFIL</t>
  </si>
  <si>
    <t>Conservador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</si>
  <si>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</si>
  <si>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</si>
  <si>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</si>
  <si>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</si>
  <si>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</si>
  <si>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</si>
  <si>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</si>
  <si>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</si>
  <si>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</si>
  <si>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</si>
  <si>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SISTEMAS</t>
  </si>
  <si>
    <t>CHAVE COMPOSTA</t>
  </si>
  <si>
    <t>%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</si>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</sst>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;[Red]\-&quot;R$&quot;\ #,##0.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4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16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5" fontId="8" fillId="0" borderId="15" xfId="1" applyNumberFormat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165" fontId="8" fillId="0" borderId="7" xfId="1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0" fontId="8" fillId="0" borderId="10" xfId="0" applyNumberFormat="1" applyFont="1" applyBorder="1" applyAlignment="1">
      <alignment horizontal="center"/>
    </xf>
    <xf numFmtId="164" fontId="8" fillId="3" borderId="10" xfId="0" applyNumberFormat="1" applyFont="1" applyFill="1" applyBorder="1" applyAlignment="1">
      <alignment horizontal="center"/>
    </xf>
    <xf numFmtId="8" fontId="8" fillId="3" borderId="13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left" indent="3"/>
    </xf>
    <xf numFmtId="8" fontId="8" fillId="3" borderId="6" xfId="0" applyNumberFormat="1" applyFont="1" applyFill="1" applyBorder="1" applyAlignment="1">
      <alignment horizontal="center" vertical="center"/>
    </xf>
    <xf numFmtId="8" fontId="8" fillId="3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indent="3"/>
    </xf>
    <xf numFmtId="8" fontId="8" fillId="3" borderId="9" xfId="0" applyNumberFormat="1" applyFont="1" applyFill="1" applyBorder="1" applyAlignment="1">
      <alignment horizontal="center" vertical="center"/>
    </xf>
    <xf numFmtId="8" fontId="8" fillId="3" borderId="10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left" indent="3"/>
    </xf>
    <xf numFmtId="8" fontId="8" fillId="3" borderId="12" xfId="0" applyNumberFormat="1" applyFont="1" applyFill="1" applyBorder="1" applyAlignment="1">
      <alignment horizontal="center" vertical="center"/>
    </xf>
    <xf numFmtId="8" fontId="8" fillId="3" borderId="13" xfId="0" applyNumberFormat="1" applyFont="1" applyFill="1" applyBorder="1" applyAlignment="1">
      <alignment horizontal="center" vertical="center"/>
    </xf>
    <xf numFmtId="165" fontId="8" fillId="3" borderId="13" xfId="0" applyNumberFormat="1" applyFont="1" applyFill="1" applyBorder="1" applyAlignment="1">
      <alignment horizontal="center" vertical="center"/>
    </xf>
    <xf numFmtId="0" fontId="3" fillId="5" borderId="0" xfId="3"/>
    <xf numFmtId="0" fontId="4" fillId="6" borderId="16" xfId="4"/>
    <xf numFmtId="165" fontId="4" fillId="6" borderId="16" xfId="4" applyNumberFormat="1" applyAlignment="1">
      <alignment horizontal="left" vertical="center"/>
    </xf>
    <xf numFmtId="0" fontId="3" fillId="5" borderId="0" xfId="3" applyAlignment="1">
      <alignment horizontal="left" vertical="center"/>
    </xf>
    <xf numFmtId="0" fontId="3" fillId="5" borderId="0" xfId="3" applyBorder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9" fontId="3" fillId="5" borderId="0" xfId="2" applyFont="1" applyFill="1"/>
    <xf numFmtId="9" fontId="0" fillId="3" borderId="0" xfId="2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5" fontId="0" fillId="3" borderId="0" xfId="0" applyNumberFormat="1" applyFill="1"/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left" vertical="center" indent="3"/>
    </xf>
    <xf numFmtId="0" fontId="8" fillId="3" borderId="20" xfId="0" applyFont="1" applyFill="1" applyBorder="1" applyAlignment="1">
      <alignment horizontal="left" vertical="center" indent="3"/>
    </xf>
    <xf numFmtId="0" fontId="8" fillId="3" borderId="8" xfId="0" applyFont="1" applyFill="1" applyBorder="1" applyAlignment="1">
      <alignment horizontal="left" vertical="center" indent="3"/>
    </xf>
    <xf numFmtId="0" fontId="8" fillId="3" borderId="9" xfId="0" applyFont="1" applyFill="1" applyBorder="1" applyAlignment="1">
      <alignment horizontal="left" vertical="center" indent="3"/>
    </xf>
    <xf numFmtId="0" fontId="8" fillId="3" borderId="11" xfId="0" applyFont="1" applyFill="1" applyBorder="1" applyAlignment="1">
      <alignment horizontal="left" vertical="center" indent="3"/>
    </xf>
    <xf numFmtId="0" fontId="8" fillId="3" borderId="12" xfId="0" applyFont="1" applyFill="1" applyBorder="1" applyAlignment="1">
      <alignment horizontal="left" vertical="center" indent="3"/>
    </xf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indent="3"/>
    </xf>
    <xf numFmtId="0" fontId="8" fillId="0" borderId="6" xfId="0" applyFont="1" applyBorder="1" applyAlignment="1">
      <alignment horizontal="left" indent="3"/>
    </xf>
    <xf numFmtId="0" fontId="8" fillId="0" borderId="8" xfId="0" applyFont="1" applyBorder="1" applyAlignment="1">
      <alignment horizontal="left" indent="3"/>
    </xf>
    <xf numFmtId="0" fontId="8" fillId="0" borderId="9" xfId="0" applyFont="1" applyBorder="1" applyAlignment="1">
      <alignment horizontal="left" indent="3"/>
    </xf>
    <xf numFmtId="0" fontId="9" fillId="3" borderId="8" xfId="0" applyFont="1" applyFill="1" applyBorder="1" applyAlignment="1">
      <alignment horizontal="left" indent="3"/>
    </xf>
    <xf numFmtId="0" fontId="9" fillId="3" borderId="9" xfId="0" applyFont="1" applyFill="1" applyBorder="1" applyAlignment="1">
      <alignment horizontal="left" indent="3"/>
    </xf>
    <xf numFmtId="0" fontId="9" fillId="3" borderId="11" xfId="0" applyFont="1" applyFill="1" applyBorder="1" applyAlignment="1">
      <alignment horizontal="left" indent="3"/>
    </xf>
    <xf numFmtId="0" fontId="9" fillId="3" borderId="12" xfId="0" applyFont="1" applyFill="1" applyBorder="1" applyAlignment="1">
      <alignment horizontal="left" indent="3"/>
    </xf>
  </cellXfs>
  <cellStyles count="5">
    <cellStyle name="Célula de Verificação" xfId="4" builtinId="23"/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Planilha1!$C$27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Planilha1!$B$28:$B$33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SISTEMAS</c:v>
                </c:pt>
              </c:strCache>
            </c:strRef>
          </c:cat>
          <c:val>
            <c:numRef>
              <c:f>Planilha1!$C$28:$C$33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E-4D11-A152-377B7BB3A9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583096</xdr:colOff>
      <xdr:row>33</xdr:row>
      <xdr:rowOff>135835</xdr:rowOff>
    </xdr:from>
    <xdr:to>
      <xdr:col>16382</xdr:col>
      <xdr:colOff>6626</xdr:colOff>
      <xdr:row>48</xdr:row>
      <xdr:rowOff>96079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462E60-3CC1-26CA-BBE5-19D68EB3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E643-00BE-48FD-BDA6-F32A926F68CF}">
  <dimension ref="A3:XFB56"/>
  <sheetViews>
    <sheetView showGridLines="0" tabSelected="1" topLeftCell="A28" zoomScale="115" zoomScaleNormal="115" workbookViewId="0">
      <selection activeCell="XFC33" sqref="XFC33"/>
    </sheetView>
  </sheetViews>
  <sheetFormatPr defaultColWidth="0" defaultRowHeight="14.4" x14ac:dyDescent="0.3"/>
  <cols>
    <col min="1" max="1" width="8.88671875" customWidth="1"/>
    <col min="2" max="2" width="38.5546875" customWidth="1"/>
    <col min="3" max="3" width="29.21875" bestFit="1" customWidth="1"/>
    <col min="4" max="4" width="13.6640625" bestFit="1" customWidth="1"/>
    <col min="5" max="5" width="22.21875" hidden="1" customWidth="1"/>
    <col min="6" max="6" width="12" hidden="1" customWidth="1"/>
    <col min="7" max="11" width="8.88671875" hidden="1" customWidth="1"/>
    <col min="12" max="16382" width="8.88671875" hidden="1"/>
    <col min="16383" max="16383" width="6.109375" customWidth="1"/>
    <col min="16384" max="16384" width="5.77734375" customWidth="1"/>
  </cols>
  <sheetData>
    <row r="3" spans="2:4" ht="15" thickBot="1" x14ac:dyDescent="0.35"/>
    <row r="4" spans="2:4" ht="30" customHeight="1" x14ac:dyDescent="0.3">
      <c r="B4" s="33" t="s">
        <v>13</v>
      </c>
      <c r="C4" s="34"/>
      <c r="D4" s="35"/>
    </row>
    <row r="5" spans="2:4" ht="19.2" x14ac:dyDescent="0.3">
      <c r="B5" s="36" t="s">
        <v>15</v>
      </c>
      <c r="C5" s="37"/>
      <c r="D5" s="4">
        <v>1260</v>
      </c>
    </row>
    <row r="6" spans="2:4" ht="19.2" x14ac:dyDescent="0.3">
      <c r="B6" s="38" t="s">
        <v>14</v>
      </c>
      <c r="C6" s="39"/>
      <c r="D6" s="5">
        <v>0.01</v>
      </c>
    </row>
    <row r="7" spans="2:4" ht="19.8" thickBot="1" x14ac:dyDescent="0.35">
      <c r="B7" s="40" t="s">
        <v>16</v>
      </c>
      <c r="C7" s="41"/>
      <c r="D7" s="20">
        <f>D5*30%</f>
        <v>378</v>
      </c>
    </row>
    <row r="8" spans="2:4" ht="15" thickBot="1" x14ac:dyDescent="0.35"/>
    <row r="9" spans="2:4" ht="38.4" customHeight="1" thickBot="1" x14ac:dyDescent="0.35">
      <c r="B9" s="44" t="s">
        <v>5</v>
      </c>
      <c r="C9" s="45"/>
      <c r="D9" s="46"/>
    </row>
    <row r="10" spans="2:4" ht="19.2" x14ac:dyDescent="0.45">
      <c r="B10" s="47" t="s">
        <v>0</v>
      </c>
      <c r="C10" s="48"/>
      <c r="D10" s="6">
        <v>500</v>
      </c>
    </row>
    <row r="11" spans="2:4" ht="19.2" x14ac:dyDescent="0.45">
      <c r="B11" s="49" t="s">
        <v>1</v>
      </c>
      <c r="C11" s="50"/>
      <c r="D11" s="7">
        <v>10</v>
      </c>
    </row>
    <row r="12" spans="2:4" ht="19.2" x14ac:dyDescent="0.45">
      <c r="B12" s="49" t="s">
        <v>2</v>
      </c>
      <c r="C12" s="50"/>
      <c r="D12" s="8">
        <v>1.0789999999999999E-2</v>
      </c>
    </row>
    <row r="13" spans="2:4" ht="19.2" x14ac:dyDescent="0.45">
      <c r="B13" s="51" t="s">
        <v>3</v>
      </c>
      <c r="C13" s="52"/>
      <c r="D13" s="9">
        <f>FV(taxa_mensal,qtd_anos*12,Aporte*-1)</f>
        <v>121642.1062650861</v>
      </c>
    </row>
    <row r="14" spans="2:4" ht="19.8" thickBot="1" x14ac:dyDescent="0.5">
      <c r="B14" s="53" t="s">
        <v>4</v>
      </c>
      <c r="C14" s="54"/>
      <c r="D14" s="10">
        <f>patrimonio*Rendimento_Carteira</f>
        <v>1216.4210626508609</v>
      </c>
    </row>
    <row r="16" spans="2:4" ht="15" thickBot="1" x14ac:dyDescent="0.35"/>
    <row r="17" spans="1:4" ht="30" thickBot="1" x14ac:dyDescent="0.35">
      <c r="B17" s="42" t="s">
        <v>9</v>
      </c>
      <c r="C17" s="43"/>
      <c r="D17" s="3" t="s">
        <v>12</v>
      </c>
    </row>
    <row r="18" spans="1:4" ht="19.2" x14ac:dyDescent="0.45">
      <c r="A18" s="1">
        <v>2</v>
      </c>
      <c r="B18" s="11" t="s">
        <v>6</v>
      </c>
      <c r="C18" s="12">
        <f>FV($D$12,$A18*12,$D$10*-1)</f>
        <v>13613.813648822608</v>
      </c>
      <c r="D18" s="13">
        <f>C18*Rendimento_Carteira</f>
        <v>136.13813648822608</v>
      </c>
    </row>
    <row r="19" spans="1:4" ht="19.2" x14ac:dyDescent="0.45">
      <c r="A19" s="1">
        <v>5</v>
      </c>
      <c r="B19" s="14" t="s">
        <v>7</v>
      </c>
      <c r="C19" s="15">
        <f>FV($D$12,$A19*12,$D$10*-1)</f>
        <v>41888.456999243819</v>
      </c>
      <c r="D19" s="16">
        <f>C19*Rendimento_Carteira</f>
        <v>418.88456999243817</v>
      </c>
    </row>
    <row r="20" spans="1:4" ht="19.2" x14ac:dyDescent="0.45">
      <c r="A20" s="1">
        <v>10</v>
      </c>
      <c r="B20" s="14" t="s">
        <v>8</v>
      </c>
      <c r="C20" s="15">
        <f>FV($D$12,$A20*12,$D$10*-1)</f>
        <v>121642.1062650861</v>
      </c>
      <c r="D20" s="16">
        <f>C20*Rendimento_Carteira</f>
        <v>1216.4210626508609</v>
      </c>
    </row>
    <row r="21" spans="1:4" ht="19.2" x14ac:dyDescent="0.45">
      <c r="A21" s="1">
        <v>20</v>
      </c>
      <c r="B21" s="14" t="s">
        <v>11</v>
      </c>
      <c r="C21" s="15">
        <f>FV($D$12,$A21*12,$D$10*-1)</f>
        <v>562599.20004854025</v>
      </c>
      <c r="D21" s="16">
        <f>C21*Rendimento_Carteira</f>
        <v>5625.992000485403</v>
      </c>
    </row>
    <row r="22" spans="1:4" ht="19.8" thickBot="1" x14ac:dyDescent="0.5">
      <c r="A22" s="1">
        <v>30</v>
      </c>
      <c r="B22" s="17" t="s">
        <v>10</v>
      </c>
      <c r="C22" s="18">
        <f>FV($D$12,$A22*12,$D$10*-1)</f>
        <v>2161084.8275023573</v>
      </c>
      <c r="D22" s="19">
        <f>C22*Rendimento_Carteira</f>
        <v>21610.848275023574</v>
      </c>
    </row>
    <row r="24" spans="1:4" ht="15" thickBot="1" x14ac:dyDescent="0.35">
      <c r="B24" s="25" t="s">
        <v>17</v>
      </c>
      <c r="C24" s="24" t="s">
        <v>19</v>
      </c>
      <c r="D24" s="21"/>
    </row>
    <row r="25" spans="1:4" ht="15.6" thickTop="1" thickBot="1" x14ac:dyDescent="0.35">
      <c r="B25" s="22" t="s">
        <v>20</v>
      </c>
      <c r="C25" s="23">
        <v>500</v>
      </c>
      <c r="D25" s="22"/>
    </row>
    <row r="26" spans="1:4" ht="15" thickTop="1" x14ac:dyDescent="0.3"/>
    <row r="27" spans="1:4" x14ac:dyDescent="0.3">
      <c r="B27" s="31" t="s">
        <v>21</v>
      </c>
      <c r="C27" s="31" t="s">
        <v>22</v>
      </c>
      <c r="D27" s="31" t="s">
        <v>23</v>
      </c>
    </row>
    <row r="28" spans="1:4" x14ac:dyDescent="0.3">
      <c r="B28" t="s">
        <v>24</v>
      </c>
      <c r="C28" s="30">
        <f>VLOOKUP($C$24&amp;"-"&amp;B28,Planilha2!$A:$D,4,0)</f>
        <v>0.5</v>
      </c>
      <c r="D28" s="32">
        <f>C28*$C$25</f>
        <v>250</v>
      </c>
    </row>
    <row r="29" spans="1:4" x14ac:dyDescent="0.3">
      <c r="B29" t="s">
        <v>25</v>
      </c>
      <c r="C29" s="30">
        <f>VLOOKUP($C$24&amp;"-"&amp;B29,Planilha2!$A:$D,4,0)</f>
        <v>0.1</v>
      </c>
      <c r="D29" s="32">
        <f t="shared" ref="D29:D33" si="0">C29*$C$25</f>
        <v>50</v>
      </c>
    </row>
    <row r="30" spans="1:4" x14ac:dyDescent="0.3">
      <c r="B30" t="s">
        <v>26</v>
      </c>
      <c r="C30" s="30">
        <f>VLOOKUP($C$24&amp;"-"&amp;B30,Planilha2!$A:$D,4,0)</f>
        <v>0.05</v>
      </c>
      <c r="D30" s="32">
        <f t="shared" si="0"/>
        <v>25</v>
      </c>
    </row>
    <row r="31" spans="1:4" x14ac:dyDescent="0.3">
      <c r="B31" t="s">
        <v>27</v>
      </c>
      <c r="C31" s="30">
        <f>VLOOKUP($C$24&amp;"-"&amp;B31,Planilha2!$A:$D,4,0)</f>
        <v>0.05</v>
      </c>
      <c r="D31" s="32">
        <f t="shared" si="0"/>
        <v>25</v>
      </c>
    </row>
    <row r="32" spans="1:4" x14ac:dyDescent="0.3">
      <c r="B32" t="s">
        <v>28</v>
      </c>
      <c r="C32" s="30">
        <f>VLOOKUP($C$24&amp;"-"&amp;B32,Planilha2!$A:$D,4,0)</f>
        <v>0.2</v>
      </c>
      <c r="D32" s="32">
        <f t="shared" si="0"/>
        <v>100</v>
      </c>
    </row>
    <row r="33" spans="2:4" x14ac:dyDescent="0.3">
      <c r="B33" t="s">
        <v>29</v>
      </c>
      <c r="C33" s="30">
        <f>VLOOKUP($C$24&amp;"-"&amp;B33,Planilha2!$A:$D,4,0)</f>
        <v>0.1</v>
      </c>
      <c r="D33" s="32">
        <f t="shared" si="0"/>
        <v>50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11">
    <mergeCell ref="B4:D4"/>
    <mergeCell ref="B5:C5"/>
    <mergeCell ref="B6:C6"/>
    <mergeCell ref="B7:C7"/>
    <mergeCell ref="B17:C17"/>
    <mergeCell ref="B9:D9"/>
    <mergeCell ref="B10:C10"/>
    <mergeCell ref="B11:C11"/>
    <mergeCell ref="B12:C12"/>
    <mergeCell ref="B13:C13"/>
    <mergeCell ref="B14:C14"/>
  </mergeCells>
  <dataValidations count="1">
    <dataValidation type="list" allowBlank="1" showInputMessage="1" showErrorMessage="1" sqref="C24" xr:uid="{AA7394B7-1B45-4B33-94B2-BA8599F6E93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DC07-C323-4554-9795-DA54294B5557}">
  <dimension ref="A2:G20"/>
  <sheetViews>
    <sheetView workbookViewId="0">
      <selection activeCell="D13" sqref="D13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9.5546875" customWidth="1"/>
    <col min="6" max="6" width="16.109375" bestFit="1" customWidth="1"/>
  </cols>
  <sheetData>
    <row r="2" spans="1:7" x14ac:dyDescent="0.3">
      <c r="A2" s="2" t="s">
        <v>30</v>
      </c>
      <c r="B2" s="2" t="s">
        <v>17</v>
      </c>
      <c r="C2" s="2" t="s">
        <v>21</v>
      </c>
      <c r="D2" s="2" t="s">
        <v>31</v>
      </c>
    </row>
    <row r="3" spans="1:7" x14ac:dyDescent="0.3">
      <c r="A3" s="2" t="str">
        <f>B3&amp;"-"&amp;C3</f>
        <v>Conservador-PAPEL</v>
      </c>
      <c r="B3" s="2" t="s">
        <v>18</v>
      </c>
      <c r="C3" s="2" t="s">
        <v>24</v>
      </c>
      <c r="D3" s="26">
        <v>0.3</v>
      </c>
    </row>
    <row r="4" spans="1:7" x14ac:dyDescent="0.3">
      <c r="A4" s="2" t="str">
        <f t="shared" ref="A4:A20" si="0">B4&amp;"-"&amp;C4</f>
        <v>Conservador-TIJOLO</v>
      </c>
      <c r="B4" s="2" t="s">
        <v>18</v>
      </c>
      <c r="C4" s="2" t="s">
        <v>25</v>
      </c>
      <c r="D4" s="26">
        <v>0.5</v>
      </c>
    </row>
    <row r="5" spans="1:7" x14ac:dyDescent="0.3">
      <c r="A5" s="2" t="str">
        <f t="shared" si="0"/>
        <v>Conservador-HÍBRIDOS</v>
      </c>
      <c r="B5" s="2" t="s">
        <v>18</v>
      </c>
      <c r="C5" s="2" t="s">
        <v>26</v>
      </c>
      <c r="D5" s="26">
        <v>0.1</v>
      </c>
    </row>
    <row r="6" spans="1:7" x14ac:dyDescent="0.3">
      <c r="A6" s="2" t="str">
        <f t="shared" si="0"/>
        <v>Conservador-FOFs</v>
      </c>
      <c r="B6" s="2" t="s">
        <v>18</v>
      </c>
      <c r="C6" s="2" t="s">
        <v>27</v>
      </c>
      <c r="D6" s="26">
        <v>0.1</v>
      </c>
    </row>
    <row r="7" spans="1:7" x14ac:dyDescent="0.3">
      <c r="A7" s="2" t="str">
        <f t="shared" si="0"/>
        <v>Conservador-DESENVOLVIMENTO</v>
      </c>
      <c r="B7" s="2" t="s">
        <v>18</v>
      </c>
      <c r="C7" s="2" t="s">
        <v>28</v>
      </c>
      <c r="D7" s="26">
        <v>0</v>
      </c>
      <c r="F7" s="21" t="s">
        <v>33</v>
      </c>
      <c r="G7" s="29">
        <f>VLOOKUP(F7,$A:$D,4,0)</f>
        <v>0.35</v>
      </c>
    </row>
    <row r="8" spans="1:7" ht="15" thickBot="1" x14ac:dyDescent="0.35">
      <c r="A8" s="27" t="str">
        <f t="shared" si="0"/>
        <v>Conservador-SISTEMAS</v>
      </c>
      <c r="B8" s="27" t="s">
        <v>18</v>
      </c>
      <c r="C8" s="27" t="s">
        <v>29</v>
      </c>
      <c r="D8" s="28">
        <v>0</v>
      </c>
    </row>
    <row r="9" spans="1:7" x14ac:dyDescent="0.3">
      <c r="A9" s="2" t="str">
        <f t="shared" si="0"/>
        <v>Moderado-PAPEL</v>
      </c>
      <c r="B9" s="2" t="s">
        <v>32</v>
      </c>
      <c r="C9" s="2" t="s">
        <v>24</v>
      </c>
      <c r="D9" s="26">
        <v>0.32</v>
      </c>
    </row>
    <row r="10" spans="1:7" x14ac:dyDescent="0.3">
      <c r="A10" s="2" t="str">
        <f t="shared" si="0"/>
        <v>Moderado-TIJOLO</v>
      </c>
      <c r="B10" s="2" t="s">
        <v>32</v>
      </c>
      <c r="C10" s="2" t="s">
        <v>25</v>
      </c>
      <c r="D10" s="26">
        <v>0.35</v>
      </c>
    </row>
    <row r="11" spans="1:7" x14ac:dyDescent="0.3">
      <c r="A11" s="2" t="str">
        <f t="shared" si="0"/>
        <v>Moderado-HÍBRIDOS</v>
      </c>
      <c r="B11" s="2" t="s">
        <v>32</v>
      </c>
      <c r="C11" s="2" t="s">
        <v>26</v>
      </c>
      <c r="D11" s="26">
        <v>0.08</v>
      </c>
    </row>
    <row r="12" spans="1:7" x14ac:dyDescent="0.3">
      <c r="A12" s="2" t="str">
        <f t="shared" si="0"/>
        <v>Moderado-FOFs</v>
      </c>
      <c r="B12" s="2" t="s">
        <v>32</v>
      </c>
      <c r="C12" s="2" t="s">
        <v>27</v>
      </c>
      <c r="D12" s="26">
        <v>0.05</v>
      </c>
    </row>
    <row r="13" spans="1:7" x14ac:dyDescent="0.3">
      <c r="A13" s="2" t="str">
        <f t="shared" si="0"/>
        <v>Moderado-DESENVOLVIMENTO</v>
      </c>
      <c r="B13" s="2" t="s">
        <v>32</v>
      </c>
      <c r="C13" s="2" t="s">
        <v>28</v>
      </c>
      <c r="D13" s="26">
        <v>0.1</v>
      </c>
    </row>
    <row r="14" spans="1:7" ht="15" thickBot="1" x14ac:dyDescent="0.35">
      <c r="A14" s="27" t="str">
        <f t="shared" si="0"/>
        <v>Moderado-SISTEMAS</v>
      </c>
      <c r="B14" s="27" t="s">
        <v>32</v>
      </c>
      <c r="C14" s="27" t="s">
        <v>29</v>
      </c>
      <c r="D14" s="28">
        <v>0.1</v>
      </c>
    </row>
    <row r="15" spans="1:7" x14ac:dyDescent="0.3">
      <c r="A15" s="2" t="str">
        <f t="shared" si="0"/>
        <v>Agressivo-PAPEL</v>
      </c>
      <c r="B15" s="2" t="s">
        <v>19</v>
      </c>
      <c r="C15" s="2" t="s">
        <v>24</v>
      </c>
      <c r="D15" s="26">
        <v>0.5</v>
      </c>
    </row>
    <row r="16" spans="1:7" x14ac:dyDescent="0.3">
      <c r="A16" s="2" t="str">
        <f t="shared" si="0"/>
        <v>Agressivo-TIJOLO</v>
      </c>
      <c r="B16" s="2" t="s">
        <v>19</v>
      </c>
      <c r="C16" s="2" t="s">
        <v>25</v>
      </c>
      <c r="D16" s="26">
        <v>0.1</v>
      </c>
    </row>
    <row r="17" spans="1:4" x14ac:dyDescent="0.3">
      <c r="A17" s="2" t="str">
        <f t="shared" si="0"/>
        <v>Agressivo-HÍBRIDOS</v>
      </c>
      <c r="B17" s="2" t="s">
        <v>19</v>
      </c>
      <c r="C17" s="2" t="s">
        <v>26</v>
      </c>
      <c r="D17" s="26">
        <v>0.05</v>
      </c>
    </row>
    <row r="18" spans="1:4" x14ac:dyDescent="0.3">
      <c r="A18" s="2" t="str">
        <f t="shared" si="0"/>
        <v>Agressivo-FOFs</v>
      </c>
      <c r="B18" s="2" t="s">
        <v>19</v>
      </c>
      <c r="C18" s="2" t="s">
        <v>27</v>
      </c>
      <c r="D18" s="26">
        <v>0.05</v>
      </c>
    </row>
    <row r="19" spans="1:4" x14ac:dyDescent="0.3">
      <c r="A19" s="2" t="str">
        <f t="shared" si="0"/>
        <v>Agressivo-DESENVOLVIMENTO</v>
      </c>
      <c r="B19" s="2" t="s">
        <v>19</v>
      </c>
      <c r="C19" s="2" t="s">
        <v>28</v>
      </c>
      <c r="D19" s="26">
        <v>0.2</v>
      </c>
    </row>
    <row r="20" spans="1:4" ht="15" thickBot="1" x14ac:dyDescent="0.35">
      <c r="A20" s="27" t="str">
        <f t="shared" si="0"/>
        <v>Agressivo-SISTEMAS</v>
      </c>
      <c r="B20" s="27" t="s">
        <v>19</v>
      </c>
      <c r="C20" s="27" t="s">
        <v>29</v>
      </c>
      <c r="D20" s="2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Riquelme</dc:creator>
  <cp:lastModifiedBy>Carlos Riquelme</cp:lastModifiedBy>
  <dcterms:created xsi:type="dcterms:W3CDTF">2025-05-16T18:13:04Z</dcterms:created>
  <dcterms:modified xsi:type="dcterms:W3CDTF">2025-05-17T15:51:18Z</dcterms:modified>
</cp:coreProperties>
</file>