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180" windowWidth="11340" windowHeight="5910" activeTab="4"/>
  </bookViews>
  <sheets>
    <sheet name="Data 1" sheetId="5" r:id="rId1"/>
    <sheet name="Data 2" sheetId="4" r:id="rId2"/>
    <sheet name="Proses" sheetId="1" r:id="rId3"/>
    <sheet name="Dftr. Nilai Ujian" sheetId="2" r:id="rId4"/>
    <sheet name="Hasil Analisis" sheetId="3" r:id="rId5"/>
    <sheet name="data pretest" sheetId="7" r:id="rId6"/>
  </sheets>
  <definedNames>
    <definedName name="_xlnm._FilterDatabase" localSheetId="0" hidden="1">'Data 1'!#REF!</definedName>
    <definedName name="_xlnm.Print_Area" localSheetId="0">'Data 1'!$B:$O</definedName>
    <definedName name="_xlnm.Print_Area" localSheetId="3">'Dftr. Nilai Ujian'!$B:$K</definedName>
  </definedNames>
  <calcPr calcId="144525"/>
</workbook>
</file>

<file path=xl/calcChain.xml><?xml version="1.0" encoding="utf-8"?>
<calcChain xmlns="http://schemas.openxmlformats.org/spreadsheetml/2006/main">
  <c r="E9" i="2" l="1"/>
  <c r="N23" i="5" l="1"/>
  <c r="N24" i="5"/>
  <c r="N25" i="5"/>
  <c r="O25" i="5" s="1"/>
  <c r="E18" i="2" s="1"/>
  <c r="F18" i="2" s="1"/>
  <c r="N26" i="5"/>
  <c r="D19" i="2" s="1"/>
  <c r="N27" i="5"/>
  <c r="D20" i="2" s="1"/>
  <c r="N28" i="5"/>
  <c r="D21" i="2" s="1"/>
  <c r="N29" i="5"/>
  <c r="D22" i="2" s="1"/>
  <c r="N30" i="5"/>
  <c r="N31" i="5"/>
  <c r="D24" i="2" s="1"/>
  <c r="N32" i="5"/>
  <c r="D25" i="2" s="1"/>
  <c r="N33" i="5"/>
  <c r="D26" i="2" s="1"/>
  <c r="N34" i="5"/>
  <c r="D27" i="2" s="1"/>
  <c r="N35" i="5"/>
  <c r="N36" i="5"/>
  <c r="D29" i="2" s="1"/>
  <c r="N37" i="5"/>
  <c r="N38" i="5"/>
  <c r="O38" i="5" s="1"/>
  <c r="E31" i="2" s="1"/>
  <c r="F31" i="2" s="1"/>
  <c r="N39" i="5"/>
  <c r="N40" i="5"/>
  <c r="D33" i="2" s="1"/>
  <c r="N41" i="5"/>
  <c r="D34" i="2" s="1"/>
  <c r="N42" i="5"/>
  <c r="D35" i="2" s="1"/>
  <c r="N43" i="5"/>
  <c r="D36" i="2" s="1"/>
  <c r="N44" i="5"/>
  <c r="D37" i="2" s="1"/>
  <c r="N45" i="5"/>
  <c r="O45" i="5" s="1"/>
  <c r="E38" i="2" s="1"/>
  <c r="F38" i="2" s="1"/>
  <c r="N46" i="5"/>
  <c r="N47" i="5"/>
  <c r="D40" i="2" s="1"/>
  <c r="N48" i="5"/>
  <c r="D41" i="2" s="1"/>
  <c r="N49" i="5"/>
  <c r="N50" i="5"/>
  <c r="D43" i="2" s="1"/>
  <c r="N51" i="5"/>
  <c r="N52" i="5"/>
  <c r="D45" i="2" s="1"/>
  <c r="N53" i="5"/>
  <c r="O53" i="5" s="1"/>
  <c r="E46" i="2" s="1"/>
  <c r="F46" i="2" s="1"/>
  <c r="N54" i="5"/>
  <c r="D47" i="2" s="1"/>
  <c r="N55" i="5"/>
  <c r="O55" i="5" s="1"/>
  <c r="E48" i="2" s="1"/>
  <c r="F48" i="2" s="1"/>
  <c r="N56" i="5"/>
  <c r="D49" i="2" s="1"/>
  <c r="N57" i="5"/>
  <c r="O57" i="5" s="1"/>
  <c r="E50" i="2" s="1"/>
  <c r="F50" i="2" s="1"/>
  <c r="N58" i="5"/>
  <c r="D51" i="2" s="1"/>
  <c r="N59" i="5"/>
  <c r="D52" i="2" s="1"/>
  <c r="N60" i="5"/>
  <c r="D53" i="2" s="1"/>
  <c r="N61" i="5"/>
  <c r="O61" i="5" s="1"/>
  <c r="E54" i="2" s="1"/>
  <c r="F54" i="2" s="1"/>
  <c r="N62" i="5"/>
  <c r="O62" i="5" s="1"/>
  <c r="E55" i="2" s="1"/>
  <c r="F55" i="2" s="1"/>
  <c r="N63" i="5"/>
  <c r="O63" i="5" s="1"/>
  <c r="E56" i="2" s="1"/>
  <c r="F56" i="2" s="1"/>
  <c r="N64" i="5"/>
  <c r="D57" i="2" s="1"/>
  <c r="N65" i="5"/>
  <c r="N66" i="5"/>
  <c r="O66" i="5" s="1"/>
  <c r="E59" i="2" s="1"/>
  <c r="F59" i="2" s="1"/>
  <c r="N67" i="5"/>
  <c r="N68" i="5"/>
  <c r="N69" i="5"/>
  <c r="N70" i="5"/>
  <c r="O70" i="5" s="1"/>
  <c r="E63" i="2" s="1"/>
  <c r="F63" i="2" s="1"/>
  <c r="N71" i="5"/>
  <c r="N72" i="5"/>
  <c r="N17" i="5"/>
  <c r="O29" i="5" s="1"/>
  <c r="E22" i="2" s="1"/>
  <c r="F22" i="2" s="1"/>
  <c r="O67" i="5"/>
  <c r="E60" i="2" s="1"/>
  <c r="F60" i="2" s="1"/>
  <c r="O69" i="5"/>
  <c r="E62" i="2" s="1"/>
  <c r="F62" i="2" s="1"/>
  <c r="O71" i="5"/>
  <c r="E64" i="2" s="1"/>
  <c r="F64" i="2" s="1"/>
  <c r="O65" i="5"/>
  <c r="E58" i="2" s="1"/>
  <c r="F58" i="2" s="1"/>
  <c r="N18" i="5"/>
  <c r="L29" i="4"/>
  <c r="K29" i="4"/>
  <c r="J29" i="4"/>
  <c r="I29" i="4"/>
  <c r="H29" i="4"/>
  <c r="G29" i="4"/>
  <c r="F29" i="4"/>
  <c r="E29" i="4"/>
  <c r="D29" i="4"/>
  <c r="C29" i="4"/>
  <c r="L10" i="4"/>
  <c r="K10" i="4"/>
  <c r="J10" i="4"/>
  <c r="I10" i="4"/>
  <c r="H10" i="4"/>
  <c r="G10" i="4"/>
  <c r="F10" i="4"/>
  <c r="E10" i="4"/>
  <c r="D10" i="4"/>
  <c r="C10" i="4"/>
  <c r="L4" i="4"/>
  <c r="K4" i="4"/>
  <c r="J4" i="4"/>
  <c r="I4" i="4"/>
  <c r="H4" i="4"/>
  <c r="G4" i="4"/>
  <c r="F4" i="4"/>
  <c r="E4" i="4"/>
  <c r="D4" i="4"/>
  <c r="C4" i="4"/>
  <c r="L6" i="4"/>
  <c r="L5" i="4"/>
  <c r="K6" i="4"/>
  <c r="K5" i="4"/>
  <c r="J6" i="4"/>
  <c r="J5" i="4"/>
  <c r="I6" i="4"/>
  <c r="I5" i="4"/>
  <c r="H6" i="4"/>
  <c r="H5" i="4"/>
  <c r="G6" i="4"/>
  <c r="G5" i="4"/>
  <c r="F6" i="4"/>
  <c r="F5" i="4"/>
  <c r="E6" i="4"/>
  <c r="E5" i="4"/>
  <c r="D6" i="4"/>
  <c r="D5" i="4"/>
  <c r="C6" i="4"/>
  <c r="C5" i="4"/>
  <c r="L44" i="4"/>
  <c r="M17" i="1" s="1"/>
  <c r="K44" i="4"/>
  <c r="L17" i="1" s="1"/>
  <c r="J44" i="4"/>
  <c r="K17" i="1" s="1"/>
  <c r="I44" i="4"/>
  <c r="J17" i="1" s="1"/>
  <c r="H44" i="4"/>
  <c r="I17" i="1" s="1"/>
  <c r="G44" i="4"/>
  <c r="H17" i="1" s="1"/>
  <c r="F44" i="4"/>
  <c r="G17" i="1" s="1"/>
  <c r="E44" i="4"/>
  <c r="F17" i="1" s="1"/>
  <c r="D44" i="4"/>
  <c r="E17" i="1" s="1"/>
  <c r="C44" i="4"/>
  <c r="D17" i="1" s="1"/>
  <c r="L25" i="4"/>
  <c r="M16" i="1" s="1"/>
  <c r="K25" i="4"/>
  <c r="L16" i="1" s="1"/>
  <c r="J25" i="4"/>
  <c r="K16" i="1" s="1"/>
  <c r="I25" i="4"/>
  <c r="J16" i="1" s="1"/>
  <c r="H25" i="4"/>
  <c r="I16" i="1" s="1"/>
  <c r="G25" i="4"/>
  <c r="H16" i="1" s="1"/>
  <c r="F25" i="4"/>
  <c r="G16" i="1" s="1"/>
  <c r="E25" i="4"/>
  <c r="F16" i="1" s="1"/>
  <c r="D25" i="4"/>
  <c r="E16" i="1" s="1"/>
  <c r="C25" i="4"/>
  <c r="D16" i="1" s="1"/>
  <c r="F74" i="2"/>
  <c r="C79" i="2"/>
  <c r="E10" i="2"/>
  <c r="O6" i="2" s="1"/>
  <c r="D60" i="2"/>
  <c r="D62" i="2"/>
  <c r="D63" i="2"/>
  <c r="D64" i="2"/>
  <c r="C60" i="2"/>
  <c r="C61" i="2"/>
  <c r="C62" i="2"/>
  <c r="C63" i="2"/>
  <c r="C64" i="2"/>
  <c r="C65" i="2"/>
  <c r="E11" i="2"/>
  <c r="F79" i="2" s="1"/>
  <c r="E7" i="2"/>
  <c r="E8" i="2"/>
  <c r="E6" i="2"/>
  <c r="E5" i="2"/>
  <c r="E4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17" i="2"/>
  <c r="C16" i="2"/>
  <c r="D38" i="2"/>
  <c r="D42" i="2"/>
  <c r="D54" i="2"/>
  <c r="D58" i="2"/>
  <c r="I10" i="3"/>
  <c r="I9" i="3"/>
  <c r="I8" i="3"/>
  <c r="I7" i="3"/>
  <c r="I6" i="3"/>
  <c r="I5" i="3"/>
  <c r="I4" i="3"/>
  <c r="F20" i="1"/>
  <c r="F21" i="1"/>
  <c r="G20" i="1"/>
  <c r="G21" i="1"/>
  <c r="H20" i="1"/>
  <c r="H21" i="1"/>
  <c r="I20" i="1"/>
  <c r="I21" i="1"/>
  <c r="J20" i="1"/>
  <c r="J21" i="1"/>
  <c r="K20" i="1"/>
  <c r="K21" i="1"/>
  <c r="L20" i="1"/>
  <c r="L21" i="1"/>
  <c r="E20" i="1"/>
  <c r="E21" i="1"/>
  <c r="D20" i="1"/>
  <c r="D21" i="1"/>
  <c r="M21" i="1"/>
  <c r="M20" i="1"/>
  <c r="M15" i="1"/>
  <c r="L15" i="1"/>
  <c r="K15" i="1"/>
  <c r="J15" i="1"/>
  <c r="I15" i="1"/>
  <c r="H15" i="1"/>
  <c r="G15" i="1"/>
  <c r="F15" i="1"/>
  <c r="E15" i="1"/>
  <c r="D15" i="1"/>
  <c r="D50" i="2" l="1"/>
  <c r="D46" i="2"/>
  <c r="D18" i="2"/>
  <c r="O26" i="5"/>
  <c r="E19" i="2" s="1"/>
  <c r="F19" i="2" s="1"/>
  <c r="O37" i="5"/>
  <c r="E30" i="2" s="1"/>
  <c r="F30" i="2" s="1"/>
  <c r="D59" i="2"/>
  <c r="O58" i="5"/>
  <c r="E51" i="2" s="1"/>
  <c r="F51" i="2" s="1"/>
  <c r="O51" i="5"/>
  <c r="E44" i="2" s="1"/>
  <c r="F44" i="2" s="1"/>
  <c r="O39" i="5"/>
  <c r="E32" i="2" s="1"/>
  <c r="F32" i="2" s="1"/>
  <c r="O35" i="5"/>
  <c r="E28" i="2" s="1"/>
  <c r="F28" i="2" s="1"/>
  <c r="O23" i="5"/>
  <c r="E16" i="2" s="1"/>
  <c r="F16" i="2" s="1"/>
  <c r="M26" i="1"/>
  <c r="O59" i="5"/>
  <c r="E52" i="2" s="1"/>
  <c r="F52" i="2" s="1"/>
  <c r="D55" i="2"/>
  <c r="O54" i="5"/>
  <c r="E47" i="2" s="1"/>
  <c r="F47" i="2" s="1"/>
  <c r="D56" i="2"/>
  <c r="O27" i="5"/>
  <c r="E20" i="2" s="1"/>
  <c r="F20" i="2" s="1"/>
  <c r="D30" i="2"/>
  <c r="H19" i="1"/>
  <c r="D48" i="2"/>
  <c r="D32" i="2"/>
  <c r="D31" i="2"/>
  <c r="O42" i="5"/>
  <c r="E35" i="2" s="1"/>
  <c r="F35" i="2" s="1"/>
  <c r="G19" i="1"/>
  <c r="M18" i="1"/>
  <c r="D18" i="1"/>
  <c r="M19" i="1"/>
  <c r="L19" i="1"/>
  <c r="K19" i="1"/>
  <c r="K18" i="1"/>
  <c r="H18" i="1"/>
  <c r="I26" i="1"/>
  <c r="H26" i="1"/>
  <c r="G26" i="1"/>
  <c r="L26" i="1"/>
  <c r="K26" i="1"/>
  <c r="J26" i="1"/>
  <c r="F26" i="1"/>
  <c r="E26" i="1"/>
  <c r="D26" i="1"/>
  <c r="O50" i="5"/>
  <c r="E43" i="2" s="1"/>
  <c r="F43" i="2" s="1"/>
  <c r="O43" i="5"/>
  <c r="E36" i="2" s="1"/>
  <c r="F36" i="2" s="1"/>
  <c r="O33" i="5"/>
  <c r="E26" i="2" s="1"/>
  <c r="F26" i="2" s="1"/>
  <c r="O46" i="5"/>
  <c r="E39" i="2" s="1"/>
  <c r="F39" i="2" s="1"/>
  <c r="O49" i="5"/>
  <c r="E42" i="2" s="1"/>
  <c r="F42" i="2" s="1"/>
  <c r="O41" i="5"/>
  <c r="E34" i="2" s="1"/>
  <c r="F34" i="2" s="1"/>
  <c r="O34" i="5"/>
  <c r="E27" i="2" s="1"/>
  <c r="F27" i="2" s="1"/>
  <c r="O30" i="5"/>
  <c r="E23" i="2" s="1"/>
  <c r="F23" i="2" s="1"/>
  <c r="O47" i="5"/>
  <c r="E40" i="2" s="1"/>
  <c r="F40" i="2" s="1"/>
  <c r="O31" i="5"/>
  <c r="E24" i="2" s="1"/>
  <c r="F24" i="2" s="1"/>
  <c r="D16" i="2"/>
  <c r="D44" i="2"/>
  <c r="D39" i="2"/>
  <c r="D28" i="2"/>
  <c r="D23" i="2"/>
  <c r="O72" i="5"/>
  <c r="E65" i="2" s="1"/>
  <c r="F65" i="2" s="1"/>
  <c r="D65" i="2"/>
  <c r="O68" i="5"/>
  <c r="E61" i="2" s="1"/>
  <c r="F61" i="2" s="1"/>
  <c r="D61" i="2"/>
  <c r="D73" i="5"/>
  <c r="E19" i="1"/>
  <c r="E18" i="1"/>
  <c r="I19" i="1"/>
  <c r="I18" i="1"/>
  <c r="F19" i="1"/>
  <c r="F18" i="1"/>
  <c r="D17" i="2"/>
  <c r="L18" i="1"/>
  <c r="G18" i="1"/>
  <c r="D19" i="1"/>
  <c r="J19" i="1"/>
  <c r="J18" i="1"/>
  <c r="O64" i="5"/>
  <c r="E57" i="2" s="1"/>
  <c r="F57" i="2" s="1"/>
  <c r="O60" i="5"/>
  <c r="E53" i="2" s="1"/>
  <c r="F53" i="2" s="1"/>
  <c r="O56" i="5"/>
  <c r="E49" i="2" s="1"/>
  <c r="F49" i="2" s="1"/>
  <c r="O52" i="5"/>
  <c r="E45" i="2" s="1"/>
  <c r="F45" i="2" s="1"/>
  <c r="O48" i="5"/>
  <c r="E41" i="2" s="1"/>
  <c r="F41" i="2" s="1"/>
  <c r="O44" i="5"/>
  <c r="E37" i="2" s="1"/>
  <c r="F37" i="2" s="1"/>
  <c r="O40" i="5"/>
  <c r="E33" i="2" s="1"/>
  <c r="F33" i="2" s="1"/>
  <c r="O36" i="5"/>
  <c r="E29" i="2" s="1"/>
  <c r="F29" i="2" s="1"/>
  <c r="O32" i="5"/>
  <c r="E25" i="2" s="1"/>
  <c r="F25" i="2" s="1"/>
  <c r="O28" i="5"/>
  <c r="E21" i="2" s="1"/>
  <c r="F21" i="2" s="1"/>
  <c r="O24" i="5"/>
  <c r="E17" i="2" s="1"/>
  <c r="J7" i="4" l="1"/>
  <c r="F7" i="4"/>
  <c r="F22" i="1"/>
  <c r="F23" i="1" s="1"/>
  <c r="G22" i="1"/>
  <c r="G23" i="1" s="1"/>
  <c r="H22" i="1"/>
  <c r="H23" i="1" s="1"/>
  <c r="J22" i="1"/>
  <c r="J23" i="1" s="1"/>
  <c r="L7" i="4"/>
  <c r="H7" i="4"/>
  <c r="D7" i="4"/>
  <c r="K7" i="4"/>
  <c r="G7" i="4"/>
  <c r="C7" i="4"/>
  <c r="I22" i="1"/>
  <c r="I23" i="1" s="1"/>
  <c r="K22" i="1"/>
  <c r="K23" i="1" s="1"/>
  <c r="L22" i="1"/>
  <c r="L23" i="1" s="1"/>
  <c r="E22" i="1"/>
  <c r="E23" i="1" s="1"/>
  <c r="D22" i="1"/>
  <c r="D23" i="1" s="1"/>
  <c r="I7" i="4"/>
  <c r="E7" i="4"/>
  <c r="M22" i="1"/>
  <c r="M23" i="1" s="1"/>
  <c r="E72" i="2"/>
  <c r="E68" i="2"/>
  <c r="E70" i="2"/>
  <c r="J68" i="2"/>
  <c r="E69" i="2"/>
  <c r="N6" i="2" s="1"/>
  <c r="J71" i="2" s="1"/>
  <c r="F17" i="2"/>
  <c r="E71" i="2"/>
  <c r="J69" i="2"/>
  <c r="D28" i="1" l="1"/>
  <c r="D33" i="1" s="1"/>
  <c r="L15" i="3" s="1"/>
  <c r="D24" i="1"/>
  <c r="I24" i="1"/>
  <c r="I28" i="1"/>
  <c r="I33" i="1" s="1"/>
  <c r="L20" i="3" s="1"/>
  <c r="H28" i="1"/>
  <c r="H33" i="1" s="1"/>
  <c r="L19" i="3" s="1"/>
  <c r="H24" i="1"/>
  <c r="J70" i="2"/>
  <c r="J72" i="2"/>
  <c r="L24" i="1"/>
  <c r="L28" i="1"/>
  <c r="L33" i="1" s="1"/>
  <c r="L23" i="3" s="1"/>
  <c r="F24" i="1"/>
  <c r="F28" i="1"/>
  <c r="F33" i="1" s="1"/>
  <c r="L17" i="3" s="1"/>
  <c r="K24" i="1"/>
  <c r="K28" i="1"/>
  <c r="K33" i="1" s="1"/>
  <c r="L22" i="3" s="1"/>
  <c r="J28" i="1"/>
  <c r="J33" i="1" s="1"/>
  <c r="L21" i="3" s="1"/>
  <c r="J24" i="1"/>
  <c r="M24" i="1"/>
  <c r="M28" i="1"/>
  <c r="M33" i="1" s="1"/>
  <c r="L24" i="3" s="1"/>
  <c r="E24" i="1"/>
  <c r="E28" i="1"/>
  <c r="E33" i="1" s="1"/>
  <c r="L16" i="3" s="1"/>
  <c r="G24" i="1"/>
  <c r="G28" i="1"/>
  <c r="G33" i="1" s="1"/>
  <c r="L18" i="3" s="1"/>
  <c r="N16" i="3" l="1"/>
  <c r="J27" i="1"/>
  <c r="J25" i="1"/>
  <c r="J29" i="1" s="1"/>
  <c r="N20" i="3"/>
  <c r="N17" i="3"/>
  <c r="E27" i="1"/>
  <c r="E25" i="1"/>
  <c r="E29" i="1" s="1"/>
  <c r="N21" i="3"/>
  <c r="F27" i="1"/>
  <c r="F25" i="1"/>
  <c r="F29" i="1" s="1"/>
  <c r="I27" i="1"/>
  <c r="I25" i="1"/>
  <c r="I29" i="1" s="1"/>
  <c r="N18" i="3"/>
  <c r="H25" i="1"/>
  <c r="H29" i="1" s="1"/>
  <c r="H27" i="1"/>
  <c r="D25" i="1"/>
  <c r="D29" i="1" s="1"/>
  <c r="D27" i="1"/>
  <c r="G25" i="1"/>
  <c r="G29" i="1" s="1"/>
  <c r="G27" i="1"/>
  <c r="M25" i="1"/>
  <c r="M29" i="1" s="1"/>
  <c r="M27" i="1"/>
  <c r="K25" i="1"/>
  <c r="K29" i="1" s="1"/>
  <c r="K27" i="1"/>
  <c r="L25" i="1"/>
  <c r="L29" i="1" s="1"/>
  <c r="L27" i="1"/>
  <c r="N19" i="3"/>
  <c r="N15" i="3"/>
  <c r="F31" i="1" l="1"/>
  <c r="B17" i="3" s="1"/>
  <c r="D17" i="3" s="1"/>
  <c r="E31" i="1"/>
  <c r="B16" i="3" s="1"/>
  <c r="D16" i="3" s="1"/>
  <c r="J31" i="1"/>
  <c r="B21" i="3" s="1"/>
  <c r="D21" i="3" s="1"/>
  <c r="I31" i="1"/>
  <c r="B20" i="3" s="1"/>
  <c r="D20" i="3" s="1"/>
  <c r="L31" i="1"/>
  <c r="B23" i="3" s="1"/>
  <c r="D23" i="3" s="1"/>
  <c r="M31" i="1"/>
  <c r="B24" i="3" s="1"/>
  <c r="D24" i="3" s="1"/>
  <c r="D31" i="1"/>
  <c r="B15" i="3" s="1"/>
  <c r="D15" i="3" s="1"/>
  <c r="K31" i="1"/>
  <c r="B22" i="3" s="1"/>
  <c r="D22" i="3" s="1"/>
  <c r="G31" i="1"/>
  <c r="B18" i="3" s="1"/>
  <c r="D18" i="3" s="1"/>
  <c r="H31" i="1"/>
  <c r="B19" i="3" s="1"/>
  <c r="D19" i="3" s="1"/>
</calcChain>
</file>

<file path=xl/comments1.xml><?xml version="1.0" encoding="utf-8"?>
<comments xmlns="http://schemas.openxmlformats.org/spreadsheetml/2006/main">
  <authors>
    <author>DEDI BASTADI</author>
    <author>User</author>
  </authors>
  <commentList>
    <comment ref="B15" authorId="0">
      <text>
        <r>
          <rPr>
            <b/>
            <sz val="12"/>
            <color indexed="10"/>
            <rFont val="Tahoma"/>
            <family val="2"/>
          </rPr>
          <t>Perhatian !</t>
        </r>
        <r>
          <rPr>
            <b/>
            <sz val="8"/>
            <color indexed="81"/>
            <rFont val="Tahoma"/>
            <family val="2"/>
          </rPr>
          <t xml:space="preserve">
Jangan melakukan perubahan apapun pada sel berwarna coklat, sel ini akan terisi secara otomatis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7" authorId="1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Isi sel ini akan dihitung secara otomatis, jangan mengisi apa pun di sel ini.</t>
        </r>
      </text>
    </comment>
    <comment ref="O17" authorId="1">
      <text>
        <r>
          <rPr>
            <b/>
            <sz val="8"/>
            <color indexed="12"/>
            <rFont val="Tahoma"/>
            <family val="2"/>
          </rPr>
          <t>Informasi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0"/>
            <rFont val="Tahoma"/>
            <family val="2"/>
          </rPr>
          <t xml:space="preserve">Isi sel ini dapat dirubah sesuai dengan kebutuhan Anda </t>
        </r>
      </text>
    </comment>
    <comment ref="N18" authorId="1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Isi sel ini akan dihitung secara otomatis, jangan mengisi apa pun di sel ini.</t>
        </r>
      </text>
    </comment>
    <comment ref="C20" authorId="0">
      <text>
        <r>
          <rPr>
            <b/>
            <sz val="12"/>
            <color indexed="10"/>
            <rFont val="Tahoma"/>
            <family val="2"/>
          </rPr>
          <t>Perhatian !</t>
        </r>
        <r>
          <rPr>
            <b/>
            <sz val="8"/>
            <color indexed="81"/>
            <rFont val="Tahoma"/>
            <family val="2"/>
          </rPr>
          <t xml:space="preserve">
Jangan melakukan perubahan apapun pada sel berwarna coklat, sel ini akan terisi secara otomatis</t>
        </r>
      </text>
    </comment>
    <comment ref="N20" authorId="1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  <comment ref="O20" authorId="1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</commentList>
</comments>
</file>

<file path=xl/comments2.xml><?xml version="1.0" encoding="utf-8"?>
<comments xmlns="http://schemas.openxmlformats.org/spreadsheetml/2006/main">
  <authors>
    <author>DEDI BASTADI</author>
  </authors>
  <commentList>
    <comment ref="A4" authorId="0">
      <text>
        <r>
          <rPr>
            <b/>
            <sz val="12"/>
            <color indexed="10"/>
            <rFont val="Tahoma"/>
            <family val="2"/>
          </rPr>
          <t>Perhatian 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Jangan melakukan perubahan apapun pada sel berwarna coklat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9" authorId="0">
      <text>
        <r>
          <rPr>
            <b/>
            <sz val="12"/>
            <color indexed="12"/>
            <rFont val="Tahoma"/>
            <family val="2"/>
          </rPr>
          <t>Perhatian !</t>
        </r>
        <r>
          <rPr>
            <sz val="11"/>
            <color indexed="10"/>
            <rFont val="Tahoma"/>
            <family val="2"/>
          </rPr>
          <t xml:space="preserve">
Jangan melakukan perubahan pada sel berwarna coklat, sel ini akan terisi secara otomatis</t>
        </r>
      </text>
    </comment>
    <comment ref="A28" authorId="0">
      <text>
        <r>
          <rPr>
            <b/>
            <sz val="12"/>
            <color indexed="12"/>
            <rFont val="Tahoma"/>
            <family val="2"/>
          </rPr>
          <t>Perhatian !</t>
        </r>
        <r>
          <rPr>
            <sz val="11"/>
            <color indexed="10"/>
            <rFont val="Tahoma"/>
            <family val="2"/>
          </rPr>
          <t xml:space="preserve">
Jangan melakukan perubahan pada sel berwarna coklat, sel ini akan terisi secara otomatis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C13" authorId="0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Kolom ini akan diisi secara otomatis</t>
        </r>
      </text>
    </comment>
    <comment ref="D13" authorId="0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Kolom ini akan diisi secara otomatis.</t>
        </r>
      </text>
    </comment>
    <comment ref="E13" authorId="0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diisi secara otomatis</t>
        </r>
      </text>
    </comment>
    <comment ref="F13" authorId="0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Kolom ini akan diisi secara otomatis</t>
        </r>
      </text>
    </comment>
  </commentList>
</comments>
</file>

<file path=xl/comments4.xml><?xml version="1.0" encoding="utf-8"?>
<comments xmlns="http://schemas.openxmlformats.org/spreadsheetml/2006/main">
  <authors>
    <author>DEDI BASTADI</author>
  </authors>
  <commentList>
    <comment ref="A3" authorId="0">
      <text>
        <r>
          <rPr>
            <b/>
            <sz val="16"/>
            <color indexed="10"/>
            <rFont val="Tahoma"/>
            <family val="2"/>
          </rPr>
          <t>Data Pada Lembar Ini Bersumber dari Data 2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Jangan Melakukan Perubahan atau Memasukan Data Pada Lembar Ini,
Lembar Ini Akan Terisi Secara Otomatis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" authorId="0">
      <text>
        <r>
          <rPr>
            <b/>
            <sz val="12"/>
            <color indexed="12"/>
            <rFont val="Tahoma"/>
            <family val="2"/>
          </rPr>
          <t>JANGAN MEMASUKAN DATA ATAU MELAKUKAN PERUBAHAN PADA LEMBAR INI, LEMBAR INI AKAN TERISI SECARA OTOMATIS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<sst xmlns="http://schemas.openxmlformats.org/spreadsheetml/2006/main" count="212" uniqueCount="142">
  <si>
    <t>No</t>
  </si>
  <si>
    <t>Nama Siswa</t>
  </si>
  <si>
    <t>NOMOR SOAL</t>
  </si>
  <si>
    <t>SKOR MAKSIMUM</t>
  </si>
  <si>
    <t>SKOR MINIMUM</t>
  </si>
  <si>
    <t>JUMLAH PESERTA TES</t>
  </si>
  <si>
    <t>SKORE</t>
  </si>
  <si>
    <t>SISWA KELOMPOK ATAS</t>
  </si>
  <si>
    <t>Jumlah Skore</t>
  </si>
  <si>
    <t>SISWA KELOMPOK BAWAH</t>
  </si>
  <si>
    <t>Nomor Soal</t>
  </si>
  <si>
    <t>Skore maksimum</t>
  </si>
  <si>
    <t>Skore Minimum</t>
  </si>
  <si>
    <t>PEDOMAN PENSKORAN</t>
  </si>
  <si>
    <t>Jumlah</t>
  </si>
  <si>
    <t>Skore</t>
  </si>
  <si>
    <t>Skala</t>
  </si>
  <si>
    <t>Nilai</t>
  </si>
  <si>
    <t>Ujian</t>
  </si>
  <si>
    <t>DATA UMUM</t>
  </si>
  <si>
    <t>:</t>
  </si>
  <si>
    <t>NOMOR SK/KD</t>
  </si>
  <si>
    <t>NAMA SEKOLAH</t>
  </si>
  <si>
    <t>MATA PELAJARAN</t>
  </si>
  <si>
    <t>KELAS/PROGRAM</t>
  </si>
  <si>
    <t>NAMA TES</t>
  </si>
  <si>
    <t>NAMA PENGAJAR</t>
  </si>
  <si>
    <t>DAFTAR NILAI UJIAN</t>
  </si>
  <si>
    <t xml:space="preserve">Jumlah </t>
  </si>
  <si>
    <t>Rata-rata</t>
  </si>
  <si>
    <t>Nilai Tertinggi</t>
  </si>
  <si>
    <t>Nilai Terendah</t>
  </si>
  <si>
    <t>Simpangan Baku</t>
  </si>
  <si>
    <t>Guru Mata Pelajaran</t>
  </si>
  <si>
    <t>BENTUK TES</t>
  </si>
  <si>
    <t>ORANG</t>
  </si>
  <si>
    <t xml:space="preserve">Nomor </t>
  </si>
  <si>
    <t>Soal</t>
  </si>
  <si>
    <t>Daya Beda</t>
  </si>
  <si>
    <t>Tafsiran</t>
  </si>
  <si>
    <t>Tingkat Kesukaran</t>
  </si>
  <si>
    <t>ANALISIS BUTIR SOAL URAIAN</t>
  </si>
  <si>
    <t>KELAS / PROGRAM</t>
  </si>
  <si>
    <t>Kepala Sekolah</t>
  </si>
  <si>
    <t>Jml Skor Kelompok Atas (X)</t>
  </si>
  <si>
    <t>Jml Skor Kelompok Bawah (Y)</t>
  </si>
  <si>
    <t>X + Y</t>
  </si>
  <si>
    <t>Skor Max Tiap Butir Soal (Max)</t>
  </si>
  <si>
    <t>Skor Min Tiap Butir Soal (Min)</t>
  </si>
  <si>
    <t>Jumlah Peserta Tes</t>
  </si>
  <si>
    <t>X - Y</t>
  </si>
  <si>
    <t>Max - Min</t>
  </si>
  <si>
    <t>2 N</t>
  </si>
  <si>
    <t>2 N (Max - Min)</t>
  </si>
  <si>
    <t>N (Max - Min)</t>
  </si>
  <si>
    <t>Tingkat Kesukaran (P)</t>
  </si>
  <si>
    <t>Daya Beda (D)</t>
  </si>
  <si>
    <t>25% dari Peserta Tes (N)</t>
  </si>
  <si>
    <t>2 N Min</t>
  </si>
  <si>
    <t>(X + Y) - (2 N Min)</t>
  </si>
  <si>
    <t>Keterangan Ketuntasan Belajar</t>
  </si>
  <si>
    <t>Jumlah Peserta Ujian</t>
  </si>
  <si>
    <t>Jumlah Yang Tuntas</t>
  </si>
  <si>
    <t>Jumlah Yang Belum Tuntas</t>
  </si>
  <si>
    <t>Orang</t>
  </si>
  <si>
    <t>Di Bawah Rata-rata</t>
  </si>
  <si>
    <t>Di Atas Rata-rata</t>
  </si>
  <si>
    <t>NILAI</t>
  </si>
  <si>
    <t>&gt;&gt;JANGAN DI HAPUS&lt;&lt;</t>
  </si>
  <si>
    <t>Indeks</t>
  </si>
  <si>
    <t>DATA UNTUK ANALISIS BUTIR SOAL</t>
  </si>
  <si>
    <t>REKAPITULASI</t>
  </si>
  <si>
    <t>URAIAN OBYEKTIF</t>
  </si>
  <si>
    <t>KKM</t>
  </si>
  <si>
    <t>SENI BUDAYA</t>
  </si>
  <si>
    <t>DATA PEMERIKSAAN JAWABAN MAHASISWA</t>
  </si>
  <si>
    <t>NAMA KAMPUS</t>
  </si>
  <si>
    <t>UIN SUNAN KALIJAGA YOGYAKARTA</t>
  </si>
  <si>
    <t>MATA KULIAH</t>
  </si>
  <si>
    <t>SUMARSONO, M.KOM</t>
  </si>
  <si>
    <t>Skore Yang Dicapai mahasiswa</t>
  </si>
  <si>
    <t>FAJRIA ANTONI</t>
  </si>
  <si>
    <t>SHANDY VEGA PRIMANDA</t>
  </si>
  <si>
    <t>DISSA DAMALITA</t>
  </si>
  <si>
    <t>ITA DEVIYANTI</t>
  </si>
  <si>
    <t>IZZA ULINNUHA</t>
  </si>
  <si>
    <t>OKKI PUTRAWAN</t>
  </si>
  <si>
    <t>PANDU SETYOAJI N</t>
  </si>
  <si>
    <t>Puguh Jayadi</t>
  </si>
  <si>
    <t>Septri Kismarini</t>
  </si>
  <si>
    <t>Siti Helmiyah</t>
  </si>
  <si>
    <t>Agung Pambudi</t>
  </si>
  <si>
    <t>Winda Rizky Astuti</t>
  </si>
  <si>
    <t>M. Weddy Sumbogo</t>
  </si>
  <si>
    <t>Wahyu Aprilynasari</t>
  </si>
  <si>
    <t>Niki Min Hidayati Robbi</t>
  </si>
  <si>
    <t>Irfan Afif Mustofa</t>
  </si>
  <si>
    <t>Rian Wiguna</t>
  </si>
  <si>
    <t>Nur Indah Fitrianingsih</t>
  </si>
  <si>
    <t>JAKSANA ARIF FURKAN</t>
  </si>
  <si>
    <t>AMI MEGANTARA P</t>
  </si>
  <si>
    <t>YOGA PRATAMA</t>
  </si>
  <si>
    <t>MUHAMMAD AFIF MUHTAR</t>
  </si>
  <si>
    <t>KHOIRUL FUADI</t>
  </si>
  <si>
    <t>FAJAR NURROHMAT</t>
  </si>
  <si>
    <t>ALFIAN NUR JAYANTO</t>
  </si>
  <si>
    <t>AFHMULHASAN NOOR R</t>
  </si>
  <si>
    <t>AHMAD MUSTAFID</t>
  </si>
  <si>
    <t>ROYANUL FITRON</t>
  </si>
  <si>
    <t>DANANG PURWOKO PUTRO</t>
  </si>
  <si>
    <t>FERDIAN NOOR PAMBUDI</t>
  </si>
  <si>
    <t>A.S WAHID FAIZIN</t>
  </si>
  <si>
    <t>ELVANISA AYU MUHSINA</t>
  </si>
  <si>
    <t>MUHAMMAD NUR ALFANI</t>
  </si>
  <si>
    <t>DANANG SUDRAJAT</t>
  </si>
  <si>
    <t xml:space="preserve">MUHAMMAD DZULFIKAR FAUZI </t>
  </si>
  <si>
    <t>ANNISA D OKTAVIANITA</t>
  </si>
  <si>
    <t>ALIF AZIZ</t>
  </si>
  <si>
    <t>M MURAH PAMUJI</t>
  </si>
  <si>
    <t>M. ZIDNAL FALAH</t>
  </si>
  <si>
    <t>SULTON DAUD UL M</t>
  </si>
  <si>
    <t>MUH ARFA AMRIZAL</t>
  </si>
  <si>
    <t>LINA NUR LATIFAH</t>
  </si>
  <si>
    <t>RIZKI RAMADHAN</t>
  </si>
  <si>
    <t xml:space="preserve">LUTFIA LlLIN KHARIROH </t>
  </si>
  <si>
    <t xml:space="preserve">RIO KIRNANDA </t>
  </si>
  <si>
    <t>YAUMI HASHIFUL INSI</t>
  </si>
  <si>
    <t>MUHAMMAD SYAEFUL BAHRY</t>
  </si>
  <si>
    <t>MR. SULKIFLI POHJI</t>
  </si>
  <si>
    <t>MOH. MUBAROK DAWAM</t>
  </si>
  <si>
    <t>IRWANTO</t>
  </si>
  <si>
    <t>FARIS NUR ZAMAN</t>
  </si>
  <si>
    <t>WAHIB RAMADHAN</t>
  </si>
  <si>
    <t>ANWARUDDIN KAMAL IBRAHIM</t>
  </si>
  <si>
    <t>AGUNG SETIYO PAMBUDI</t>
  </si>
  <si>
    <t>AKH. BAINI TASLIHUDIN</t>
  </si>
  <si>
    <t>MIRZA FIRDAUS AVECINNA</t>
  </si>
  <si>
    <t>ALFIAN GAUTAMA HERMAN</t>
  </si>
  <si>
    <t>Nama</t>
  </si>
  <si>
    <t>pre</t>
  </si>
  <si>
    <t>post</t>
  </si>
  <si>
    <t>Daya Beda 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</si>
</sst>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_);\(0.00000\)"/>
  </numFmts>
  <fonts count="39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Courier New"/>
      <family val="3"/>
    </font>
    <font>
      <b/>
      <sz val="14"/>
      <name val="Times New Roman"/>
      <family val="1"/>
    </font>
    <font>
      <b/>
      <sz val="11"/>
      <color indexed="12"/>
      <name val="Times New Roman"/>
      <family val="1"/>
    </font>
    <font>
      <b/>
      <sz val="10"/>
      <color indexed="12"/>
      <name val="Times New Roman"/>
      <family val="1"/>
    </font>
    <font>
      <sz val="11"/>
      <name val="Arial"/>
      <family val="2"/>
    </font>
    <font>
      <sz val="8"/>
      <name val="Courier New"/>
      <family val="3"/>
    </font>
    <font>
      <sz val="10"/>
      <name val="Courier New"/>
      <family val="3"/>
    </font>
    <font>
      <b/>
      <sz val="11"/>
      <name val="Arial"/>
      <family val="2"/>
    </font>
    <font>
      <b/>
      <sz val="18"/>
      <name val="Times New Roman"/>
      <family val="1"/>
    </font>
    <font>
      <b/>
      <sz val="12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12"/>
      <name val="Tahoma"/>
      <family val="2"/>
    </font>
    <font>
      <sz val="8"/>
      <color indexed="12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b/>
      <sz val="11"/>
      <color indexed="81"/>
      <name val="Tahoma"/>
      <family val="2"/>
    </font>
    <font>
      <sz val="11"/>
      <color indexed="10"/>
      <name val="Tahoma"/>
      <family val="2"/>
    </font>
    <font>
      <b/>
      <sz val="12"/>
      <color indexed="10"/>
      <name val="Tahoma"/>
      <family val="2"/>
    </font>
    <font>
      <b/>
      <sz val="12"/>
      <color indexed="12"/>
      <name val="Tahoma"/>
      <family val="2"/>
    </font>
    <font>
      <b/>
      <sz val="8"/>
      <name val="Times New Roman"/>
      <family val="1"/>
    </font>
    <font>
      <sz val="10"/>
      <color indexed="11"/>
      <name val="Times New Roman"/>
      <family val="1"/>
    </font>
    <font>
      <b/>
      <sz val="16"/>
      <color indexed="10"/>
      <name val="Tahoma"/>
      <family val="2"/>
    </font>
    <font>
      <b/>
      <sz val="12"/>
      <color indexed="10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3"/>
      </right>
      <top style="medium">
        <color indexed="64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64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medium">
        <color indexed="64"/>
      </top>
      <bottom style="hair">
        <color indexed="23"/>
      </bottom>
      <diagonal/>
    </border>
    <border>
      <left style="medium">
        <color indexed="64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medium">
        <color indexed="64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medium">
        <color indexed="64"/>
      </top>
      <bottom style="medium">
        <color indexed="64"/>
      </bottom>
      <diagonal/>
    </border>
    <border>
      <left style="hair">
        <color indexed="5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 style="thick">
        <color indexed="10"/>
      </top>
      <bottom/>
      <diagonal/>
    </border>
    <border>
      <left/>
      <right style="thick">
        <color indexed="18"/>
      </right>
      <top/>
      <bottom style="thick">
        <color indexed="10"/>
      </bottom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indexed="1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indent="3"/>
    </xf>
    <xf numFmtId="0" fontId="6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indent="3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/>
    <xf numFmtId="0" fontId="2" fillId="0" borderId="12" xfId="0" applyFont="1" applyFill="1" applyBorder="1"/>
    <xf numFmtId="0" fontId="4" fillId="0" borderId="1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1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4" fillId="0" borderId="11" xfId="0" applyFont="1" applyFill="1" applyBorder="1"/>
    <xf numFmtId="0" fontId="8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4" fillId="0" borderId="13" xfId="0" applyFont="1" applyFill="1" applyBorder="1"/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2" borderId="21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2" xfId="0" applyFill="1" applyBorder="1"/>
    <xf numFmtId="0" fontId="12" fillId="4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/>
    <xf numFmtId="0" fontId="18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4" borderId="2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2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7" xfId="0" applyFill="1" applyBorder="1"/>
    <xf numFmtId="0" fontId="14" fillId="0" borderId="38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14" fillId="0" borderId="46" xfId="0" applyFont="1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2" fontId="17" fillId="0" borderId="34" xfId="0" applyNumberFormat="1" applyFont="1" applyFill="1" applyBorder="1" applyAlignment="1">
      <alignment horizontal="center" vertical="center"/>
    </xf>
    <xf numFmtId="0" fontId="0" fillId="3" borderId="47" xfId="0" applyFill="1" applyBorder="1" applyAlignment="1">
      <alignment horizontal="left" vertical="center"/>
    </xf>
    <xf numFmtId="0" fontId="0" fillId="3" borderId="48" xfId="0" applyFill="1" applyBorder="1" applyAlignment="1">
      <alignment horizontal="center" vertical="center"/>
    </xf>
    <xf numFmtId="0" fontId="17" fillId="3" borderId="48" xfId="0" applyFont="1" applyFill="1" applyBorder="1" applyAlignment="1">
      <alignment horizontal="center" vertical="center"/>
    </xf>
    <xf numFmtId="2" fontId="17" fillId="4" borderId="49" xfId="0" applyNumberFormat="1" applyFont="1" applyFill="1" applyBorder="1" applyAlignment="1">
      <alignment horizontal="center" vertical="center"/>
    </xf>
    <xf numFmtId="2" fontId="17" fillId="4" borderId="50" xfId="0" applyNumberFormat="1" applyFont="1" applyFill="1" applyBorder="1" applyAlignment="1">
      <alignment horizontal="center" vertical="center"/>
    </xf>
    <xf numFmtId="2" fontId="17" fillId="4" borderId="51" xfId="0" applyNumberFormat="1" applyFont="1" applyFill="1" applyBorder="1" applyAlignment="1">
      <alignment horizontal="center" vertical="center"/>
    </xf>
    <xf numFmtId="0" fontId="2" fillId="2" borderId="36" xfId="0" applyFont="1" applyFill="1" applyBorder="1"/>
    <xf numFmtId="0" fontId="1" fillId="4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11" xfId="0" applyNumberFormat="1" applyFont="1" applyFill="1" applyBorder="1"/>
    <xf numFmtId="1" fontId="2" fillId="0" borderId="0" xfId="0" applyNumberFormat="1" applyFont="1" applyFill="1" applyBorder="1"/>
    <xf numFmtId="1" fontId="10" fillId="0" borderId="52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/>
    </xf>
    <xf numFmtId="0" fontId="27" fillId="0" borderId="56" xfId="0" applyFont="1" applyFill="1" applyBorder="1" applyAlignment="1">
      <alignment horizontal="center" vertical="center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left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/>
    </xf>
    <xf numFmtId="2" fontId="5" fillId="4" borderId="71" xfId="0" applyNumberFormat="1" applyFont="1" applyFill="1" applyBorder="1" applyAlignment="1">
      <alignment horizontal="center" vertical="center"/>
    </xf>
    <xf numFmtId="2" fontId="5" fillId="4" borderId="72" xfId="0" applyNumberFormat="1" applyFont="1" applyFill="1" applyBorder="1" applyAlignment="1">
      <alignment horizontal="center" vertical="center"/>
    </xf>
    <xf numFmtId="2" fontId="5" fillId="4" borderId="73" xfId="0" applyNumberFormat="1" applyFont="1" applyFill="1" applyBorder="1" applyAlignment="1">
      <alignment horizontal="center" vertical="center"/>
    </xf>
    <xf numFmtId="0" fontId="9" fillId="4" borderId="57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1" fontId="15" fillId="0" borderId="57" xfId="0" applyNumberFormat="1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1" fontId="15" fillId="0" borderId="58" xfId="0" applyNumberFormat="1" applyFont="1" applyFill="1" applyBorder="1" applyAlignment="1">
      <alignment horizontal="center" vertical="center"/>
    </xf>
    <xf numFmtId="0" fontId="15" fillId="0" borderId="59" xfId="0" applyFont="1" applyFill="1" applyBorder="1" applyAlignment="1">
      <alignment horizontal="center" vertical="center"/>
    </xf>
    <xf numFmtId="1" fontId="15" fillId="0" borderId="59" xfId="0" applyNumberFormat="1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left" indent="1"/>
    </xf>
    <xf numFmtId="0" fontId="4" fillId="0" borderId="11" xfId="0" applyFont="1" applyFill="1" applyBorder="1" applyAlignment="1">
      <alignment horizontal="center"/>
    </xf>
    <xf numFmtId="0" fontId="4" fillId="0" borderId="34" xfId="0" applyFont="1" applyFill="1" applyBorder="1"/>
    <xf numFmtId="0" fontId="4" fillId="0" borderId="14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left" indent="1"/>
    </xf>
    <xf numFmtId="0" fontId="4" fillId="0" borderId="74" xfId="0" applyFont="1" applyFill="1" applyBorder="1"/>
    <xf numFmtId="0" fontId="4" fillId="0" borderId="0" xfId="0" applyFont="1" applyBorder="1"/>
    <xf numFmtId="0" fontId="13" fillId="5" borderId="75" xfId="0" applyFon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0" fontId="2" fillId="5" borderId="77" xfId="0" applyFont="1" applyFill="1" applyBorder="1" applyAlignment="1">
      <alignment horizontal="center" vertical="center"/>
    </xf>
    <xf numFmtId="0" fontId="2" fillId="5" borderId="78" xfId="0" applyFont="1" applyFill="1" applyBorder="1" applyAlignment="1">
      <alignment horizontal="center" vertical="center"/>
    </xf>
    <xf numFmtId="0" fontId="2" fillId="5" borderId="79" xfId="0" applyFont="1" applyFill="1" applyBorder="1" applyAlignment="1">
      <alignment horizontal="center" vertical="center"/>
    </xf>
    <xf numFmtId="0" fontId="2" fillId="5" borderId="80" xfId="0" applyFont="1" applyFill="1" applyBorder="1"/>
    <xf numFmtId="0" fontId="2" fillId="5" borderId="81" xfId="0" applyFont="1" applyFill="1" applyBorder="1"/>
    <xf numFmtId="0" fontId="2" fillId="5" borderId="82" xfId="0" applyFont="1" applyFill="1" applyBorder="1"/>
    <xf numFmtId="0" fontId="2" fillId="5" borderId="83" xfId="0" applyFont="1" applyFill="1" applyBorder="1"/>
    <xf numFmtId="0" fontId="2" fillId="5" borderId="84" xfId="0" applyFont="1" applyFill="1" applyBorder="1"/>
    <xf numFmtId="0" fontId="2" fillId="5" borderId="85" xfId="0" applyFont="1" applyFill="1" applyBorder="1"/>
    <xf numFmtId="0" fontId="2" fillId="5" borderId="86" xfId="0" applyFont="1" applyFill="1" applyBorder="1"/>
    <xf numFmtId="164" fontId="33" fillId="5" borderId="28" xfId="0" applyNumberFormat="1" applyFont="1" applyFill="1" applyBorder="1" applyAlignment="1">
      <alignment horizontal="left"/>
    </xf>
    <xf numFmtId="0" fontId="33" fillId="5" borderId="3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horizontal="left" vertical="center" indent="2"/>
    </xf>
    <xf numFmtId="0" fontId="5" fillId="0" borderId="13" xfId="0" applyFont="1" applyFill="1" applyBorder="1" applyAlignment="1">
      <alignment horizontal="left" vertical="center" indent="2"/>
    </xf>
    <xf numFmtId="3" fontId="5" fillId="0" borderId="1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indent="1"/>
    </xf>
    <xf numFmtId="0" fontId="5" fillId="0" borderId="20" xfId="0" applyFont="1" applyFill="1" applyBorder="1" applyAlignment="1">
      <alignment horizontal="left" vertical="center" indent="1"/>
    </xf>
    <xf numFmtId="0" fontId="5" fillId="0" borderId="16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9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8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8" borderId="67" xfId="0" applyFont="1" applyFill="1" applyBorder="1" applyAlignment="1">
      <alignment horizontal="center" vertical="center"/>
    </xf>
    <xf numFmtId="0" fontId="5" fillId="8" borderId="61" xfId="0" applyFont="1" applyFill="1" applyBorder="1" applyAlignment="1">
      <alignment horizontal="center" vertical="center"/>
    </xf>
    <xf numFmtId="0" fontId="5" fillId="8" borderId="68" xfId="0" applyFont="1" applyFill="1" applyBorder="1" applyAlignment="1">
      <alignment horizontal="center" vertical="center"/>
    </xf>
    <xf numFmtId="0" fontId="5" fillId="8" borderId="69" xfId="0" applyFont="1" applyFill="1" applyBorder="1" applyAlignment="1">
      <alignment horizontal="center" vertical="center"/>
    </xf>
    <xf numFmtId="0" fontId="5" fillId="8" borderId="62" xfId="0" applyFont="1" applyFill="1" applyBorder="1" applyAlignment="1">
      <alignment horizontal="center" vertical="center"/>
    </xf>
    <xf numFmtId="0" fontId="5" fillId="8" borderId="70" xfId="0" applyFont="1" applyFill="1" applyBorder="1" applyAlignment="1">
      <alignment horizontal="center" vertical="center"/>
    </xf>
    <xf numFmtId="0" fontId="5" fillId="8" borderId="103" xfId="0" applyFont="1" applyFill="1" applyBorder="1" applyAlignment="1">
      <alignment horizontal="center" vertical="center"/>
    </xf>
    <xf numFmtId="0" fontId="5" fillId="8" borderId="104" xfId="0" applyFont="1" applyFill="1" applyBorder="1" applyAlignment="1">
      <alignment horizontal="center" vertical="center"/>
    </xf>
    <xf numFmtId="0" fontId="36" fillId="0" borderId="87" xfId="0" applyFont="1" applyBorder="1" applyAlignment="1">
      <alignment horizontal="center"/>
    </xf>
    <xf numFmtId="0" fontId="5" fillId="8" borderId="105" xfId="0" applyFont="1" applyFill="1" applyBorder="1" applyAlignment="1">
      <alignment horizontal="center" vertical="center"/>
    </xf>
    <xf numFmtId="0" fontId="36" fillId="8" borderId="60" xfId="0" applyFont="1" applyFill="1" applyBorder="1" applyAlignment="1">
      <alignment horizontal="center"/>
    </xf>
    <xf numFmtId="0" fontId="36" fillId="8" borderId="6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7" fillId="0" borderId="0" xfId="0" applyFont="1" applyFill="1" applyAlignment="1">
      <alignment horizontal="center"/>
    </xf>
    <xf numFmtId="0" fontId="38" fillId="0" borderId="0" xfId="0" applyFont="1"/>
    <xf numFmtId="0" fontId="0" fillId="9" borderId="0" xfId="0" applyFill="1"/>
    <xf numFmtId="0" fontId="0" fillId="9" borderId="0" xfId="0" applyFill="1" applyAlignment="1">
      <alignment horizontal="center"/>
    </xf>
    <xf numFmtId="0" fontId="37" fillId="9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8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9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9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3" fillId="7" borderId="94" xfId="0" applyFont="1" applyFill="1" applyBorder="1" applyAlignment="1">
      <alignment horizontal="center" vertical="center" textRotation="90"/>
    </xf>
    <xf numFmtId="0" fontId="3" fillId="7" borderId="95" xfId="0" applyFont="1" applyFill="1" applyBorder="1" applyAlignment="1">
      <alignment horizontal="center" vertical="center" textRotation="90"/>
    </xf>
    <xf numFmtId="0" fontId="3" fillId="7" borderId="96" xfId="0" applyFont="1" applyFill="1" applyBorder="1" applyAlignment="1">
      <alignment horizontal="center" vertical="center" textRotation="90"/>
    </xf>
    <xf numFmtId="0" fontId="12" fillId="4" borderId="8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17" fillId="2" borderId="97" xfId="0" applyFont="1" applyFill="1" applyBorder="1" applyAlignment="1">
      <alignment horizontal="center"/>
    </xf>
    <xf numFmtId="0" fontId="17" fillId="2" borderId="98" xfId="0" applyFont="1" applyFill="1" applyBorder="1" applyAlignment="1">
      <alignment horizontal="center"/>
    </xf>
    <xf numFmtId="0" fontId="17" fillId="2" borderId="99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35" fillId="2" borderId="101" xfId="0" applyFont="1" applyFill="1" applyBorder="1" applyAlignment="1">
      <alignment horizontal="center" vertical="center"/>
    </xf>
    <xf numFmtId="0" fontId="35" fillId="2" borderId="102" xfId="0" applyFont="1" applyFill="1" applyBorder="1" applyAlignment="1">
      <alignment horizontal="center" vertical="center"/>
    </xf>
    <xf numFmtId="0" fontId="32" fillId="0" borderId="87" xfId="0" applyFont="1" applyFill="1" applyBorder="1" applyAlignment="1">
      <alignment horizontal="center" vertical="center" textRotation="90"/>
    </xf>
    <xf numFmtId="0" fontId="32" fillId="0" borderId="88" xfId="0" applyFont="1" applyFill="1" applyBorder="1" applyAlignment="1">
      <alignment horizontal="center" vertical="center" textRotation="90"/>
    </xf>
    <xf numFmtId="0" fontId="32" fillId="0" borderId="1" xfId="0" applyFont="1" applyFill="1" applyBorder="1" applyAlignment="1">
      <alignment horizontal="center" vertical="center" textRotation="90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87" xfId="0" applyFont="1" applyFill="1" applyBorder="1" applyAlignment="1">
      <alignment horizontal="center" vertical="center" textRotation="90"/>
    </xf>
    <xf numFmtId="0" fontId="3" fillId="0" borderId="88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textRotation="90"/>
    </xf>
    <xf numFmtId="0" fontId="2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2" fillId="0" borderId="87" xfId="0" applyNumberFormat="1" applyFont="1" applyFill="1" applyBorder="1" applyAlignment="1">
      <alignment horizontal="center" vertical="center"/>
    </xf>
    <xf numFmtId="1" fontId="2" fillId="0" borderId="88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87" xfId="0" applyFont="1" applyFill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1" fillId="0" borderId="87" xfId="0" applyFont="1" applyFill="1" applyBorder="1" applyAlignment="1">
      <alignment horizontal="center" vertical="center" textRotation="90"/>
    </xf>
    <xf numFmtId="0" fontId="1" fillId="0" borderId="8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9" fillId="0" borderId="4" xfId="0" applyFont="1" applyFill="1" applyBorder="1" applyAlignment="1">
      <alignment horizontal="center" vertical="center"/>
    </xf>
    <xf numFmtId="39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12</xdr:col>
      <xdr:colOff>390525</xdr:colOff>
      <xdr:row>8</xdr:row>
      <xdr:rowOff>38100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9525" y="47625"/>
          <a:ext cx="6153150" cy="1285875"/>
        </a:xfrm>
        <a:prstGeom prst="wedgeRoundRectCallout">
          <a:avLst>
            <a:gd name="adj1" fmla="val -41486"/>
            <a:gd name="adj2" fmla="val 92222"/>
            <a:gd name="adj3" fmla="val 16667"/>
          </a:avLst>
        </a:prstGeom>
        <a:solidFill>
          <a:srgbClr val="FF6600"/>
        </a:solidFill>
        <a:ln w="76200" cmpd="tri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FF"/>
              </a:solidFill>
              <a:latin typeface="Arial"/>
              <a:cs typeface="Arial"/>
            </a:rPr>
            <a:t>JANGAN MELAKUKAN PERUBAHAN DAN MEMASUKAN DATA APAPUN PADA SETIAP SEL DI LEMBAR INI</a:t>
          </a:r>
          <a:endParaRPr lang="en-US" sz="22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200" b="0" i="0" strike="noStrike">
              <a:solidFill>
                <a:srgbClr val="00FF00"/>
              </a:solidFill>
              <a:latin typeface="Arial"/>
              <a:cs typeface="Arial"/>
            </a:rPr>
            <a:t>DATA INI BERSUMBER DARI DATA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82"/>
  <sheetViews>
    <sheetView topLeftCell="A17" workbookViewId="0">
      <selection activeCell="P27" sqref="P27"/>
    </sheetView>
  </sheetViews>
  <sheetFormatPr defaultRowHeight="12.75" x14ac:dyDescent="0.2"/>
  <cols>
    <col min="1" max="1" width="9.140625" style="2"/>
    <col min="2" max="2" width="3.7109375" style="2" customWidth="1"/>
    <col min="3" max="3" width="30.7109375" style="2" customWidth="1"/>
    <col min="4" max="13" width="4.7109375" style="2" customWidth="1"/>
    <col min="14" max="14" width="6.7109375" style="2" customWidth="1"/>
    <col min="15" max="15" width="8.140625" style="2" bestFit="1" customWidth="1"/>
    <col min="16" max="16384" width="9.140625" style="2"/>
  </cols>
  <sheetData>
    <row r="1" spans="2:25" s="1" customFormat="1" ht="20.100000000000001" customHeight="1" x14ac:dyDescent="0.2">
      <c r="B1" s="242" t="s">
        <v>75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4"/>
    </row>
    <row r="2" spans="2:25" s="15" customFormat="1" ht="3.95" customHeight="1" thickBot="1" x14ac:dyDescent="0.25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7"/>
    </row>
    <row r="3" spans="2:25" s="1" customFormat="1" ht="8.1" customHeight="1" x14ac:dyDescent="0.2">
      <c r="B3" s="259" t="s">
        <v>19</v>
      </c>
      <c r="C3" s="59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25" s="1" customFormat="1" ht="14.1" customHeight="1" x14ac:dyDescent="0.2">
      <c r="B4" s="260"/>
      <c r="C4" s="165" t="s">
        <v>76</v>
      </c>
      <c r="D4" s="166" t="s">
        <v>20</v>
      </c>
      <c r="E4" s="173" t="s">
        <v>77</v>
      </c>
      <c r="F4" s="44"/>
      <c r="G4" s="44"/>
      <c r="H4" s="44"/>
      <c r="I4" s="44"/>
      <c r="J4" s="44"/>
      <c r="K4" s="44"/>
      <c r="L4" s="44"/>
      <c r="M4" s="44"/>
      <c r="N4" s="44"/>
      <c r="O4" s="167"/>
    </row>
    <row r="5" spans="2:25" s="1" customFormat="1" ht="14.1" customHeight="1" x14ac:dyDescent="0.2">
      <c r="B5" s="260"/>
      <c r="C5" s="168" t="s">
        <v>78</v>
      </c>
      <c r="D5" s="169" t="s">
        <v>20</v>
      </c>
      <c r="E5" s="44" t="s">
        <v>74</v>
      </c>
      <c r="F5" s="44"/>
      <c r="G5" s="44"/>
      <c r="H5" s="44"/>
      <c r="I5" s="44"/>
      <c r="J5" s="44"/>
      <c r="K5" s="44"/>
      <c r="L5" s="44"/>
      <c r="M5" s="44"/>
      <c r="N5" s="44"/>
      <c r="O5" s="167"/>
    </row>
    <row r="6" spans="2:25" s="1" customFormat="1" ht="14.1" customHeight="1" x14ac:dyDescent="0.2">
      <c r="B6" s="260"/>
      <c r="C6" s="168" t="s">
        <v>42</v>
      </c>
      <c r="D6" s="169" t="s">
        <v>20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167"/>
    </row>
    <row r="7" spans="2:25" s="1" customFormat="1" ht="14.1" customHeight="1" x14ac:dyDescent="0.2">
      <c r="B7" s="260"/>
      <c r="C7" s="168" t="s">
        <v>25</v>
      </c>
      <c r="D7" s="169" t="s">
        <v>20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167"/>
    </row>
    <row r="8" spans="2:25" s="1" customFormat="1" ht="14.1" customHeight="1" x14ac:dyDescent="0.2">
      <c r="B8" s="260"/>
      <c r="C8" s="168" t="s">
        <v>34</v>
      </c>
      <c r="D8" s="169" t="s">
        <v>20</v>
      </c>
      <c r="E8" s="44" t="s">
        <v>72</v>
      </c>
      <c r="F8" s="44"/>
      <c r="G8" s="44"/>
      <c r="H8" s="44"/>
      <c r="I8" s="44"/>
      <c r="J8" s="44"/>
      <c r="K8" s="44"/>
      <c r="L8" s="44"/>
      <c r="M8" s="44"/>
      <c r="N8" s="44"/>
      <c r="O8" s="167"/>
    </row>
    <row r="9" spans="2:25" s="1" customFormat="1" ht="14.1" customHeight="1" x14ac:dyDescent="0.2">
      <c r="B9" s="260"/>
      <c r="C9" s="168"/>
      <c r="D9" s="169"/>
      <c r="E9" s="44"/>
      <c r="F9" s="44"/>
      <c r="G9" s="44"/>
      <c r="H9" s="44"/>
      <c r="I9" s="44"/>
      <c r="J9" s="44"/>
      <c r="K9" s="44"/>
      <c r="L9" s="44"/>
      <c r="M9" s="44"/>
      <c r="N9" s="44"/>
      <c r="O9" s="167"/>
    </row>
    <row r="10" spans="2:25" s="1" customFormat="1" ht="14.1" customHeight="1" x14ac:dyDescent="0.2">
      <c r="B10" s="260"/>
      <c r="C10" s="168" t="s">
        <v>73</v>
      </c>
      <c r="D10" s="169" t="s">
        <v>20</v>
      </c>
      <c r="E10" s="170">
        <v>60</v>
      </c>
      <c r="F10" s="44"/>
      <c r="G10" s="44"/>
      <c r="H10" s="44"/>
      <c r="I10" s="44"/>
      <c r="J10" s="44"/>
      <c r="K10" s="44"/>
      <c r="L10" s="44"/>
      <c r="M10" s="44"/>
      <c r="N10" s="44"/>
      <c r="O10" s="167"/>
    </row>
    <row r="11" spans="2:25" s="1" customFormat="1" ht="14.1" customHeight="1" x14ac:dyDescent="0.2">
      <c r="B11" s="260"/>
      <c r="C11" s="171" t="s">
        <v>26</v>
      </c>
      <c r="D11" s="22" t="s">
        <v>20</v>
      </c>
      <c r="E11" s="53" t="s">
        <v>79</v>
      </c>
      <c r="F11" s="44"/>
      <c r="G11" s="44"/>
      <c r="H11" s="44"/>
      <c r="I11" s="44"/>
      <c r="J11" s="44"/>
      <c r="K11" s="44"/>
      <c r="L11" s="44"/>
      <c r="M11" s="44"/>
      <c r="N11" s="44"/>
      <c r="O11" s="172"/>
    </row>
    <row r="12" spans="2:25" s="1" customFormat="1" ht="8.1" customHeight="1" thickBot="1" x14ac:dyDescent="0.25">
      <c r="B12" s="261"/>
      <c r="C12" s="33"/>
      <c r="D12" s="34"/>
      <c r="E12" s="119"/>
      <c r="F12" s="33"/>
      <c r="G12" s="33"/>
      <c r="H12" s="33"/>
      <c r="I12" s="33"/>
      <c r="J12" s="33"/>
      <c r="K12" s="33"/>
      <c r="L12" s="33"/>
      <c r="M12" s="33"/>
      <c r="N12" s="33"/>
      <c r="O12" s="35"/>
      <c r="X12" s="2"/>
      <c r="Y12" s="2"/>
    </row>
    <row r="13" spans="2:25" ht="13.5" thickBot="1" x14ac:dyDescent="0.25"/>
    <row r="14" spans="2:25" ht="16.5" thickBot="1" x14ac:dyDescent="0.25">
      <c r="B14" s="250" t="s">
        <v>13</v>
      </c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2"/>
    </row>
    <row r="15" spans="2:25" x14ac:dyDescent="0.2">
      <c r="B15" s="255" t="s">
        <v>6</v>
      </c>
      <c r="C15" s="256"/>
      <c r="D15" s="253" t="s">
        <v>10</v>
      </c>
      <c r="E15" s="238"/>
      <c r="F15" s="238"/>
      <c r="G15" s="238"/>
      <c r="H15" s="238"/>
      <c r="I15" s="238"/>
      <c r="J15" s="238"/>
      <c r="K15" s="238"/>
      <c r="L15" s="238"/>
      <c r="M15" s="254"/>
      <c r="N15" s="4" t="s">
        <v>14</v>
      </c>
      <c r="O15" s="4" t="s">
        <v>16</v>
      </c>
    </row>
    <row r="16" spans="2:25" ht="13.5" thickBot="1" x14ac:dyDescent="0.25">
      <c r="B16" s="257"/>
      <c r="C16" s="258"/>
      <c r="D16" s="87">
        <v>1</v>
      </c>
      <c r="E16" s="87">
        <v>2</v>
      </c>
      <c r="F16" s="87">
        <v>3</v>
      </c>
      <c r="G16" s="87">
        <v>4</v>
      </c>
      <c r="H16" s="87">
        <v>5</v>
      </c>
      <c r="I16" s="87">
        <v>6</v>
      </c>
      <c r="J16" s="87">
        <v>7</v>
      </c>
      <c r="K16" s="87">
        <v>8</v>
      </c>
      <c r="L16" s="87">
        <v>9</v>
      </c>
      <c r="M16" s="87">
        <v>10</v>
      </c>
      <c r="N16" s="8" t="s">
        <v>15</v>
      </c>
      <c r="O16" s="8" t="s">
        <v>17</v>
      </c>
    </row>
    <row r="17" spans="2:16" ht="15" customHeight="1" x14ac:dyDescent="0.2">
      <c r="B17" s="9">
        <v>1</v>
      </c>
      <c r="C17" s="10" t="s">
        <v>11</v>
      </c>
      <c r="D17" s="11">
        <v>10</v>
      </c>
      <c r="E17" s="11">
        <v>10</v>
      </c>
      <c r="F17" s="11">
        <v>10</v>
      </c>
      <c r="G17" s="11">
        <v>10</v>
      </c>
      <c r="H17" s="11">
        <v>10</v>
      </c>
      <c r="I17" s="11">
        <v>10</v>
      </c>
      <c r="J17" s="11">
        <v>10</v>
      </c>
      <c r="K17" s="11">
        <v>10</v>
      </c>
      <c r="L17" s="11">
        <v>10</v>
      </c>
      <c r="M17" s="11">
        <v>10</v>
      </c>
      <c r="N17" s="79">
        <f>IF(SUM(D17:M17)=0,"",SUM(D17:M17))</f>
        <v>100</v>
      </c>
      <c r="O17" s="248">
        <v>100</v>
      </c>
    </row>
    <row r="18" spans="2:16" ht="15" customHeight="1" thickBot="1" x14ac:dyDescent="0.25">
      <c r="B18" s="12">
        <v>2</v>
      </c>
      <c r="C18" s="13" t="s">
        <v>12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86" t="str">
        <f>IF(SUM(D18:M18)=0,"",SUM(D18:M18))</f>
        <v/>
      </c>
      <c r="O18" s="249"/>
    </row>
    <row r="20" spans="2:16" x14ac:dyDescent="0.2">
      <c r="B20" s="236" t="s">
        <v>0</v>
      </c>
      <c r="C20" s="236" t="s">
        <v>1</v>
      </c>
      <c r="D20" s="241" t="s">
        <v>10</v>
      </c>
      <c r="E20" s="241"/>
      <c r="F20" s="241"/>
      <c r="G20" s="241"/>
      <c r="H20" s="241"/>
      <c r="I20" s="241"/>
      <c r="J20" s="241"/>
      <c r="K20" s="241"/>
      <c r="L20" s="241"/>
      <c r="M20" s="234"/>
      <c r="N20" s="236" t="s">
        <v>14</v>
      </c>
      <c r="O20" s="236" t="s">
        <v>17</v>
      </c>
    </row>
    <row r="21" spans="2:16" x14ac:dyDescent="0.2">
      <c r="B21" s="237"/>
      <c r="C21" s="237"/>
      <c r="D21" s="6">
        <v>1</v>
      </c>
      <c r="E21" s="6">
        <v>2</v>
      </c>
      <c r="F21" s="6">
        <v>3</v>
      </c>
      <c r="G21" s="6">
        <v>4</v>
      </c>
      <c r="H21" s="6">
        <v>5</v>
      </c>
      <c r="I21" s="6">
        <v>6</v>
      </c>
      <c r="J21" s="6">
        <v>7</v>
      </c>
      <c r="K21" s="6">
        <v>8</v>
      </c>
      <c r="L21" s="6">
        <v>9</v>
      </c>
      <c r="M21" s="7">
        <v>10</v>
      </c>
      <c r="N21" s="237"/>
      <c r="O21" s="237"/>
    </row>
    <row r="22" spans="2:16" x14ac:dyDescent="0.2">
      <c r="B22" s="238"/>
      <c r="C22" s="238"/>
      <c r="D22" s="234" t="s">
        <v>80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 t="s">
        <v>15</v>
      </c>
      <c r="O22" s="3" t="s">
        <v>18</v>
      </c>
    </row>
    <row r="23" spans="2:16" s="14" customFormat="1" ht="11.1" customHeight="1" x14ac:dyDescent="0.2">
      <c r="B23" s="143">
        <v>1</v>
      </c>
      <c r="C23" s="146"/>
      <c r="D23" s="210">
        <v>8</v>
      </c>
      <c r="E23" s="210">
        <v>8</v>
      </c>
      <c r="F23" s="209">
        <v>8</v>
      </c>
      <c r="G23" s="210">
        <v>9</v>
      </c>
      <c r="H23" s="210">
        <v>8</v>
      </c>
      <c r="I23" s="210">
        <v>10</v>
      </c>
      <c r="J23" s="210">
        <v>8</v>
      </c>
      <c r="K23" s="210">
        <v>7</v>
      </c>
      <c r="L23" s="210">
        <v>6</v>
      </c>
      <c r="M23" s="210">
        <v>3</v>
      </c>
      <c r="N23" s="156">
        <f t="shared" ref="N23:N52" si="0">IF(SUM(E23:M23)=0,"",SUM(E23:M23))</f>
        <v>67</v>
      </c>
      <c r="O23" s="153">
        <f>IF(N23="","",(N23/$N$17)*$O$17)</f>
        <v>67</v>
      </c>
      <c r="P23" s="14">
        <v>1</v>
      </c>
    </row>
    <row r="24" spans="2:16" s="14" customFormat="1" ht="11.1" customHeight="1" x14ac:dyDescent="0.2">
      <c r="B24" s="144">
        <v>2</v>
      </c>
      <c r="C24" s="147"/>
      <c r="D24" s="210">
        <v>5</v>
      </c>
      <c r="E24" s="210">
        <v>5</v>
      </c>
      <c r="F24" s="210">
        <v>5</v>
      </c>
      <c r="G24" s="210">
        <v>5</v>
      </c>
      <c r="H24" s="210">
        <v>5</v>
      </c>
      <c r="I24" s="210">
        <v>5</v>
      </c>
      <c r="J24" s="210">
        <v>5</v>
      </c>
      <c r="K24" s="210">
        <v>1</v>
      </c>
      <c r="L24" s="210">
        <v>1</v>
      </c>
      <c r="M24" s="210">
        <v>2</v>
      </c>
      <c r="N24" s="157">
        <f t="shared" si="0"/>
        <v>34</v>
      </c>
      <c r="O24" s="154">
        <f>IF(N24="","",(N24/$N$17)*$O$17)</f>
        <v>34</v>
      </c>
      <c r="P24" s="14">
        <v>2</v>
      </c>
    </row>
    <row r="25" spans="2:16" s="14" customFormat="1" ht="11.1" customHeight="1" x14ac:dyDescent="0.2">
      <c r="B25" s="144">
        <v>3</v>
      </c>
      <c r="C25" s="147"/>
      <c r="D25" s="210">
        <v>5</v>
      </c>
      <c r="E25" s="210">
        <v>3</v>
      </c>
      <c r="F25" s="210">
        <v>5</v>
      </c>
      <c r="G25" s="210">
        <v>5</v>
      </c>
      <c r="H25" s="210">
        <v>5</v>
      </c>
      <c r="I25" s="210">
        <v>5</v>
      </c>
      <c r="J25" s="210">
        <v>3</v>
      </c>
      <c r="K25" s="210">
        <v>1</v>
      </c>
      <c r="L25" s="210">
        <v>1</v>
      </c>
      <c r="M25" s="210">
        <v>4</v>
      </c>
      <c r="N25" s="157">
        <f t="shared" si="0"/>
        <v>32</v>
      </c>
      <c r="O25" s="154">
        <f t="shared" ref="O25:O72" si="1">IF(N25="","",(N25/$N$17)*$O$17)</f>
        <v>32</v>
      </c>
      <c r="P25" s="14">
        <v>3</v>
      </c>
    </row>
    <row r="26" spans="2:16" s="14" customFormat="1" ht="11.1" customHeight="1" x14ac:dyDescent="0.2">
      <c r="B26" s="144">
        <v>4</v>
      </c>
      <c r="C26" s="147"/>
      <c r="D26" s="210">
        <v>5</v>
      </c>
      <c r="E26" s="210">
        <v>4</v>
      </c>
      <c r="F26" s="210">
        <v>5</v>
      </c>
      <c r="G26" s="210">
        <v>5</v>
      </c>
      <c r="H26" s="210">
        <v>5</v>
      </c>
      <c r="I26" s="210">
        <v>5</v>
      </c>
      <c r="J26" s="210">
        <v>4</v>
      </c>
      <c r="K26" s="210">
        <v>1</v>
      </c>
      <c r="L26" s="210">
        <v>1</v>
      </c>
      <c r="M26" s="210">
        <v>0</v>
      </c>
      <c r="N26" s="157">
        <f t="shared" si="0"/>
        <v>30</v>
      </c>
      <c r="O26" s="154">
        <f t="shared" si="1"/>
        <v>30</v>
      </c>
      <c r="P26" s="14">
        <v>4</v>
      </c>
    </row>
    <row r="27" spans="2:16" s="14" customFormat="1" ht="11.1" customHeight="1" x14ac:dyDescent="0.2">
      <c r="B27" s="144">
        <v>5</v>
      </c>
      <c r="C27" s="147"/>
      <c r="D27" s="210">
        <v>5</v>
      </c>
      <c r="E27" s="210">
        <v>3</v>
      </c>
      <c r="F27" s="210">
        <v>5</v>
      </c>
      <c r="G27" s="210">
        <v>5</v>
      </c>
      <c r="H27" s="210">
        <v>5</v>
      </c>
      <c r="I27" s="210">
        <v>5</v>
      </c>
      <c r="J27" s="210">
        <v>3</v>
      </c>
      <c r="K27" s="210">
        <v>1</v>
      </c>
      <c r="L27" s="210">
        <v>1</v>
      </c>
      <c r="M27" s="210">
        <v>2</v>
      </c>
      <c r="N27" s="157">
        <f t="shared" si="0"/>
        <v>30</v>
      </c>
      <c r="O27" s="154">
        <f t="shared" si="1"/>
        <v>30</v>
      </c>
      <c r="P27" s="14">
        <v>5</v>
      </c>
    </row>
    <row r="28" spans="2:16" s="14" customFormat="1" ht="11.1" customHeight="1" x14ac:dyDescent="0.2">
      <c r="B28" s="144">
        <v>6</v>
      </c>
      <c r="C28" s="147"/>
      <c r="D28" s="210">
        <v>6</v>
      </c>
      <c r="E28" s="210">
        <v>1</v>
      </c>
      <c r="F28" s="210">
        <v>5</v>
      </c>
      <c r="G28" s="210">
        <v>4</v>
      </c>
      <c r="H28" s="210">
        <v>5</v>
      </c>
      <c r="I28" s="210">
        <v>5</v>
      </c>
      <c r="J28" s="210">
        <v>3</v>
      </c>
      <c r="K28" s="210">
        <v>0</v>
      </c>
      <c r="L28" s="210">
        <v>4</v>
      </c>
      <c r="M28" s="210">
        <v>1</v>
      </c>
      <c r="N28" s="157">
        <f t="shared" si="0"/>
        <v>28</v>
      </c>
      <c r="O28" s="154">
        <f t="shared" si="1"/>
        <v>28.000000000000004</v>
      </c>
      <c r="P28" s="14">
        <v>6</v>
      </c>
    </row>
    <row r="29" spans="2:16" s="14" customFormat="1" ht="11.1" customHeight="1" x14ac:dyDescent="0.2">
      <c r="B29" s="144">
        <v>7</v>
      </c>
      <c r="C29" s="147"/>
      <c r="D29" s="210">
        <v>5</v>
      </c>
      <c r="E29" s="210">
        <v>1</v>
      </c>
      <c r="F29" s="210">
        <v>5</v>
      </c>
      <c r="G29" s="210">
        <v>5</v>
      </c>
      <c r="H29" s="210">
        <v>5</v>
      </c>
      <c r="I29" s="210">
        <v>5</v>
      </c>
      <c r="J29" s="210">
        <v>2</v>
      </c>
      <c r="K29" s="210">
        <v>1</v>
      </c>
      <c r="L29" s="210">
        <v>1</v>
      </c>
      <c r="M29" s="210">
        <v>4</v>
      </c>
      <c r="N29" s="157">
        <f t="shared" si="0"/>
        <v>29</v>
      </c>
      <c r="O29" s="154">
        <f t="shared" si="1"/>
        <v>28.999999999999996</v>
      </c>
      <c r="P29" s="14">
        <v>7</v>
      </c>
    </row>
    <row r="30" spans="2:16" s="14" customFormat="1" ht="11.1" customHeight="1" x14ac:dyDescent="0.2">
      <c r="B30" s="144">
        <v>8</v>
      </c>
      <c r="C30" s="147"/>
      <c r="D30" s="210">
        <v>2</v>
      </c>
      <c r="E30" s="210">
        <v>2</v>
      </c>
      <c r="F30" s="210">
        <v>5</v>
      </c>
      <c r="G30" s="210">
        <v>4</v>
      </c>
      <c r="H30" s="210">
        <v>6</v>
      </c>
      <c r="I30" s="210">
        <v>5</v>
      </c>
      <c r="J30" s="210">
        <v>3</v>
      </c>
      <c r="K30" s="210">
        <v>1</v>
      </c>
      <c r="L30" s="210">
        <v>2</v>
      </c>
      <c r="M30" s="210">
        <v>1</v>
      </c>
      <c r="N30" s="157">
        <f t="shared" si="0"/>
        <v>29</v>
      </c>
      <c r="O30" s="154">
        <f t="shared" si="1"/>
        <v>28.999999999999996</v>
      </c>
      <c r="P30" s="14">
        <v>8</v>
      </c>
    </row>
    <row r="31" spans="2:16" s="14" customFormat="1" ht="11.1" customHeight="1" x14ac:dyDescent="0.2">
      <c r="B31" s="144">
        <v>9</v>
      </c>
      <c r="C31" s="147"/>
      <c r="D31" s="210">
        <v>5</v>
      </c>
      <c r="E31" s="210">
        <v>1</v>
      </c>
      <c r="F31" s="210">
        <v>2</v>
      </c>
      <c r="G31" s="210">
        <v>5</v>
      </c>
      <c r="H31" s="210">
        <v>5</v>
      </c>
      <c r="I31" s="210">
        <v>3</v>
      </c>
      <c r="J31" s="210">
        <v>4</v>
      </c>
      <c r="K31" s="210">
        <v>1</v>
      </c>
      <c r="L31" s="210">
        <v>3</v>
      </c>
      <c r="M31" s="210">
        <v>0</v>
      </c>
      <c r="N31" s="157">
        <f t="shared" si="0"/>
        <v>24</v>
      </c>
      <c r="O31" s="154">
        <f t="shared" si="1"/>
        <v>24</v>
      </c>
      <c r="P31" s="14">
        <v>9</v>
      </c>
    </row>
    <row r="32" spans="2:16" s="14" customFormat="1" ht="11.1" customHeight="1" x14ac:dyDescent="0.2">
      <c r="B32" s="144">
        <v>10</v>
      </c>
      <c r="C32" s="147"/>
      <c r="D32" s="210">
        <v>3</v>
      </c>
      <c r="E32" s="210">
        <v>1</v>
      </c>
      <c r="F32" s="210">
        <v>2</v>
      </c>
      <c r="G32" s="210">
        <v>3</v>
      </c>
      <c r="H32" s="210">
        <v>5</v>
      </c>
      <c r="I32" s="210">
        <v>5</v>
      </c>
      <c r="J32" s="210">
        <v>2</v>
      </c>
      <c r="K32" s="210">
        <v>1</v>
      </c>
      <c r="L32" s="210">
        <v>3</v>
      </c>
      <c r="M32" s="210">
        <v>1</v>
      </c>
      <c r="N32" s="157">
        <f t="shared" si="0"/>
        <v>23</v>
      </c>
      <c r="O32" s="154">
        <f t="shared" si="1"/>
        <v>23</v>
      </c>
      <c r="P32" s="14">
        <v>10</v>
      </c>
    </row>
    <row r="33" spans="2:16" s="14" customFormat="1" ht="11.1" customHeight="1" x14ac:dyDescent="0.2">
      <c r="B33" s="144">
        <v>11</v>
      </c>
      <c r="C33" s="147"/>
      <c r="D33" s="210">
        <v>5</v>
      </c>
      <c r="E33" s="210">
        <v>2</v>
      </c>
      <c r="F33" s="210">
        <v>2</v>
      </c>
      <c r="G33" s="210">
        <v>4</v>
      </c>
      <c r="H33" s="210">
        <v>3</v>
      </c>
      <c r="I33" s="210">
        <v>5</v>
      </c>
      <c r="J33" s="210">
        <v>1</v>
      </c>
      <c r="K33" s="210">
        <v>1</v>
      </c>
      <c r="L33" s="210">
        <v>2</v>
      </c>
      <c r="M33" s="210">
        <v>0</v>
      </c>
      <c r="N33" s="157">
        <f t="shared" si="0"/>
        <v>20</v>
      </c>
      <c r="O33" s="154">
        <f t="shared" si="1"/>
        <v>20</v>
      </c>
    </row>
    <row r="34" spans="2:16" s="14" customFormat="1" ht="11.1" customHeight="1" x14ac:dyDescent="0.2">
      <c r="B34" s="144">
        <v>12</v>
      </c>
      <c r="C34" s="147"/>
      <c r="D34" s="210">
        <v>5</v>
      </c>
      <c r="E34" s="210">
        <v>0</v>
      </c>
      <c r="F34" s="210">
        <v>5</v>
      </c>
      <c r="G34" s="210">
        <v>5</v>
      </c>
      <c r="H34" s="210">
        <v>5</v>
      </c>
      <c r="I34" s="210">
        <v>5</v>
      </c>
      <c r="J34" s="210">
        <v>0</v>
      </c>
      <c r="K34" s="210">
        <v>0</v>
      </c>
      <c r="L34" s="210">
        <v>0</v>
      </c>
      <c r="M34" s="210">
        <v>2</v>
      </c>
      <c r="N34" s="157">
        <f t="shared" si="0"/>
        <v>22</v>
      </c>
      <c r="O34" s="154">
        <f t="shared" si="1"/>
        <v>22</v>
      </c>
    </row>
    <row r="35" spans="2:16" s="14" customFormat="1" ht="11.1" customHeight="1" x14ac:dyDescent="0.2">
      <c r="B35" s="144">
        <v>13</v>
      </c>
      <c r="C35" s="147"/>
      <c r="D35" s="210">
        <v>3</v>
      </c>
      <c r="E35" s="210">
        <v>3</v>
      </c>
      <c r="F35" s="210">
        <v>3</v>
      </c>
      <c r="G35" s="210">
        <v>3</v>
      </c>
      <c r="H35" s="210">
        <v>3</v>
      </c>
      <c r="I35" s="210">
        <v>3</v>
      </c>
      <c r="J35" s="210">
        <v>3</v>
      </c>
      <c r="K35" s="210">
        <v>1</v>
      </c>
      <c r="L35" s="210">
        <v>3</v>
      </c>
      <c r="M35" s="210">
        <v>1</v>
      </c>
      <c r="N35" s="157">
        <f t="shared" si="0"/>
        <v>23</v>
      </c>
      <c r="O35" s="154">
        <f t="shared" si="1"/>
        <v>23</v>
      </c>
    </row>
    <row r="36" spans="2:16" s="14" customFormat="1" ht="11.1" customHeight="1" x14ac:dyDescent="0.2">
      <c r="B36" s="144">
        <v>14</v>
      </c>
      <c r="C36" s="147"/>
      <c r="D36" s="210">
        <v>1</v>
      </c>
      <c r="E36" s="210">
        <v>4</v>
      </c>
      <c r="F36" s="210">
        <v>3</v>
      </c>
      <c r="G36" s="210">
        <v>3</v>
      </c>
      <c r="H36" s="210">
        <v>3</v>
      </c>
      <c r="I36" s="210">
        <v>3</v>
      </c>
      <c r="J36" s="210">
        <v>3</v>
      </c>
      <c r="K36" s="210">
        <v>3</v>
      </c>
      <c r="L36" s="210">
        <v>1</v>
      </c>
      <c r="M36" s="210">
        <v>0</v>
      </c>
      <c r="N36" s="157">
        <f t="shared" si="0"/>
        <v>23</v>
      </c>
      <c r="O36" s="154">
        <f t="shared" si="1"/>
        <v>23</v>
      </c>
    </row>
    <row r="37" spans="2:16" s="14" customFormat="1" ht="11.1" customHeight="1" x14ac:dyDescent="0.2">
      <c r="B37" s="144">
        <v>15</v>
      </c>
      <c r="C37" s="147"/>
      <c r="D37" s="210">
        <v>3</v>
      </c>
      <c r="E37" s="210">
        <v>3</v>
      </c>
      <c r="F37" s="210">
        <v>3</v>
      </c>
      <c r="G37" s="210">
        <v>3</v>
      </c>
      <c r="H37" s="210">
        <v>3</v>
      </c>
      <c r="I37" s="210">
        <v>3</v>
      </c>
      <c r="J37" s="210">
        <v>3</v>
      </c>
      <c r="K37" s="210">
        <v>0</v>
      </c>
      <c r="L37" s="210">
        <v>3</v>
      </c>
      <c r="M37" s="210">
        <v>1</v>
      </c>
      <c r="N37" s="157">
        <f t="shared" si="0"/>
        <v>22</v>
      </c>
      <c r="O37" s="154">
        <f t="shared" si="1"/>
        <v>22</v>
      </c>
    </row>
    <row r="38" spans="2:16" s="14" customFormat="1" ht="11.1" customHeight="1" x14ac:dyDescent="0.2">
      <c r="B38" s="144">
        <v>16</v>
      </c>
      <c r="C38" s="147"/>
      <c r="D38" s="210">
        <v>3</v>
      </c>
      <c r="E38" s="210">
        <v>3</v>
      </c>
      <c r="F38" s="210">
        <v>3</v>
      </c>
      <c r="G38" s="210">
        <v>3</v>
      </c>
      <c r="H38" s="210">
        <v>3</v>
      </c>
      <c r="I38" s="210">
        <v>3</v>
      </c>
      <c r="J38" s="210">
        <v>3</v>
      </c>
      <c r="K38" s="210">
        <v>2</v>
      </c>
      <c r="L38" s="210">
        <v>0</v>
      </c>
      <c r="M38" s="210">
        <v>1</v>
      </c>
      <c r="N38" s="157">
        <f t="shared" si="0"/>
        <v>21</v>
      </c>
      <c r="O38" s="154">
        <f t="shared" si="1"/>
        <v>21</v>
      </c>
    </row>
    <row r="39" spans="2:16" s="14" customFormat="1" ht="11.1" customHeight="1" x14ac:dyDescent="0.2">
      <c r="B39" s="144">
        <v>17</v>
      </c>
      <c r="C39" s="147"/>
      <c r="D39" s="210">
        <v>3</v>
      </c>
      <c r="E39" s="210">
        <v>3</v>
      </c>
      <c r="F39" s="210">
        <v>3</v>
      </c>
      <c r="G39" s="210">
        <v>3</v>
      </c>
      <c r="H39" s="210">
        <v>3</v>
      </c>
      <c r="I39" s="210">
        <v>3</v>
      </c>
      <c r="J39" s="210">
        <v>3</v>
      </c>
      <c r="K39" s="210">
        <v>1</v>
      </c>
      <c r="L39" s="210">
        <v>1</v>
      </c>
      <c r="M39" s="210">
        <v>1</v>
      </c>
      <c r="N39" s="157">
        <f t="shared" si="0"/>
        <v>21</v>
      </c>
      <c r="O39" s="154">
        <f t="shared" si="1"/>
        <v>21</v>
      </c>
    </row>
    <row r="40" spans="2:16" s="14" customFormat="1" ht="11.1" customHeight="1" x14ac:dyDescent="0.2">
      <c r="B40" s="144">
        <v>18</v>
      </c>
      <c r="C40" s="147"/>
      <c r="D40" s="210">
        <v>2</v>
      </c>
      <c r="E40" s="210">
        <v>4</v>
      </c>
      <c r="F40" s="210">
        <v>2</v>
      </c>
      <c r="G40" s="210">
        <v>0</v>
      </c>
      <c r="H40" s="210">
        <v>2</v>
      </c>
      <c r="I40" s="210">
        <v>2</v>
      </c>
      <c r="J40" s="210">
        <v>4</v>
      </c>
      <c r="K40" s="210">
        <v>2</v>
      </c>
      <c r="L40" s="210">
        <v>1</v>
      </c>
      <c r="M40" s="210">
        <v>1</v>
      </c>
      <c r="N40" s="157">
        <f t="shared" si="0"/>
        <v>18</v>
      </c>
      <c r="O40" s="154">
        <f t="shared" si="1"/>
        <v>18</v>
      </c>
    </row>
    <row r="41" spans="2:16" s="14" customFormat="1" ht="11.1" customHeight="1" x14ac:dyDescent="0.2">
      <c r="B41" s="144">
        <v>19</v>
      </c>
      <c r="C41" s="147"/>
      <c r="D41" s="210">
        <v>3</v>
      </c>
      <c r="E41" s="210">
        <v>1</v>
      </c>
      <c r="F41" s="210">
        <v>3</v>
      </c>
      <c r="G41" s="210">
        <v>3</v>
      </c>
      <c r="H41" s="210">
        <v>3</v>
      </c>
      <c r="I41" s="210">
        <v>3</v>
      </c>
      <c r="J41" s="210">
        <v>1</v>
      </c>
      <c r="K41" s="210">
        <v>1</v>
      </c>
      <c r="L41" s="210">
        <v>1</v>
      </c>
      <c r="M41" s="210">
        <v>2</v>
      </c>
      <c r="N41" s="157">
        <f t="shared" si="0"/>
        <v>18</v>
      </c>
      <c r="O41" s="154">
        <f t="shared" si="1"/>
        <v>18</v>
      </c>
    </row>
    <row r="42" spans="2:16" s="14" customFormat="1" ht="11.1" customHeight="1" x14ac:dyDescent="0.2">
      <c r="B42" s="144">
        <v>20</v>
      </c>
      <c r="C42" s="147"/>
      <c r="D42" s="210">
        <v>0</v>
      </c>
      <c r="E42" s="210">
        <v>2</v>
      </c>
      <c r="F42" s="210">
        <v>3</v>
      </c>
      <c r="G42" s="210">
        <v>3</v>
      </c>
      <c r="H42" s="210">
        <v>3</v>
      </c>
      <c r="I42" s="210">
        <v>3</v>
      </c>
      <c r="J42" s="210">
        <v>2</v>
      </c>
      <c r="K42" s="210">
        <v>1</v>
      </c>
      <c r="L42" s="210">
        <v>1</v>
      </c>
      <c r="M42" s="210">
        <v>0</v>
      </c>
      <c r="N42" s="157">
        <f t="shared" si="0"/>
        <v>18</v>
      </c>
      <c r="O42" s="154">
        <f t="shared" si="1"/>
        <v>18</v>
      </c>
    </row>
    <row r="43" spans="2:16" s="14" customFormat="1" ht="11.1" customHeight="1" x14ac:dyDescent="0.2">
      <c r="B43" s="144">
        <v>21</v>
      </c>
      <c r="C43" s="147"/>
      <c r="D43" s="210">
        <v>3</v>
      </c>
      <c r="E43" s="210">
        <v>2</v>
      </c>
      <c r="F43" s="210">
        <v>3</v>
      </c>
      <c r="G43" s="210">
        <v>3</v>
      </c>
      <c r="H43" s="210">
        <v>2</v>
      </c>
      <c r="I43" s="210">
        <v>3</v>
      </c>
      <c r="J43" s="210">
        <v>2</v>
      </c>
      <c r="K43" s="210">
        <v>1</v>
      </c>
      <c r="L43" s="210">
        <v>1</v>
      </c>
      <c r="M43" s="210">
        <v>0</v>
      </c>
      <c r="N43" s="157">
        <f t="shared" si="0"/>
        <v>17</v>
      </c>
      <c r="O43" s="154">
        <f t="shared" si="1"/>
        <v>17</v>
      </c>
      <c r="P43" s="14">
        <v>1</v>
      </c>
    </row>
    <row r="44" spans="2:16" s="14" customFormat="1" ht="11.1" customHeight="1" x14ac:dyDescent="0.2">
      <c r="B44" s="144">
        <v>22</v>
      </c>
      <c r="C44" s="147"/>
      <c r="D44" s="210">
        <v>3</v>
      </c>
      <c r="E44" s="210">
        <v>2</v>
      </c>
      <c r="F44" s="210">
        <v>2</v>
      </c>
      <c r="G44" s="210">
        <v>3</v>
      </c>
      <c r="H44" s="210">
        <v>2</v>
      </c>
      <c r="I44" s="210">
        <v>3</v>
      </c>
      <c r="J44" s="210">
        <v>2</v>
      </c>
      <c r="K44" s="210">
        <v>1</v>
      </c>
      <c r="L44" s="210">
        <v>1</v>
      </c>
      <c r="M44" s="210">
        <v>0</v>
      </c>
      <c r="N44" s="157">
        <f t="shared" si="0"/>
        <v>16</v>
      </c>
      <c r="O44" s="154">
        <f t="shared" si="1"/>
        <v>16</v>
      </c>
      <c r="P44" s="14">
        <v>2</v>
      </c>
    </row>
    <row r="45" spans="2:16" s="14" customFormat="1" ht="11.1" customHeight="1" x14ac:dyDescent="0.2">
      <c r="B45" s="144">
        <v>23</v>
      </c>
      <c r="C45" s="147"/>
      <c r="D45" s="210">
        <v>3</v>
      </c>
      <c r="E45" s="210">
        <v>2</v>
      </c>
      <c r="F45" s="210">
        <v>2</v>
      </c>
      <c r="G45" s="210">
        <v>3</v>
      </c>
      <c r="H45" s="210">
        <v>2</v>
      </c>
      <c r="I45" s="210">
        <v>3</v>
      </c>
      <c r="J45" s="210">
        <v>3</v>
      </c>
      <c r="K45" s="210">
        <v>0</v>
      </c>
      <c r="L45" s="210">
        <v>2</v>
      </c>
      <c r="M45" s="210">
        <v>0</v>
      </c>
      <c r="N45" s="157">
        <f t="shared" si="0"/>
        <v>17</v>
      </c>
      <c r="O45" s="154">
        <f t="shared" si="1"/>
        <v>17</v>
      </c>
      <c r="P45" s="14">
        <v>3</v>
      </c>
    </row>
    <row r="46" spans="2:16" s="14" customFormat="1" ht="11.1" customHeight="1" x14ac:dyDescent="0.2">
      <c r="B46" s="144">
        <v>24</v>
      </c>
      <c r="C46" s="147"/>
      <c r="D46" s="210">
        <v>0</v>
      </c>
      <c r="E46" s="210">
        <v>1</v>
      </c>
      <c r="F46" s="210">
        <v>3</v>
      </c>
      <c r="G46" s="210">
        <v>3</v>
      </c>
      <c r="H46" s="210">
        <v>3</v>
      </c>
      <c r="I46" s="210">
        <v>3</v>
      </c>
      <c r="J46" s="210">
        <v>1</v>
      </c>
      <c r="K46" s="210">
        <v>1</v>
      </c>
      <c r="L46" s="210">
        <v>1</v>
      </c>
      <c r="M46" s="210">
        <v>1</v>
      </c>
      <c r="N46" s="157">
        <f t="shared" si="0"/>
        <v>17</v>
      </c>
      <c r="O46" s="154">
        <f t="shared" si="1"/>
        <v>17</v>
      </c>
      <c r="P46" s="14">
        <v>4</v>
      </c>
    </row>
    <row r="47" spans="2:16" s="14" customFormat="1" ht="11.1" customHeight="1" x14ac:dyDescent="0.2">
      <c r="B47" s="144">
        <v>25</v>
      </c>
      <c r="C47" s="147"/>
      <c r="D47" s="210">
        <v>3</v>
      </c>
      <c r="E47" s="210">
        <v>1</v>
      </c>
      <c r="F47" s="210">
        <v>3</v>
      </c>
      <c r="G47" s="210">
        <v>3</v>
      </c>
      <c r="H47" s="210">
        <v>3</v>
      </c>
      <c r="I47" s="210">
        <v>3</v>
      </c>
      <c r="J47" s="210">
        <v>1</v>
      </c>
      <c r="K47" s="210">
        <v>0</v>
      </c>
      <c r="L47" s="210">
        <v>2</v>
      </c>
      <c r="M47" s="210">
        <v>0</v>
      </c>
      <c r="N47" s="157">
        <f t="shared" si="0"/>
        <v>16</v>
      </c>
      <c r="O47" s="154">
        <f t="shared" si="1"/>
        <v>16</v>
      </c>
      <c r="P47" s="14">
        <v>5</v>
      </c>
    </row>
    <row r="48" spans="2:16" s="14" customFormat="1" ht="11.1" customHeight="1" x14ac:dyDescent="0.2">
      <c r="B48" s="144">
        <v>26</v>
      </c>
      <c r="C48" s="147"/>
      <c r="D48" s="210">
        <v>0</v>
      </c>
      <c r="E48" s="210">
        <v>1</v>
      </c>
      <c r="F48" s="210">
        <v>2</v>
      </c>
      <c r="G48" s="210">
        <v>2</v>
      </c>
      <c r="H48" s="210">
        <v>2</v>
      </c>
      <c r="I48" s="210">
        <v>2</v>
      </c>
      <c r="J48" s="210">
        <v>1</v>
      </c>
      <c r="K48" s="210">
        <v>2</v>
      </c>
      <c r="L48" s="210">
        <v>1</v>
      </c>
      <c r="M48" s="210">
        <v>2</v>
      </c>
      <c r="N48" s="157">
        <f t="shared" si="0"/>
        <v>15</v>
      </c>
      <c r="O48" s="154">
        <f t="shared" si="1"/>
        <v>15</v>
      </c>
      <c r="P48" s="14">
        <v>6</v>
      </c>
    </row>
    <row r="49" spans="2:16" s="14" customFormat="1" ht="11.1" customHeight="1" x14ac:dyDescent="0.2">
      <c r="B49" s="144">
        <v>27</v>
      </c>
      <c r="C49" s="147"/>
      <c r="D49" s="210">
        <v>2</v>
      </c>
      <c r="E49" s="210">
        <v>1</v>
      </c>
      <c r="F49" s="210">
        <v>2</v>
      </c>
      <c r="G49" s="210">
        <v>2</v>
      </c>
      <c r="H49" s="210">
        <v>1</v>
      </c>
      <c r="I49" s="210">
        <v>2</v>
      </c>
      <c r="J49" s="210">
        <v>1</v>
      </c>
      <c r="K49" s="210">
        <v>1</v>
      </c>
      <c r="L49" s="210">
        <v>1</v>
      </c>
      <c r="M49" s="210">
        <v>1</v>
      </c>
      <c r="N49" s="157">
        <f t="shared" si="0"/>
        <v>12</v>
      </c>
      <c r="O49" s="154">
        <f t="shared" si="1"/>
        <v>12</v>
      </c>
      <c r="P49" s="14">
        <v>7</v>
      </c>
    </row>
    <row r="50" spans="2:16" s="14" customFormat="1" ht="11.1" customHeight="1" x14ac:dyDescent="0.2">
      <c r="B50" s="144">
        <v>28</v>
      </c>
      <c r="C50" s="147"/>
      <c r="D50" s="210">
        <v>2</v>
      </c>
      <c r="E50" s="210">
        <v>0</v>
      </c>
      <c r="F50" s="210">
        <v>2</v>
      </c>
      <c r="G50" s="210">
        <v>2</v>
      </c>
      <c r="H50" s="210">
        <v>2</v>
      </c>
      <c r="I50" s="210">
        <v>2</v>
      </c>
      <c r="J50" s="210">
        <v>4</v>
      </c>
      <c r="K50" s="210">
        <v>0</v>
      </c>
      <c r="L50" s="210">
        <v>1</v>
      </c>
      <c r="M50" s="210">
        <v>0</v>
      </c>
      <c r="N50" s="157">
        <f t="shared" si="0"/>
        <v>13</v>
      </c>
      <c r="O50" s="154">
        <f t="shared" si="1"/>
        <v>13</v>
      </c>
      <c r="P50" s="14">
        <v>8</v>
      </c>
    </row>
    <row r="51" spans="2:16" s="14" customFormat="1" ht="11.1" customHeight="1" x14ac:dyDescent="0.2">
      <c r="B51" s="144">
        <v>29</v>
      </c>
      <c r="C51" s="147"/>
      <c r="D51" s="210">
        <v>1</v>
      </c>
      <c r="E51" s="210">
        <v>0</v>
      </c>
      <c r="F51" s="210">
        <v>2</v>
      </c>
      <c r="G51" s="210">
        <v>2</v>
      </c>
      <c r="H51" s="210">
        <v>1</v>
      </c>
      <c r="I51" s="210">
        <v>2</v>
      </c>
      <c r="J51" s="210">
        <v>0</v>
      </c>
      <c r="K51" s="210">
        <v>2</v>
      </c>
      <c r="L51" s="210">
        <v>1</v>
      </c>
      <c r="M51" s="210">
        <v>1</v>
      </c>
      <c r="N51" s="157">
        <f t="shared" si="0"/>
        <v>11</v>
      </c>
      <c r="O51" s="154">
        <f t="shared" si="1"/>
        <v>11</v>
      </c>
      <c r="P51" s="14">
        <v>9</v>
      </c>
    </row>
    <row r="52" spans="2:16" s="14" customFormat="1" ht="11.1" customHeight="1" x14ac:dyDescent="0.2">
      <c r="B52" s="144">
        <v>30</v>
      </c>
      <c r="C52" s="147"/>
      <c r="D52" s="210">
        <v>0</v>
      </c>
      <c r="E52" s="210">
        <v>1</v>
      </c>
      <c r="F52" s="210">
        <v>1</v>
      </c>
      <c r="G52" s="222">
        <v>1</v>
      </c>
      <c r="H52" s="210">
        <v>1</v>
      </c>
      <c r="I52" s="210">
        <v>1</v>
      </c>
      <c r="J52" s="210">
        <v>1</v>
      </c>
      <c r="K52" s="210">
        <v>0</v>
      </c>
      <c r="L52" s="210">
        <v>0</v>
      </c>
      <c r="M52" s="210">
        <v>2</v>
      </c>
      <c r="N52" s="157">
        <f t="shared" si="0"/>
        <v>8</v>
      </c>
      <c r="O52" s="154">
        <f t="shared" si="1"/>
        <v>8</v>
      </c>
      <c r="P52" s="14">
        <v>10</v>
      </c>
    </row>
    <row r="53" spans="2:16" s="14" customFormat="1" ht="11.1" customHeight="1" x14ac:dyDescent="0.2">
      <c r="B53" s="144">
        <v>31</v>
      </c>
      <c r="C53" s="147"/>
      <c r="D53" s="214"/>
      <c r="E53" s="215"/>
      <c r="F53" s="220"/>
      <c r="G53" s="224"/>
      <c r="H53" s="221"/>
      <c r="I53" s="215"/>
      <c r="J53" s="215"/>
      <c r="K53" s="215"/>
      <c r="L53" s="215"/>
      <c r="M53" s="216"/>
      <c r="N53" s="157" t="str">
        <f t="shared" ref="N53:N66" si="2">IF(SUM(D53:M53)=0,"",SUM(D53:M53))</f>
        <v/>
      </c>
      <c r="O53" s="154" t="str">
        <f t="shared" si="1"/>
        <v/>
      </c>
    </row>
    <row r="54" spans="2:16" s="14" customFormat="1" ht="11.1" customHeight="1" x14ac:dyDescent="0.2">
      <c r="B54" s="144">
        <v>32</v>
      </c>
      <c r="C54" s="147"/>
      <c r="D54" s="214"/>
      <c r="E54" s="215"/>
      <c r="F54" s="220"/>
      <c r="G54" s="225"/>
      <c r="H54" s="221"/>
      <c r="I54" s="215"/>
      <c r="J54" s="215"/>
      <c r="K54" s="215"/>
      <c r="L54" s="215"/>
      <c r="M54" s="216"/>
      <c r="N54" s="157" t="str">
        <f t="shared" si="2"/>
        <v/>
      </c>
      <c r="O54" s="154" t="str">
        <f t="shared" si="1"/>
        <v/>
      </c>
    </row>
    <row r="55" spans="2:16" s="14" customFormat="1" ht="11.1" customHeight="1" x14ac:dyDescent="0.2">
      <c r="B55" s="144">
        <v>33</v>
      </c>
      <c r="C55" s="147"/>
      <c r="D55" s="214"/>
      <c r="E55" s="215"/>
      <c r="F55" s="220"/>
      <c r="G55" s="225"/>
      <c r="H55" s="221"/>
      <c r="I55" s="215"/>
      <c r="J55" s="215"/>
      <c r="K55" s="215"/>
      <c r="L55" s="215"/>
      <c r="M55" s="216"/>
      <c r="N55" s="157" t="str">
        <f t="shared" si="2"/>
        <v/>
      </c>
      <c r="O55" s="154" t="str">
        <f t="shared" si="1"/>
        <v/>
      </c>
    </row>
    <row r="56" spans="2:16" s="14" customFormat="1" ht="11.1" customHeight="1" x14ac:dyDescent="0.2">
      <c r="B56" s="144">
        <v>34</v>
      </c>
      <c r="C56" s="147"/>
      <c r="D56" s="214"/>
      <c r="E56" s="215"/>
      <c r="F56" s="220"/>
      <c r="G56" s="225"/>
      <c r="H56" s="221"/>
      <c r="I56" s="215"/>
      <c r="J56" s="215"/>
      <c r="K56" s="215"/>
      <c r="L56" s="215"/>
      <c r="M56" s="216"/>
      <c r="N56" s="157" t="str">
        <f t="shared" si="2"/>
        <v/>
      </c>
      <c r="O56" s="154" t="str">
        <f t="shared" si="1"/>
        <v/>
      </c>
    </row>
    <row r="57" spans="2:16" s="14" customFormat="1" ht="11.1" customHeight="1" x14ac:dyDescent="0.2">
      <c r="B57" s="144">
        <v>35</v>
      </c>
      <c r="C57" s="147"/>
      <c r="D57" s="214"/>
      <c r="E57" s="215"/>
      <c r="F57" s="215"/>
      <c r="G57" s="223"/>
      <c r="H57" s="215"/>
      <c r="I57" s="215"/>
      <c r="J57" s="215"/>
      <c r="K57" s="215"/>
      <c r="L57" s="215"/>
      <c r="M57" s="216"/>
      <c r="N57" s="157" t="str">
        <f t="shared" si="2"/>
        <v/>
      </c>
      <c r="O57" s="154" t="str">
        <f t="shared" si="1"/>
        <v/>
      </c>
    </row>
    <row r="58" spans="2:16" s="14" customFormat="1" ht="11.1" customHeight="1" x14ac:dyDescent="0.2">
      <c r="B58" s="144">
        <v>36</v>
      </c>
      <c r="C58" s="147"/>
      <c r="D58" s="214"/>
      <c r="E58" s="215"/>
      <c r="F58" s="215"/>
      <c r="G58" s="215"/>
      <c r="H58" s="215"/>
      <c r="I58" s="215"/>
      <c r="J58" s="215"/>
      <c r="K58" s="215"/>
      <c r="L58" s="215"/>
      <c r="M58" s="216"/>
      <c r="N58" s="157" t="str">
        <f t="shared" si="2"/>
        <v/>
      </c>
      <c r="O58" s="154" t="str">
        <f t="shared" si="1"/>
        <v/>
      </c>
    </row>
    <row r="59" spans="2:16" s="14" customFormat="1" ht="11.1" customHeight="1" x14ac:dyDescent="0.2">
      <c r="B59" s="144">
        <v>37</v>
      </c>
      <c r="C59" s="147"/>
      <c r="D59" s="214"/>
      <c r="E59" s="215"/>
      <c r="F59" s="215"/>
      <c r="G59" s="215"/>
      <c r="H59" s="215"/>
      <c r="I59" s="215"/>
      <c r="J59" s="215"/>
      <c r="K59" s="215"/>
      <c r="L59" s="215"/>
      <c r="M59" s="216"/>
      <c r="N59" s="157" t="str">
        <f t="shared" si="2"/>
        <v/>
      </c>
      <c r="O59" s="154" t="str">
        <f t="shared" si="1"/>
        <v/>
      </c>
    </row>
    <row r="60" spans="2:16" s="14" customFormat="1" ht="11.1" customHeight="1" x14ac:dyDescent="0.2">
      <c r="B60" s="144">
        <v>38</v>
      </c>
      <c r="C60" s="147"/>
      <c r="D60" s="214"/>
      <c r="E60" s="215"/>
      <c r="F60" s="215"/>
      <c r="G60" s="215"/>
      <c r="H60" s="215"/>
      <c r="I60" s="215"/>
      <c r="J60" s="215"/>
      <c r="K60" s="215"/>
      <c r="L60" s="215"/>
      <c r="M60" s="216"/>
      <c r="N60" s="157" t="str">
        <f t="shared" si="2"/>
        <v/>
      </c>
      <c r="O60" s="154" t="str">
        <f t="shared" si="1"/>
        <v/>
      </c>
    </row>
    <row r="61" spans="2:16" s="14" customFormat="1" ht="11.1" customHeight="1" x14ac:dyDescent="0.2">
      <c r="B61" s="144">
        <v>39</v>
      </c>
      <c r="C61" s="147"/>
      <c r="D61" s="214"/>
      <c r="E61" s="215"/>
      <c r="F61" s="215"/>
      <c r="G61" s="215"/>
      <c r="H61" s="215"/>
      <c r="I61" s="215"/>
      <c r="J61" s="215"/>
      <c r="K61" s="215"/>
      <c r="L61" s="215"/>
      <c r="M61" s="216"/>
      <c r="N61" s="157" t="str">
        <f t="shared" si="2"/>
        <v/>
      </c>
      <c r="O61" s="154" t="str">
        <f t="shared" si="1"/>
        <v/>
      </c>
    </row>
    <row r="62" spans="2:16" s="14" customFormat="1" ht="11.1" customHeight="1" x14ac:dyDescent="0.2">
      <c r="B62" s="144">
        <v>40</v>
      </c>
      <c r="C62" s="147"/>
      <c r="D62" s="214"/>
      <c r="E62" s="215"/>
      <c r="F62" s="215"/>
      <c r="G62" s="215"/>
      <c r="H62" s="215"/>
      <c r="I62" s="215"/>
      <c r="J62" s="215"/>
      <c r="K62" s="215"/>
      <c r="L62" s="215"/>
      <c r="M62" s="216"/>
      <c r="N62" s="157" t="str">
        <f t="shared" si="2"/>
        <v/>
      </c>
      <c r="O62" s="154" t="str">
        <f t="shared" si="1"/>
        <v/>
      </c>
    </row>
    <row r="63" spans="2:16" s="14" customFormat="1" ht="11.1" customHeight="1" x14ac:dyDescent="0.2">
      <c r="B63" s="144">
        <v>41</v>
      </c>
      <c r="C63" s="147"/>
      <c r="D63" s="214"/>
      <c r="E63" s="215"/>
      <c r="F63" s="215"/>
      <c r="G63" s="215"/>
      <c r="H63" s="215"/>
      <c r="I63" s="215"/>
      <c r="J63" s="215"/>
      <c r="K63" s="215"/>
      <c r="L63" s="215"/>
      <c r="M63" s="216"/>
      <c r="N63" s="157" t="str">
        <f t="shared" si="2"/>
        <v/>
      </c>
      <c r="O63" s="154" t="str">
        <f t="shared" si="1"/>
        <v/>
      </c>
    </row>
    <row r="64" spans="2:16" s="14" customFormat="1" ht="11.1" customHeight="1" x14ac:dyDescent="0.2">
      <c r="B64" s="144">
        <v>42</v>
      </c>
      <c r="C64" s="147"/>
      <c r="D64" s="214"/>
      <c r="E64" s="215"/>
      <c r="F64" s="215"/>
      <c r="G64" s="215"/>
      <c r="H64" s="215"/>
      <c r="I64" s="215"/>
      <c r="J64" s="215"/>
      <c r="K64" s="215"/>
      <c r="L64" s="215"/>
      <c r="M64" s="216"/>
      <c r="N64" s="157" t="str">
        <f t="shared" si="2"/>
        <v/>
      </c>
      <c r="O64" s="154" t="str">
        <f t="shared" si="1"/>
        <v/>
      </c>
    </row>
    <row r="65" spans="2:15" s="14" customFormat="1" ht="11.1" customHeight="1" x14ac:dyDescent="0.2">
      <c r="B65" s="144">
        <v>43</v>
      </c>
      <c r="C65" s="147"/>
      <c r="D65" s="214"/>
      <c r="E65" s="215"/>
      <c r="F65" s="215"/>
      <c r="G65" s="215"/>
      <c r="H65" s="215"/>
      <c r="I65" s="215"/>
      <c r="J65" s="215"/>
      <c r="K65" s="215"/>
      <c r="L65" s="215"/>
      <c r="M65" s="216"/>
      <c r="N65" s="157" t="str">
        <f t="shared" si="2"/>
        <v/>
      </c>
      <c r="O65" s="154" t="str">
        <f t="shared" si="1"/>
        <v/>
      </c>
    </row>
    <row r="66" spans="2:15" s="14" customFormat="1" ht="11.1" customHeight="1" x14ac:dyDescent="0.2">
      <c r="B66" s="144">
        <v>44</v>
      </c>
      <c r="C66" s="147"/>
      <c r="D66" s="214"/>
      <c r="E66" s="215"/>
      <c r="F66" s="215"/>
      <c r="G66" s="215"/>
      <c r="H66" s="215"/>
      <c r="I66" s="215"/>
      <c r="J66" s="215"/>
      <c r="K66" s="215"/>
      <c r="L66" s="215"/>
      <c r="M66" s="216"/>
      <c r="N66" s="157" t="str">
        <f t="shared" si="2"/>
        <v/>
      </c>
      <c r="O66" s="154" t="str">
        <f t="shared" si="1"/>
        <v/>
      </c>
    </row>
    <row r="67" spans="2:15" s="14" customFormat="1" ht="11.1" customHeight="1" x14ac:dyDescent="0.2">
      <c r="B67" s="144">
        <v>45</v>
      </c>
      <c r="C67" s="147"/>
      <c r="D67" s="214"/>
      <c r="E67" s="215"/>
      <c r="F67" s="215"/>
      <c r="G67" s="215"/>
      <c r="H67" s="215"/>
      <c r="I67" s="215"/>
      <c r="J67" s="215"/>
      <c r="K67" s="215"/>
      <c r="L67" s="215"/>
      <c r="M67" s="216"/>
      <c r="N67" s="157" t="str">
        <f t="shared" ref="N67:N72" si="3">IF(SUM(D67:M67)=0,"",SUM(D67:M67))</f>
        <v/>
      </c>
      <c r="O67" s="154" t="str">
        <f t="shared" si="1"/>
        <v/>
      </c>
    </row>
    <row r="68" spans="2:15" s="14" customFormat="1" ht="11.1" customHeight="1" x14ac:dyDescent="0.2">
      <c r="B68" s="144">
        <v>46</v>
      </c>
      <c r="C68" s="147"/>
      <c r="D68" s="214"/>
      <c r="E68" s="215"/>
      <c r="F68" s="215"/>
      <c r="G68" s="215"/>
      <c r="H68" s="215"/>
      <c r="I68" s="215"/>
      <c r="J68" s="215"/>
      <c r="K68" s="215"/>
      <c r="L68" s="215"/>
      <c r="M68" s="216"/>
      <c r="N68" s="157" t="str">
        <f t="shared" si="3"/>
        <v/>
      </c>
      <c r="O68" s="154" t="str">
        <f t="shared" si="1"/>
        <v/>
      </c>
    </row>
    <row r="69" spans="2:15" s="14" customFormat="1" ht="11.1" customHeight="1" x14ac:dyDescent="0.2">
      <c r="B69" s="144">
        <v>47</v>
      </c>
      <c r="C69" s="147"/>
      <c r="D69" s="214"/>
      <c r="E69" s="215"/>
      <c r="F69" s="215"/>
      <c r="G69" s="215"/>
      <c r="H69" s="215"/>
      <c r="I69" s="215"/>
      <c r="J69" s="215"/>
      <c r="K69" s="215"/>
      <c r="L69" s="215"/>
      <c r="M69" s="216"/>
      <c r="N69" s="157" t="str">
        <f t="shared" si="3"/>
        <v/>
      </c>
      <c r="O69" s="154" t="str">
        <f t="shared" si="1"/>
        <v/>
      </c>
    </row>
    <row r="70" spans="2:15" s="14" customFormat="1" ht="11.1" customHeight="1" x14ac:dyDescent="0.2">
      <c r="B70" s="144">
        <v>48</v>
      </c>
      <c r="C70" s="147"/>
      <c r="D70" s="214"/>
      <c r="E70" s="215"/>
      <c r="F70" s="215"/>
      <c r="G70" s="215"/>
      <c r="H70" s="215"/>
      <c r="I70" s="215"/>
      <c r="J70" s="215"/>
      <c r="K70" s="215"/>
      <c r="L70" s="215"/>
      <c r="M70" s="216"/>
      <c r="N70" s="157" t="str">
        <f t="shared" si="3"/>
        <v/>
      </c>
      <c r="O70" s="154" t="str">
        <f t="shared" si="1"/>
        <v/>
      </c>
    </row>
    <row r="71" spans="2:15" s="14" customFormat="1" ht="11.1" customHeight="1" x14ac:dyDescent="0.2">
      <c r="B71" s="144">
        <v>49</v>
      </c>
      <c r="C71" s="147"/>
      <c r="D71" s="214"/>
      <c r="E71" s="215"/>
      <c r="F71" s="215"/>
      <c r="G71" s="215"/>
      <c r="H71" s="215"/>
      <c r="I71" s="215"/>
      <c r="J71" s="215"/>
      <c r="K71" s="215"/>
      <c r="L71" s="215"/>
      <c r="M71" s="216"/>
      <c r="N71" s="157" t="str">
        <f t="shared" si="3"/>
        <v/>
      </c>
      <c r="O71" s="154" t="str">
        <f t="shared" si="1"/>
        <v/>
      </c>
    </row>
    <row r="72" spans="2:15" s="14" customFormat="1" ht="11.1" customHeight="1" x14ac:dyDescent="0.2">
      <c r="B72" s="145">
        <v>50</v>
      </c>
      <c r="C72" s="148"/>
      <c r="D72" s="217"/>
      <c r="E72" s="218"/>
      <c r="F72" s="218"/>
      <c r="G72" s="218"/>
      <c r="H72" s="218"/>
      <c r="I72" s="218"/>
      <c r="J72" s="218"/>
      <c r="K72" s="218"/>
      <c r="L72" s="218"/>
      <c r="M72" s="219"/>
      <c r="N72" s="158" t="str">
        <f t="shared" si="3"/>
        <v/>
      </c>
      <c r="O72" s="155" t="str">
        <f t="shared" si="1"/>
        <v/>
      </c>
    </row>
    <row r="73" spans="2:15" ht="15.75" x14ac:dyDescent="0.2">
      <c r="B73" s="36"/>
      <c r="C73" s="37" t="s">
        <v>5</v>
      </c>
      <c r="D73" s="120" t="str">
        <f>COUNT(N23:N72)&amp;""</f>
        <v>30</v>
      </c>
      <c r="E73" s="239" t="s">
        <v>35</v>
      </c>
      <c r="F73" s="240"/>
      <c r="G73" s="240"/>
      <c r="H73" s="122"/>
      <c r="I73" s="122"/>
      <c r="J73" s="122"/>
      <c r="K73" s="122"/>
      <c r="L73" s="122"/>
      <c r="M73" s="122"/>
      <c r="N73" s="122"/>
      <c r="O73" s="5"/>
    </row>
    <row r="75" spans="2:15" x14ac:dyDescent="0.2">
      <c r="J75" s="232"/>
      <c r="K75" s="232"/>
      <c r="L75" s="232"/>
      <c r="M75" s="232"/>
      <c r="N75" s="232"/>
    </row>
    <row r="76" spans="2:15" x14ac:dyDescent="0.2">
      <c r="C76" s="201"/>
    </row>
    <row r="77" spans="2:15" x14ac:dyDescent="0.2">
      <c r="C77" s="201"/>
      <c r="J77" s="232"/>
      <c r="K77" s="232"/>
      <c r="L77" s="232"/>
      <c r="M77" s="232"/>
      <c r="N77" s="232"/>
    </row>
    <row r="82" spans="3:14" x14ac:dyDescent="0.2">
      <c r="C82" s="203"/>
      <c r="J82" s="233"/>
      <c r="K82" s="233"/>
      <c r="L82" s="233"/>
      <c r="M82" s="233"/>
      <c r="N82" s="233"/>
    </row>
  </sheetData>
  <mergeCells count="17">
    <mergeCell ref="B1:O1"/>
    <mergeCell ref="B2:O2"/>
    <mergeCell ref="N20:N21"/>
    <mergeCell ref="O17:O18"/>
    <mergeCell ref="B14:O14"/>
    <mergeCell ref="O20:O21"/>
    <mergeCell ref="D15:M15"/>
    <mergeCell ref="B15:C16"/>
    <mergeCell ref="B3:B12"/>
    <mergeCell ref="B20:B22"/>
    <mergeCell ref="J77:N77"/>
    <mergeCell ref="J82:N82"/>
    <mergeCell ref="D22:M22"/>
    <mergeCell ref="C20:C22"/>
    <mergeCell ref="J75:N75"/>
    <mergeCell ref="E73:G73"/>
    <mergeCell ref="D20:M20"/>
  </mergeCells>
  <phoneticPr fontId="0" type="noConversion"/>
  <printOptions horizontalCentered="1"/>
  <pageMargins left="0.62992125984251968" right="0.31496062992125984" top="0.59055118110236227" bottom="0.62992125984251968" header="0.51181102362204722" footer="0.51181102362204722"/>
  <pageSetup paperSize="25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opLeftCell="A9" zoomScale="75" workbookViewId="0">
      <selection activeCell="C31" sqref="C31:L40"/>
    </sheetView>
  </sheetViews>
  <sheetFormatPr defaultRowHeight="12.75" x14ac:dyDescent="0.2"/>
  <cols>
    <col min="1" max="1" width="3.7109375" style="2" customWidth="1"/>
    <col min="2" max="2" width="30.7109375" style="2" customWidth="1"/>
    <col min="3" max="12" width="5.7109375" style="2" customWidth="1"/>
    <col min="13" max="16384" width="9.140625" style="1"/>
  </cols>
  <sheetData>
    <row r="1" spans="1:12" ht="30" customHeight="1" thickTop="1" thickBot="1" x14ac:dyDescent="0.25">
      <c r="A1" s="82" t="s">
        <v>70</v>
      </c>
      <c r="B1" s="83"/>
      <c r="C1" s="83"/>
      <c r="D1" s="83"/>
      <c r="E1" s="83"/>
      <c r="F1" s="83"/>
      <c r="G1" s="84"/>
    </row>
    <row r="2" spans="1:12" ht="13.5" thickTop="1" x14ac:dyDescent="0.2"/>
    <row r="4" spans="1:12" s="38" customFormat="1" ht="14.25" x14ac:dyDescent="0.2">
      <c r="A4" s="268" t="s">
        <v>2</v>
      </c>
      <c r="B4" s="268"/>
      <c r="C4" s="64" t="str">
        <f>""&amp;'Data 1'!D16</f>
        <v>1</v>
      </c>
      <c r="D4" s="64" t="str">
        <f>""&amp;'Data 1'!E16</f>
        <v>2</v>
      </c>
      <c r="E4" s="64" t="str">
        <f>""&amp;'Data 1'!F16</f>
        <v>3</v>
      </c>
      <c r="F4" s="64" t="str">
        <f>""&amp;'Data 1'!G16</f>
        <v>4</v>
      </c>
      <c r="G4" s="64" t="str">
        <f>""&amp;'Data 1'!H16</f>
        <v>5</v>
      </c>
      <c r="H4" s="64" t="str">
        <f>""&amp;'Data 1'!I16</f>
        <v>6</v>
      </c>
      <c r="I4" s="64" t="str">
        <f>""&amp;'Data 1'!J16</f>
        <v>7</v>
      </c>
      <c r="J4" s="64" t="str">
        <f>""&amp;'Data 1'!K16</f>
        <v>8</v>
      </c>
      <c r="K4" s="64" t="str">
        <f>""&amp;'Data 1'!L16</f>
        <v>9</v>
      </c>
      <c r="L4" s="64" t="str">
        <f>""&amp;'Data 1'!M16</f>
        <v>10</v>
      </c>
    </row>
    <row r="5" spans="1:12" s="38" customFormat="1" ht="14.25" x14ac:dyDescent="0.2">
      <c r="A5" s="268" t="s">
        <v>3</v>
      </c>
      <c r="B5" s="268"/>
      <c r="C5" s="64" t="str">
        <f>""&amp;'Data 1'!D17</f>
        <v>10</v>
      </c>
      <c r="D5" s="64" t="str">
        <f>""&amp;'Data 1'!E17</f>
        <v>10</v>
      </c>
      <c r="E5" s="64" t="str">
        <f>""&amp;'Data 1'!F17</f>
        <v>10</v>
      </c>
      <c r="F5" s="64" t="str">
        <f>""&amp;'Data 1'!G17</f>
        <v>10</v>
      </c>
      <c r="G5" s="64" t="str">
        <f>""&amp;'Data 1'!H17</f>
        <v>10</v>
      </c>
      <c r="H5" s="64" t="str">
        <f>""&amp;'Data 1'!I17</f>
        <v>10</v>
      </c>
      <c r="I5" s="64" t="str">
        <f>""&amp;'Data 1'!J17</f>
        <v>10</v>
      </c>
      <c r="J5" s="64" t="str">
        <f>""&amp;'Data 1'!K17</f>
        <v>10</v>
      </c>
      <c r="K5" s="64" t="str">
        <f>""&amp;'Data 1'!L17</f>
        <v>10</v>
      </c>
      <c r="L5" s="64" t="str">
        <f>""&amp;'Data 1'!M17</f>
        <v>10</v>
      </c>
    </row>
    <row r="6" spans="1:12" s="38" customFormat="1" ht="14.25" x14ac:dyDescent="0.2">
      <c r="A6" s="268" t="s">
        <v>4</v>
      </c>
      <c r="B6" s="268"/>
      <c r="C6" s="64" t="str">
        <f>""&amp;'Data 1'!D18</f>
        <v>0</v>
      </c>
      <c r="D6" s="64" t="str">
        <f>""&amp;'Data 1'!E18</f>
        <v>0</v>
      </c>
      <c r="E6" s="64" t="str">
        <f>""&amp;'Data 1'!F18</f>
        <v>0</v>
      </c>
      <c r="F6" s="64" t="str">
        <f>""&amp;'Data 1'!G18</f>
        <v>0</v>
      </c>
      <c r="G6" s="64" t="str">
        <f>""&amp;'Data 1'!H18</f>
        <v>0</v>
      </c>
      <c r="H6" s="64" t="str">
        <f>""&amp;'Data 1'!I18</f>
        <v>0</v>
      </c>
      <c r="I6" s="64" t="str">
        <f>""&amp;'Data 1'!J18</f>
        <v>0</v>
      </c>
      <c r="J6" s="64" t="str">
        <f>""&amp;'Data 1'!K18</f>
        <v>0</v>
      </c>
      <c r="K6" s="64" t="str">
        <f>""&amp;'Data 1'!L18</f>
        <v>0</v>
      </c>
      <c r="L6" s="64" t="str">
        <f>""&amp;'Data 1'!M18</f>
        <v>0</v>
      </c>
    </row>
    <row r="7" spans="1:12" s="15" customFormat="1" ht="14.25" x14ac:dyDescent="0.2">
      <c r="A7" s="268" t="s">
        <v>5</v>
      </c>
      <c r="B7" s="268"/>
      <c r="C7" s="121" t="str">
        <f>'Data 1'!D73</f>
        <v>30</v>
      </c>
      <c r="D7" s="121" t="str">
        <f>'Data 1'!D73</f>
        <v>30</v>
      </c>
      <c r="E7" s="121" t="str">
        <f>'Data 1'!D73</f>
        <v>30</v>
      </c>
      <c r="F7" s="121" t="str">
        <f>'Data 1'!D73</f>
        <v>30</v>
      </c>
      <c r="G7" s="121" t="str">
        <f>'Data 1'!D73</f>
        <v>30</v>
      </c>
      <c r="H7" s="121" t="str">
        <f>'Data 1'!D73</f>
        <v>30</v>
      </c>
      <c r="I7" s="121" t="str">
        <f>'Data 1'!D73</f>
        <v>30</v>
      </c>
      <c r="J7" s="121" t="str">
        <f>'Data 1'!D73</f>
        <v>30</v>
      </c>
      <c r="K7" s="121" t="str">
        <f>'Data 1'!D73</f>
        <v>30</v>
      </c>
      <c r="L7" s="121" t="str">
        <f>'Data 1'!D73</f>
        <v>30</v>
      </c>
    </row>
    <row r="8" spans="1:12" ht="14.25" x14ac:dyDescent="0.2">
      <c r="A8" s="39"/>
      <c r="B8" s="39"/>
    </row>
    <row r="9" spans="1:12" ht="24.95" customHeight="1" x14ac:dyDescent="0.2">
      <c r="A9" s="264" t="s">
        <v>7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6"/>
    </row>
    <row r="10" spans="1:12" ht="12.75" customHeight="1" x14ac:dyDescent="0.2">
      <c r="A10" s="267" t="s">
        <v>0</v>
      </c>
      <c r="B10" s="267" t="s">
        <v>1</v>
      </c>
      <c r="C10" s="262" t="str">
        <f>""&amp;'Data 1'!D16</f>
        <v>1</v>
      </c>
      <c r="D10" s="262" t="str">
        <f>""&amp;'Data 1'!E16</f>
        <v>2</v>
      </c>
      <c r="E10" s="262" t="str">
        <f>""&amp;'Data 1'!F16</f>
        <v>3</v>
      </c>
      <c r="F10" s="262" t="str">
        <f>""&amp;'Data 1'!G16</f>
        <v>4</v>
      </c>
      <c r="G10" s="262" t="str">
        <f>""&amp;'Data 1'!H16</f>
        <v>5</v>
      </c>
      <c r="H10" s="262" t="str">
        <f>""&amp;'Data 1'!I16</f>
        <v>6</v>
      </c>
      <c r="I10" s="262" t="str">
        <f>""&amp;'Data 1'!J16</f>
        <v>7</v>
      </c>
      <c r="J10" s="262" t="str">
        <f>""&amp;'Data 1'!K16</f>
        <v>8</v>
      </c>
      <c r="K10" s="262" t="str">
        <f>""&amp;'Data 1'!L16</f>
        <v>9</v>
      </c>
      <c r="L10" s="262" t="str">
        <f>""&amp;'Data 1'!M16</f>
        <v>10</v>
      </c>
    </row>
    <row r="11" spans="1:12" ht="12.75" customHeight="1" x14ac:dyDescent="0.2">
      <c r="A11" s="267"/>
      <c r="B11" s="267"/>
      <c r="C11" s="263"/>
      <c r="D11" s="263"/>
      <c r="E11" s="263"/>
      <c r="F11" s="263"/>
      <c r="G11" s="263"/>
      <c r="H11" s="263"/>
      <c r="I11" s="263"/>
      <c r="J11" s="263"/>
      <c r="K11" s="263"/>
      <c r="L11" s="263"/>
    </row>
    <row r="12" spans="1:12" x14ac:dyDescent="0.2">
      <c r="A12" s="78">
        <v>1</v>
      </c>
      <c r="B12" s="146"/>
      <c r="C12" s="210">
        <v>8</v>
      </c>
      <c r="D12" s="210">
        <v>8</v>
      </c>
      <c r="E12" s="209">
        <v>8</v>
      </c>
      <c r="F12" s="210">
        <v>9</v>
      </c>
      <c r="G12" s="210">
        <v>8</v>
      </c>
      <c r="H12" s="210">
        <v>10</v>
      </c>
      <c r="I12" s="210">
        <v>8</v>
      </c>
      <c r="J12" s="210">
        <v>7</v>
      </c>
      <c r="K12" s="210">
        <v>6</v>
      </c>
      <c r="L12" s="210">
        <v>6</v>
      </c>
    </row>
    <row r="13" spans="1:12" x14ac:dyDescent="0.2">
      <c r="A13" s="78">
        <v>2</v>
      </c>
      <c r="B13" s="147"/>
      <c r="C13" s="210">
        <v>5</v>
      </c>
      <c r="D13" s="210">
        <v>5</v>
      </c>
      <c r="E13" s="210">
        <v>5</v>
      </c>
      <c r="F13" s="210">
        <v>5</v>
      </c>
      <c r="G13" s="210">
        <v>5</v>
      </c>
      <c r="H13" s="210">
        <v>5</v>
      </c>
      <c r="I13" s="210">
        <v>5</v>
      </c>
      <c r="J13" s="210">
        <v>1</v>
      </c>
      <c r="K13" s="210">
        <v>1</v>
      </c>
      <c r="L13" s="210">
        <v>2</v>
      </c>
    </row>
    <row r="14" spans="1:12" x14ac:dyDescent="0.2">
      <c r="A14" s="78">
        <v>3</v>
      </c>
      <c r="B14" s="147"/>
      <c r="C14" s="210">
        <v>5</v>
      </c>
      <c r="D14" s="210">
        <v>3</v>
      </c>
      <c r="E14" s="210">
        <v>5</v>
      </c>
      <c r="F14" s="210">
        <v>5</v>
      </c>
      <c r="G14" s="210">
        <v>5</v>
      </c>
      <c r="H14" s="210">
        <v>5</v>
      </c>
      <c r="I14" s="210">
        <v>3</v>
      </c>
      <c r="J14" s="210">
        <v>1</v>
      </c>
      <c r="K14" s="210">
        <v>1</v>
      </c>
      <c r="L14" s="210">
        <v>4</v>
      </c>
    </row>
    <row r="15" spans="1:12" x14ac:dyDescent="0.2">
      <c r="A15" s="78">
        <v>4</v>
      </c>
      <c r="B15" s="147"/>
      <c r="C15" s="210">
        <v>5</v>
      </c>
      <c r="D15" s="210">
        <v>4</v>
      </c>
      <c r="E15" s="210">
        <v>5</v>
      </c>
      <c r="F15" s="210">
        <v>5</v>
      </c>
      <c r="G15" s="210">
        <v>5</v>
      </c>
      <c r="H15" s="210">
        <v>5</v>
      </c>
      <c r="I15" s="210">
        <v>4</v>
      </c>
      <c r="J15" s="210">
        <v>1</v>
      </c>
      <c r="K15" s="210">
        <v>1</v>
      </c>
      <c r="L15" s="210">
        <v>0</v>
      </c>
    </row>
    <row r="16" spans="1:12" x14ac:dyDescent="0.2">
      <c r="A16" s="78">
        <v>5</v>
      </c>
      <c r="B16" s="147"/>
      <c r="C16" s="210">
        <v>5</v>
      </c>
      <c r="D16" s="210">
        <v>3</v>
      </c>
      <c r="E16" s="210">
        <v>5</v>
      </c>
      <c r="F16" s="210">
        <v>5</v>
      </c>
      <c r="G16" s="210">
        <v>5</v>
      </c>
      <c r="H16" s="210">
        <v>5</v>
      </c>
      <c r="I16" s="210">
        <v>3</v>
      </c>
      <c r="J16" s="210">
        <v>1</v>
      </c>
      <c r="K16" s="210">
        <v>1</v>
      </c>
      <c r="L16" s="210">
        <v>2</v>
      </c>
    </row>
    <row r="17" spans="1:12" x14ac:dyDescent="0.2">
      <c r="A17" s="78">
        <v>6</v>
      </c>
      <c r="B17" s="147"/>
      <c r="C17" s="210">
        <v>6</v>
      </c>
      <c r="D17" s="210">
        <v>1</v>
      </c>
      <c r="E17" s="210">
        <v>5</v>
      </c>
      <c r="F17" s="210">
        <v>4</v>
      </c>
      <c r="G17" s="210">
        <v>5</v>
      </c>
      <c r="H17" s="210">
        <v>5</v>
      </c>
      <c r="I17" s="210">
        <v>3</v>
      </c>
      <c r="J17" s="210">
        <v>0</v>
      </c>
      <c r="K17" s="210">
        <v>4</v>
      </c>
      <c r="L17" s="210">
        <v>1</v>
      </c>
    </row>
    <row r="18" spans="1:12" x14ac:dyDescent="0.2">
      <c r="A18" s="78">
        <v>7</v>
      </c>
      <c r="B18" s="147"/>
      <c r="C18" s="210">
        <v>5</v>
      </c>
      <c r="D18" s="210">
        <v>1</v>
      </c>
      <c r="E18" s="210">
        <v>5</v>
      </c>
      <c r="F18" s="210">
        <v>5</v>
      </c>
      <c r="G18" s="210">
        <v>5</v>
      </c>
      <c r="H18" s="210">
        <v>5</v>
      </c>
      <c r="I18" s="210">
        <v>2</v>
      </c>
      <c r="J18" s="210">
        <v>1</v>
      </c>
      <c r="K18" s="210">
        <v>1</v>
      </c>
      <c r="L18" s="210">
        <v>4</v>
      </c>
    </row>
    <row r="19" spans="1:12" x14ac:dyDescent="0.2">
      <c r="A19" s="78">
        <v>8</v>
      </c>
      <c r="B19" s="147"/>
      <c r="C19" s="210">
        <v>2</v>
      </c>
      <c r="D19" s="210">
        <v>2</v>
      </c>
      <c r="E19" s="210">
        <v>5</v>
      </c>
      <c r="F19" s="210">
        <v>4</v>
      </c>
      <c r="G19" s="210">
        <v>6</v>
      </c>
      <c r="H19" s="210">
        <v>5</v>
      </c>
      <c r="I19" s="210">
        <v>3</v>
      </c>
      <c r="J19" s="210">
        <v>1</v>
      </c>
      <c r="K19" s="210">
        <v>2</v>
      </c>
      <c r="L19" s="210">
        <v>1</v>
      </c>
    </row>
    <row r="20" spans="1:12" x14ac:dyDescent="0.2">
      <c r="A20" s="78">
        <v>9</v>
      </c>
      <c r="B20" s="147"/>
      <c r="C20" s="210">
        <v>5</v>
      </c>
      <c r="D20" s="210">
        <v>1</v>
      </c>
      <c r="E20" s="210">
        <v>2</v>
      </c>
      <c r="F20" s="210">
        <v>5</v>
      </c>
      <c r="G20" s="210">
        <v>5</v>
      </c>
      <c r="H20" s="210">
        <v>3</v>
      </c>
      <c r="I20" s="210">
        <v>4</v>
      </c>
      <c r="J20" s="210">
        <v>1</v>
      </c>
      <c r="K20" s="210">
        <v>3</v>
      </c>
      <c r="L20" s="210">
        <v>0</v>
      </c>
    </row>
    <row r="21" spans="1:12" x14ac:dyDescent="0.2">
      <c r="A21" s="78">
        <v>10</v>
      </c>
      <c r="B21" s="147"/>
      <c r="C21" s="210">
        <v>3</v>
      </c>
      <c r="D21" s="210">
        <v>1</v>
      </c>
      <c r="E21" s="210">
        <v>2</v>
      </c>
      <c r="F21" s="210">
        <v>3</v>
      </c>
      <c r="G21" s="210">
        <v>5</v>
      </c>
      <c r="H21" s="210">
        <v>5</v>
      </c>
      <c r="I21" s="210">
        <v>2</v>
      </c>
      <c r="J21" s="210">
        <v>1</v>
      </c>
      <c r="K21" s="210">
        <v>3</v>
      </c>
      <c r="L21" s="210">
        <v>1</v>
      </c>
    </row>
    <row r="22" spans="1:12" x14ac:dyDescent="0.2">
      <c r="A22" s="78">
        <v>11</v>
      </c>
      <c r="B22" s="147"/>
      <c r="C22" s="149"/>
      <c r="D22" s="141"/>
      <c r="E22" s="141"/>
      <c r="F22" s="141"/>
      <c r="G22" s="141"/>
      <c r="H22" s="141"/>
      <c r="I22" s="141"/>
      <c r="J22" s="141"/>
      <c r="K22" s="141"/>
      <c r="L22" s="150"/>
    </row>
    <row r="23" spans="1:12" x14ac:dyDescent="0.2">
      <c r="A23" s="78">
        <v>12</v>
      </c>
      <c r="B23" s="147"/>
      <c r="C23" s="149"/>
      <c r="D23" s="141"/>
      <c r="E23" s="141"/>
      <c r="F23" s="141"/>
      <c r="G23" s="141"/>
      <c r="H23" s="141"/>
      <c r="I23" s="141"/>
      <c r="J23" s="141"/>
      <c r="K23" s="141"/>
      <c r="L23" s="150"/>
    </row>
    <row r="24" spans="1:12" x14ac:dyDescent="0.2">
      <c r="A24" s="78">
        <v>13</v>
      </c>
      <c r="B24" s="147"/>
      <c r="C24" s="149"/>
      <c r="D24" s="141"/>
      <c r="E24" s="141"/>
      <c r="F24" s="141"/>
      <c r="G24" s="141"/>
      <c r="H24" s="141"/>
      <c r="I24" s="141"/>
      <c r="J24" s="141"/>
      <c r="K24" s="141"/>
      <c r="L24" s="150"/>
    </row>
    <row r="25" spans="1:12" ht="24.95" customHeight="1" x14ac:dyDescent="0.2">
      <c r="A25" s="267" t="s">
        <v>8</v>
      </c>
      <c r="B25" s="267"/>
      <c r="C25" s="64">
        <f t="shared" ref="C25:L25" si="0">IF(SUM(C12:C24)=0,"",SUM(C12:C24))</f>
        <v>49</v>
      </c>
      <c r="D25" s="64">
        <f t="shared" si="0"/>
        <v>29</v>
      </c>
      <c r="E25" s="64">
        <f t="shared" si="0"/>
        <v>47</v>
      </c>
      <c r="F25" s="64">
        <f t="shared" si="0"/>
        <v>50</v>
      </c>
      <c r="G25" s="64">
        <f t="shared" si="0"/>
        <v>54</v>
      </c>
      <c r="H25" s="64">
        <f t="shared" si="0"/>
        <v>53</v>
      </c>
      <c r="I25" s="64">
        <f t="shared" si="0"/>
        <v>37</v>
      </c>
      <c r="J25" s="64">
        <f t="shared" si="0"/>
        <v>15</v>
      </c>
      <c r="K25" s="64">
        <f t="shared" si="0"/>
        <v>23</v>
      </c>
      <c r="L25" s="64">
        <f t="shared" si="0"/>
        <v>21</v>
      </c>
    </row>
    <row r="26" spans="1:12" s="17" customFormat="1" ht="15" customHeight="1" x14ac:dyDescent="0.2">
      <c r="A26" s="46"/>
      <c r="B26" s="46"/>
      <c r="C26" s="71"/>
      <c r="D26" s="71"/>
      <c r="E26" s="71"/>
      <c r="F26" s="71"/>
      <c r="G26" s="71"/>
      <c r="H26" s="71"/>
      <c r="I26" s="71"/>
      <c r="J26" s="71"/>
      <c r="K26" s="71"/>
      <c r="L26" s="71"/>
    </row>
    <row r="28" spans="1:12" ht="24.95" customHeight="1" x14ac:dyDescent="0.2">
      <c r="A28" s="264" t="s">
        <v>9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6"/>
    </row>
    <row r="29" spans="1:12" s="38" customFormat="1" ht="12.75" customHeight="1" x14ac:dyDescent="0.2">
      <c r="A29" s="267" t="s">
        <v>0</v>
      </c>
      <c r="B29" s="267" t="s">
        <v>1</v>
      </c>
      <c r="C29" s="262" t="str">
        <f>""&amp;'Data 1'!D16</f>
        <v>1</v>
      </c>
      <c r="D29" s="262" t="str">
        <f>""&amp;'Data 1'!E16</f>
        <v>2</v>
      </c>
      <c r="E29" s="262" t="str">
        <f>""&amp;'Data 1'!F16</f>
        <v>3</v>
      </c>
      <c r="F29" s="262" t="str">
        <f>""&amp;'Data 1'!G16</f>
        <v>4</v>
      </c>
      <c r="G29" s="262" t="str">
        <f>""&amp;'Data 1'!H16</f>
        <v>5</v>
      </c>
      <c r="H29" s="262" t="str">
        <f>""&amp;'Data 1'!I16</f>
        <v>6</v>
      </c>
      <c r="I29" s="262" t="str">
        <f>""&amp;'Data 1'!J16</f>
        <v>7</v>
      </c>
      <c r="J29" s="262" t="str">
        <f>""&amp;'Data 1'!K16</f>
        <v>8</v>
      </c>
      <c r="K29" s="262" t="str">
        <f>""&amp;'Data 1'!L16</f>
        <v>9</v>
      </c>
      <c r="L29" s="262" t="str">
        <f>""&amp;'Data 1'!M16</f>
        <v>10</v>
      </c>
    </row>
    <row r="30" spans="1:12" s="38" customFormat="1" ht="12.75" customHeight="1" x14ac:dyDescent="0.2">
      <c r="A30" s="267"/>
      <c r="B30" s="267"/>
      <c r="C30" s="263"/>
      <c r="D30" s="263"/>
      <c r="E30" s="263"/>
      <c r="F30" s="263"/>
      <c r="G30" s="263"/>
      <c r="H30" s="263"/>
      <c r="I30" s="263"/>
      <c r="J30" s="263"/>
      <c r="K30" s="263"/>
      <c r="L30" s="263"/>
    </row>
    <row r="31" spans="1:12" x14ac:dyDescent="0.2">
      <c r="A31" s="78">
        <v>1</v>
      </c>
      <c r="B31" s="147"/>
      <c r="C31" s="210">
        <v>3</v>
      </c>
      <c r="D31" s="210">
        <v>2</v>
      </c>
      <c r="E31" s="210">
        <v>3</v>
      </c>
      <c r="F31" s="210">
        <v>3</v>
      </c>
      <c r="G31" s="210">
        <v>2</v>
      </c>
      <c r="H31" s="210">
        <v>3</v>
      </c>
      <c r="I31" s="210">
        <v>2</v>
      </c>
      <c r="J31" s="210">
        <v>1</v>
      </c>
      <c r="K31" s="210">
        <v>1</v>
      </c>
      <c r="L31" s="210">
        <v>0</v>
      </c>
    </row>
    <row r="32" spans="1:12" x14ac:dyDescent="0.2">
      <c r="A32" s="78">
        <v>2</v>
      </c>
      <c r="B32" s="147"/>
      <c r="C32" s="210">
        <v>3</v>
      </c>
      <c r="D32" s="210">
        <v>2</v>
      </c>
      <c r="E32" s="210">
        <v>2</v>
      </c>
      <c r="F32" s="210">
        <v>3</v>
      </c>
      <c r="G32" s="210">
        <v>2</v>
      </c>
      <c r="H32" s="210">
        <v>3</v>
      </c>
      <c r="I32" s="210">
        <v>2</v>
      </c>
      <c r="J32" s="210">
        <v>1</v>
      </c>
      <c r="K32" s="210">
        <v>1</v>
      </c>
      <c r="L32" s="210">
        <v>0</v>
      </c>
    </row>
    <row r="33" spans="1:12" x14ac:dyDescent="0.2">
      <c r="A33" s="78">
        <v>3</v>
      </c>
      <c r="B33" s="147"/>
      <c r="C33" s="210">
        <v>3</v>
      </c>
      <c r="D33" s="210">
        <v>2</v>
      </c>
      <c r="E33" s="210">
        <v>2</v>
      </c>
      <c r="F33" s="210">
        <v>3</v>
      </c>
      <c r="G33" s="210">
        <v>2</v>
      </c>
      <c r="H33" s="210">
        <v>3</v>
      </c>
      <c r="I33" s="210">
        <v>3</v>
      </c>
      <c r="J33" s="210">
        <v>0</v>
      </c>
      <c r="K33" s="210">
        <v>2</v>
      </c>
      <c r="L33" s="210">
        <v>0</v>
      </c>
    </row>
    <row r="34" spans="1:12" x14ac:dyDescent="0.2">
      <c r="A34" s="78">
        <v>4</v>
      </c>
      <c r="B34" s="147"/>
      <c r="C34" s="210">
        <v>0</v>
      </c>
      <c r="D34" s="210">
        <v>1</v>
      </c>
      <c r="E34" s="210">
        <v>3</v>
      </c>
      <c r="F34" s="210">
        <v>3</v>
      </c>
      <c r="G34" s="210">
        <v>3</v>
      </c>
      <c r="H34" s="210">
        <v>3</v>
      </c>
      <c r="I34" s="210">
        <v>1</v>
      </c>
      <c r="J34" s="210">
        <v>1</v>
      </c>
      <c r="K34" s="210">
        <v>1</v>
      </c>
      <c r="L34" s="210">
        <v>1</v>
      </c>
    </row>
    <row r="35" spans="1:12" x14ac:dyDescent="0.2">
      <c r="A35" s="78">
        <v>5</v>
      </c>
      <c r="B35" s="147"/>
      <c r="C35" s="210">
        <v>3</v>
      </c>
      <c r="D35" s="210">
        <v>1</v>
      </c>
      <c r="E35" s="210">
        <v>3</v>
      </c>
      <c r="F35" s="210">
        <v>3</v>
      </c>
      <c r="G35" s="210">
        <v>3</v>
      </c>
      <c r="H35" s="210">
        <v>3</v>
      </c>
      <c r="I35" s="210">
        <v>1</v>
      </c>
      <c r="J35" s="210">
        <v>0</v>
      </c>
      <c r="K35" s="210">
        <v>2</v>
      </c>
      <c r="L35" s="210">
        <v>0</v>
      </c>
    </row>
    <row r="36" spans="1:12" x14ac:dyDescent="0.2">
      <c r="A36" s="78">
        <v>6</v>
      </c>
      <c r="B36" s="147"/>
      <c r="C36" s="210">
        <v>0</v>
      </c>
      <c r="D36" s="210">
        <v>1</v>
      </c>
      <c r="E36" s="210">
        <v>2</v>
      </c>
      <c r="F36" s="210">
        <v>2</v>
      </c>
      <c r="G36" s="210">
        <v>2</v>
      </c>
      <c r="H36" s="210">
        <v>2</v>
      </c>
      <c r="I36" s="210">
        <v>1</v>
      </c>
      <c r="J36" s="210">
        <v>2</v>
      </c>
      <c r="K36" s="210">
        <v>1</v>
      </c>
      <c r="L36" s="210">
        <v>2</v>
      </c>
    </row>
    <row r="37" spans="1:12" x14ac:dyDescent="0.2">
      <c r="A37" s="78">
        <v>7</v>
      </c>
      <c r="B37" s="147"/>
      <c r="C37" s="210">
        <v>2</v>
      </c>
      <c r="D37" s="210">
        <v>1</v>
      </c>
      <c r="E37" s="210">
        <v>2</v>
      </c>
      <c r="F37" s="210">
        <v>2</v>
      </c>
      <c r="G37" s="210">
        <v>1</v>
      </c>
      <c r="H37" s="210">
        <v>2</v>
      </c>
      <c r="I37" s="210">
        <v>1</v>
      </c>
      <c r="J37" s="210">
        <v>1</v>
      </c>
      <c r="K37" s="210">
        <v>1</v>
      </c>
      <c r="L37" s="210">
        <v>1</v>
      </c>
    </row>
    <row r="38" spans="1:12" x14ac:dyDescent="0.2">
      <c r="A38" s="78">
        <v>8</v>
      </c>
      <c r="B38" s="147"/>
      <c r="C38" s="210">
        <v>2</v>
      </c>
      <c r="D38" s="210">
        <v>0</v>
      </c>
      <c r="E38" s="210">
        <v>2</v>
      </c>
      <c r="F38" s="210">
        <v>2</v>
      </c>
      <c r="G38" s="210">
        <v>2</v>
      </c>
      <c r="H38" s="210">
        <v>2</v>
      </c>
      <c r="I38" s="210">
        <v>4</v>
      </c>
      <c r="J38" s="210">
        <v>0</v>
      </c>
      <c r="K38" s="210">
        <v>1</v>
      </c>
      <c r="L38" s="210">
        <v>0</v>
      </c>
    </row>
    <row r="39" spans="1:12" x14ac:dyDescent="0.2">
      <c r="A39" s="78">
        <v>9</v>
      </c>
      <c r="B39" s="147"/>
      <c r="C39" s="210">
        <v>1</v>
      </c>
      <c r="D39" s="210">
        <v>0</v>
      </c>
      <c r="E39" s="210">
        <v>2</v>
      </c>
      <c r="F39" s="210">
        <v>2</v>
      </c>
      <c r="G39" s="210">
        <v>1</v>
      </c>
      <c r="H39" s="210">
        <v>2</v>
      </c>
      <c r="I39" s="210">
        <v>0</v>
      </c>
      <c r="J39" s="210">
        <v>2</v>
      </c>
      <c r="K39" s="210">
        <v>1</v>
      </c>
      <c r="L39" s="210">
        <v>1</v>
      </c>
    </row>
    <row r="40" spans="1:12" x14ac:dyDescent="0.2">
      <c r="A40" s="78">
        <v>10</v>
      </c>
      <c r="B40" s="147"/>
      <c r="C40" s="210">
        <v>0</v>
      </c>
      <c r="D40" s="210">
        <v>1</v>
      </c>
      <c r="E40" s="210">
        <v>1</v>
      </c>
      <c r="F40" s="210">
        <v>1</v>
      </c>
      <c r="G40" s="210">
        <v>1</v>
      </c>
      <c r="H40" s="210">
        <v>1</v>
      </c>
      <c r="I40" s="210">
        <v>1</v>
      </c>
      <c r="J40" s="210">
        <v>0</v>
      </c>
      <c r="K40" s="210">
        <v>0</v>
      </c>
      <c r="L40" s="210">
        <v>2</v>
      </c>
    </row>
    <row r="41" spans="1:12" x14ac:dyDescent="0.2">
      <c r="A41" s="78">
        <v>11</v>
      </c>
      <c r="B41" s="147"/>
      <c r="C41" s="149"/>
      <c r="D41" s="141"/>
      <c r="E41" s="141"/>
      <c r="F41" s="141"/>
      <c r="G41" s="141"/>
      <c r="H41" s="141"/>
      <c r="I41" s="141"/>
      <c r="J41" s="141"/>
      <c r="K41" s="141"/>
      <c r="L41" s="150"/>
    </row>
    <row r="42" spans="1:12" x14ac:dyDescent="0.2">
      <c r="A42" s="78">
        <v>12</v>
      </c>
      <c r="B42" s="147"/>
      <c r="C42" s="149"/>
      <c r="D42" s="141"/>
      <c r="E42" s="141"/>
      <c r="F42" s="141"/>
      <c r="G42" s="141"/>
      <c r="H42" s="141"/>
      <c r="I42" s="141"/>
      <c r="J42" s="141"/>
      <c r="K42" s="141"/>
      <c r="L42" s="150"/>
    </row>
    <row r="43" spans="1:12" x14ac:dyDescent="0.2">
      <c r="A43" s="78">
        <v>13</v>
      </c>
      <c r="B43" s="148"/>
      <c r="C43" s="151"/>
      <c r="D43" s="142"/>
      <c r="E43" s="142"/>
      <c r="F43" s="142"/>
      <c r="G43" s="142"/>
      <c r="H43" s="142"/>
      <c r="I43" s="142"/>
      <c r="J43" s="142"/>
      <c r="K43" s="142"/>
      <c r="L43" s="152"/>
    </row>
    <row r="44" spans="1:12" ht="24.95" customHeight="1" x14ac:dyDescent="0.2">
      <c r="A44" s="267" t="s">
        <v>8</v>
      </c>
      <c r="B44" s="267"/>
      <c r="C44" s="64">
        <f t="shared" ref="C44:L44" si="1">IF(SUM(C31:C43)=0,"",SUM(C31:C43))</f>
        <v>17</v>
      </c>
      <c r="D44" s="64">
        <f t="shared" si="1"/>
        <v>11</v>
      </c>
      <c r="E44" s="64">
        <f t="shared" si="1"/>
        <v>22</v>
      </c>
      <c r="F44" s="64">
        <f t="shared" si="1"/>
        <v>24</v>
      </c>
      <c r="G44" s="64">
        <f t="shared" si="1"/>
        <v>19</v>
      </c>
      <c r="H44" s="64">
        <f t="shared" si="1"/>
        <v>24</v>
      </c>
      <c r="I44" s="64">
        <f t="shared" si="1"/>
        <v>16</v>
      </c>
      <c r="J44" s="64">
        <f t="shared" si="1"/>
        <v>8</v>
      </c>
      <c r="K44" s="64">
        <f t="shared" si="1"/>
        <v>11</v>
      </c>
      <c r="L44" s="64">
        <f t="shared" si="1"/>
        <v>7</v>
      </c>
    </row>
  </sheetData>
  <mergeCells count="32">
    <mergeCell ref="A4:B4"/>
    <mergeCell ref="A5:B5"/>
    <mergeCell ref="A6:B6"/>
    <mergeCell ref="A7:B7"/>
    <mergeCell ref="A9:L9"/>
    <mergeCell ref="I29:I30"/>
    <mergeCell ref="A44:B44"/>
    <mergeCell ref="D10:D11"/>
    <mergeCell ref="A10:A11"/>
    <mergeCell ref="B10:B11"/>
    <mergeCell ref="A29:A30"/>
    <mergeCell ref="B29:B30"/>
    <mergeCell ref="D29:D30"/>
    <mergeCell ref="C29:C30"/>
    <mergeCell ref="C10:C11"/>
    <mergeCell ref="A25:B25"/>
    <mergeCell ref="F10:F11"/>
    <mergeCell ref="L29:L30"/>
    <mergeCell ref="A28:L28"/>
    <mergeCell ref="L10:L11"/>
    <mergeCell ref="K29:K30"/>
    <mergeCell ref="K10:K11"/>
    <mergeCell ref="J29:J30"/>
    <mergeCell ref="G10:G11"/>
    <mergeCell ref="F29:F30"/>
    <mergeCell ref="I10:I11"/>
    <mergeCell ref="H29:H30"/>
    <mergeCell ref="E29:E30"/>
    <mergeCell ref="E10:E11"/>
    <mergeCell ref="H10:H11"/>
    <mergeCell ref="G29:G30"/>
    <mergeCell ref="J10:J11"/>
  </mergeCells>
  <phoneticPr fontId="0" type="noConversion"/>
  <printOptions horizontalCentered="1"/>
  <pageMargins left="0.78740157480314965" right="0.47244094488188981" top="0.98425196850393704" bottom="0.98425196850393704" header="0.51181102362204722" footer="0.51181102362204722"/>
  <pageSetup paperSize="256" orientation="portrait" horizontalDpi="0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O33"/>
  <sheetViews>
    <sheetView topLeftCell="A2" zoomScale="75" workbookViewId="0">
      <selection activeCell="D33" sqref="D33"/>
    </sheetView>
  </sheetViews>
  <sheetFormatPr defaultRowHeight="12.75" x14ac:dyDescent="0.2"/>
  <cols>
    <col min="1" max="3" width="8.7109375" style="61" customWidth="1"/>
    <col min="4" max="13" width="6.7109375" style="62" customWidth="1"/>
    <col min="14" max="16384" width="9.140625" style="61"/>
  </cols>
  <sheetData>
    <row r="13" spans="1:13" ht="13.5" thickBot="1" x14ac:dyDescent="0.25"/>
    <row r="14" spans="1:13" ht="15" customHeight="1" x14ac:dyDescent="0.25">
      <c r="A14" s="60"/>
      <c r="B14" s="60"/>
      <c r="C14" s="60"/>
      <c r="D14" s="269" t="s">
        <v>10</v>
      </c>
      <c r="E14" s="270"/>
      <c r="F14" s="270"/>
      <c r="G14" s="270"/>
      <c r="H14" s="270"/>
      <c r="I14" s="270"/>
      <c r="J14" s="270"/>
      <c r="K14" s="270"/>
      <c r="L14" s="270"/>
      <c r="M14" s="271"/>
    </row>
    <row r="15" spans="1:13" s="65" customFormat="1" ht="20.100000000000001" customHeight="1" thickBot="1" x14ac:dyDescent="0.25">
      <c r="A15" s="66"/>
      <c r="B15" s="66"/>
      <c r="C15" s="66"/>
      <c r="D15" s="91" t="str">
        <f>""&amp;'Data 1'!D16</f>
        <v>1</v>
      </c>
      <c r="E15" s="92" t="str">
        <f>""&amp;'Data 1'!E16</f>
        <v>2</v>
      </c>
      <c r="F15" s="92" t="str">
        <f>""&amp;'Data 1'!F16</f>
        <v>3</v>
      </c>
      <c r="G15" s="92" t="str">
        <f>""&amp;'Data 1'!G16</f>
        <v>4</v>
      </c>
      <c r="H15" s="92" t="str">
        <f>""&amp;'Data 1'!H16</f>
        <v>5</v>
      </c>
      <c r="I15" s="92" t="str">
        <f>""&amp;'Data 1'!I16</f>
        <v>6</v>
      </c>
      <c r="J15" s="92" t="str">
        <f>""&amp;'Data 1'!J16</f>
        <v>7</v>
      </c>
      <c r="K15" s="92" t="str">
        <f>""&amp;'Data 1'!K16</f>
        <v>8</v>
      </c>
      <c r="L15" s="92" t="str">
        <f>""&amp;'Data 1'!L16</f>
        <v>9</v>
      </c>
      <c r="M15" s="93" t="str">
        <f>""&amp;'Data 1'!M16</f>
        <v>10</v>
      </c>
    </row>
    <row r="16" spans="1:13" ht="14.25" x14ac:dyDescent="0.2">
      <c r="A16" s="94" t="s">
        <v>44</v>
      </c>
      <c r="B16" s="95"/>
      <c r="C16" s="96"/>
      <c r="D16" s="102" t="str">
        <f>""&amp;'Data 2'!C25</f>
        <v>49</v>
      </c>
      <c r="E16" s="103" t="str">
        <f>""&amp;'Data 2'!D25</f>
        <v>29</v>
      </c>
      <c r="F16" s="103" t="str">
        <f>""&amp;'Data 2'!E25</f>
        <v>47</v>
      </c>
      <c r="G16" s="103" t="str">
        <f>""&amp;'Data 2'!F25</f>
        <v>50</v>
      </c>
      <c r="H16" s="103" t="str">
        <f>""&amp;'Data 2'!G25</f>
        <v>54</v>
      </c>
      <c r="I16" s="103" t="str">
        <f>""&amp;'Data 2'!H25</f>
        <v>53</v>
      </c>
      <c r="J16" s="103" t="str">
        <f>""&amp;'Data 2'!I25</f>
        <v>37</v>
      </c>
      <c r="K16" s="103" t="str">
        <f>""&amp;'Data 2'!J25</f>
        <v>15</v>
      </c>
      <c r="L16" s="103" t="str">
        <f>""&amp;'Data 2'!K25</f>
        <v>23</v>
      </c>
      <c r="M16" s="104" t="str">
        <f>""&amp;'Data 2'!L25</f>
        <v>21</v>
      </c>
    </row>
    <row r="17" spans="1:15" ht="14.25" x14ac:dyDescent="0.2">
      <c r="A17" s="97" t="s">
        <v>45</v>
      </c>
      <c r="B17" s="81"/>
      <c r="C17" s="98"/>
      <c r="D17" s="105" t="str">
        <f>""&amp;'Data 2'!C44</f>
        <v>17</v>
      </c>
      <c r="E17" s="106" t="str">
        <f>""&amp;'Data 2'!D44</f>
        <v>11</v>
      </c>
      <c r="F17" s="106" t="str">
        <f>""&amp;'Data 2'!E44</f>
        <v>22</v>
      </c>
      <c r="G17" s="106" t="str">
        <f>""&amp;'Data 2'!F44</f>
        <v>24</v>
      </c>
      <c r="H17" s="106" t="str">
        <f>""&amp;'Data 2'!G44</f>
        <v>19</v>
      </c>
      <c r="I17" s="106" t="str">
        <f>""&amp;'Data 2'!H44</f>
        <v>24</v>
      </c>
      <c r="J17" s="106" t="str">
        <f>""&amp;'Data 2'!I44</f>
        <v>16</v>
      </c>
      <c r="K17" s="106" t="str">
        <f>""&amp;'Data 2'!J44</f>
        <v>8</v>
      </c>
      <c r="L17" s="106" t="str">
        <f>""&amp;'Data 2'!K44</f>
        <v>11</v>
      </c>
      <c r="M17" s="107" t="str">
        <f>""&amp;'Data 2'!L44</f>
        <v>7</v>
      </c>
    </row>
    <row r="18" spans="1:15" ht="14.25" x14ac:dyDescent="0.2">
      <c r="A18" s="97" t="s">
        <v>46</v>
      </c>
      <c r="B18" s="81"/>
      <c r="C18" s="98"/>
      <c r="D18" s="105">
        <f>D16+D17</f>
        <v>66</v>
      </c>
      <c r="E18" s="106">
        <f>E16+E17</f>
        <v>40</v>
      </c>
      <c r="F18" s="106">
        <f t="shared" ref="F18:M18" si="0">F16+F17</f>
        <v>69</v>
      </c>
      <c r="G18" s="106">
        <f t="shared" si="0"/>
        <v>74</v>
      </c>
      <c r="H18" s="106">
        <f t="shared" si="0"/>
        <v>73</v>
      </c>
      <c r="I18" s="106">
        <f t="shared" si="0"/>
        <v>77</v>
      </c>
      <c r="J18" s="106">
        <f t="shared" si="0"/>
        <v>53</v>
      </c>
      <c r="K18" s="106">
        <f t="shared" si="0"/>
        <v>23</v>
      </c>
      <c r="L18" s="106">
        <f t="shared" si="0"/>
        <v>34</v>
      </c>
      <c r="M18" s="107">
        <f t="shared" si="0"/>
        <v>28</v>
      </c>
    </row>
    <row r="19" spans="1:15" ht="14.25" x14ac:dyDescent="0.2">
      <c r="A19" s="97" t="s">
        <v>50</v>
      </c>
      <c r="B19" s="81"/>
      <c r="C19" s="98"/>
      <c r="D19" s="105">
        <f>D16-D17</f>
        <v>32</v>
      </c>
      <c r="E19" s="106">
        <f>E16-E17</f>
        <v>18</v>
      </c>
      <c r="F19" s="106">
        <f t="shared" ref="F19:M19" si="1">F16-F17</f>
        <v>25</v>
      </c>
      <c r="G19" s="106">
        <f t="shared" si="1"/>
        <v>26</v>
      </c>
      <c r="H19" s="106">
        <f t="shared" si="1"/>
        <v>35</v>
      </c>
      <c r="I19" s="106">
        <f t="shared" si="1"/>
        <v>29</v>
      </c>
      <c r="J19" s="106">
        <f t="shared" si="1"/>
        <v>21</v>
      </c>
      <c r="K19" s="106">
        <f t="shared" si="1"/>
        <v>7</v>
      </c>
      <c r="L19" s="106">
        <f t="shared" si="1"/>
        <v>12</v>
      </c>
      <c r="M19" s="107">
        <f t="shared" si="1"/>
        <v>14</v>
      </c>
    </row>
    <row r="20" spans="1:15" ht="14.25" x14ac:dyDescent="0.2">
      <c r="A20" s="97" t="s">
        <v>47</v>
      </c>
      <c r="B20" s="81"/>
      <c r="C20" s="98"/>
      <c r="D20" s="105">
        <f>'Data 1'!D17</f>
        <v>10</v>
      </c>
      <c r="E20" s="106">
        <f>'Data 1'!E17</f>
        <v>10</v>
      </c>
      <c r="F20" s="106">
        <f>'Data 1'!F17</f>
        <v>10</v>
      </c>
      <c r="G20" s="106">
        <f>'Data 1'!G17</f>
        <v>10</v>
      </c>
      <c r="H20" s="106">
        <f>'Data 1'!H17</f>
        <v>10</v>
      </c>
      <c r="I20" s="106">
        <f>'Data 1'!I17</f>
        <v>10</v>
      </c>
      <c r="J20" s="106">
        <f>'Data 1'!J17</f>
        <v>10</v>
      </c>
      <c r="K20" s="106">
        <f>'Data 1'!K17</f>
        <v>10</v>
      </c>
      <c r="L20" s="106">
        <f>'Data 1'!L17</f>
        <v>10</v>
      </c>
      <c r="M20" s="107">
        <f>'Data 1'!M17</f>
        <v>10</v>
      </c>
    </row>
    <row r="21" spans="1:15" ht="14.25" x14ac:dyDescent="0.2">
      <c r="A21" s="97" t="s">
        <v>48</v>
      </c>
      <c r="B21" s="81"/>
      <c r="C21" s="98"/>
      <c r="D21" s="105">
        <f>'Data 1'!D18</f>
        <v>0</v>
      </c>
      <c r="E21" s="106">
        <f>'Data 1'!E18</f>
        <v>0</v>
      </c>
      <c r="F21" s="106">
        <f>'Data 1'!F18</f>
        <v>0</v>
      </c>
      <c r="G21" s="106">
        <f>'Data 1'!G18</f>
        <v>0</v>
      </c>
      <c r="H21" s="106">
        <f>'Data 1'!H18</f>
        <v>0</v>
      </c>
      <c r="I21" s="106">
        <f>'Data 1'!I18</f>
        <v>0</v>
      </c>
      <c r="J21" s="106">
        <f>'Data 1'!J18</f>
        <v>0</v>
      </c>
      <c r="K21" s="106">
        <f>'Data 1'!K18</f>
        <v>0</v>
      </c>
      <c r="L21" s="106">
        <f>'Data 1'!L18</f>
        <v>0</v>
      </c>
      <c r="M21" s="107">
        <f>'Data 1'!M18</f>
        <v>0</v>
      </c>
    </row>
    <row r="22" spans="1:15" ht="14.25" x14ac:dyDescent="0.2">
      <c r="A22" s="97" t="s">
        <v>49</v>
      </c>
      <c r="B22" s="81"/>
      <c r="C22" s="98"/>
      <c r="D22" s="105" t="str">
        <f>""&amp;'Data 1'!D73</f>
        <v>30</v>
      </c>
      <c r="E22" s="106" t="str">
        <f>""&amp;'Data 1'!D73</f>
        <v>30</v>
      </c>
      <c r="F22" s="106" t="str">
        <f>""&amp;'Data 1'!D73</f>
        <v>30</v>
      </c>
      <c r="G22" s="106" t="str">
        <f>""&amp;'Data 1'!D73</f>
        <v>30</v>
      </c>
      <c r="H22" s="106" t="str">
        <f>""&amp;'Data 1'!D73</f>
        <v>30</v>
      </c>
      <c r="I22" s="106" t="str">
        <f>""&amp;'Data 1'!D73</f>
        <v>30</v>
      </c>
      <c r="J22" s="106" t="str">
        <f>""&amp;'Data 1'!D73</f>
        <v>30</v>
      </c>
      <c r="K22" s="106" t="str">
        <f>""&amp;'Data 1'!D73</f>
        <v>30</v>
      </c>
      <c r="L22" s="106" t="str">
        <f>""&amp;'Data 1'!D73</f>
        <v>30</v>
      </c>
      <c r="M22" s="107" t="str">
        <f>""&amp;'Data 1'!D73</f>
        <v>30</v>
      </c>
    </row>
    <row r="23" spans="1:15" ht="14.25" x14ac:dyDescent="0.2">
      <c r="A23" s="97" t="s">
        <v>57</v>
      </c>
      <c r="B23" s="81"/>
      <c r="C23" s="98"/>
      <c r="D23" s="105">
        <f>0.25*D22</f>
        <v>7.5</v>
      </c>
      <c r="E23" s="106">
        <f>0.25*E22</f>
        <v>7.5</v>
      </c>
      <c r="F23" s="106">
        <f t="shared" ref="F23:M23" si="2">0.25*F22</f>
        <v>7.5</v>
      </c>
      <c r="G23" s="106">
        <f t="shared" si="2"/>
        <v>7.5</v>
      </c>
      <c r="H23" s="106">
        <f t="shared" si="2"/>
        <v>7.5</v>
      </c>
      <c r="I23" s="106">
        <f t="shared" si="2"/>
        <v>7.5</v>
      </c>
      <c r="J23" s="106">
        <f t="shared" si="2"/>
        <v>7.5</v>
      </c>
      <c r="K23" s="106">
        <f t="shared" si="2"/>
        <v>7.5</v>
      </c>
      <c r="L23" s="106">
        <f t="shared" si="2"/>
        <v>7.5</v>
      </c>
      <c r="M23" s="107">
        <f t="shared" si="2"/>
        <v>7.5</v>
      </c>
    </row>
    <row r="24" spans="1:15" ht="14.25" x14ac:dyDescent="0.2">
      <c r="A24" s="97" t="s">
        <v>52</v>
      </c>
      <c r="B24" s="81"/>
      <c r="C24" s="98"/>
      <c r="D24" s="105">
        <f>2*D23</f>
        <v>15</v>
      </c>
      <c r="E24" s="106">
        <f>2*E23</f>
        <v>15</v>
      </c>
      <c r="F24" s="106">
        <f t="shared" ref="F24:M24" si="3">2*F23</f>
        <v>15</v>
      </c>
      <c r="G24" s="106">
        <f t="shared" si="3"/>
        <v>15</v>
      </c>
      <c r="H24" s="106">
        <f t="shared" si="3"/>
        <v>15</v>
      </c>
      <c r="I24" s="106">
        <f t="shared" si="3"/>
        <v>15</v>
      </c>
      <c r="J24" s="106">
        <f t="shared" si="3"/>
        <v>15</v>
      </c>
      <c r="K24" s="106">
        <f t="shared" si="3"/>
        <v>15</v>
      </c>
      <c r="L24" s="106">
        <f t="shared" si="3"/>
        <v>15</v>
      </c>
      <c r="M24" s="107">
        <f t="shared" si="3"/>
        <v>15</v>
      </c>
    </row>
    <row r="25" spans="1:15" ht="14.25" x14ac:dyDescent="0.2">
      <c r="A25" s="97" t="s">
        <v>58</v>
      </c>
      <c r="B25" s="81"/>
      <c r="C25" s="98"/>
      <c r="D25" s="105">
        <f>D24*D21</f>
        <v>0</v>
      </c>
      <c r="E25" s="106">
        <f>E24*E21</f>
        <v>0</v>
      </c>
      <c r="F25" s="106">
        <f>F24*F21</f>
        <v>0</v>
      </c>
      <c r="G25" s="106">
        <f t="shared" ref="G25:M25" si="4">G24*G21</f>
        <v>0</v>
      </c>
      <c r="H25" s="106">
        <f t="shared" si="4"/>
        <v>0</v>
      </c>
      <c r="I25" s="106">
        <f t="shared" si="4"/>
        <v>0</v>
      </c>
      <c r="J25" s="106">
        <f t="shared" si="4"/>
        <v>0</v>
      </c>
      <c r="K25" s="106">
        <f t="shared" si="4"/>
        <v>0</v>
      </c>
      <c r="L25" s="106">
        <f t="shared" si="4"/>
        <v>0</v>
      </c>
      <c r="M25" s="107">
        <f t="shared" si="4"/>
        <v>0</v>
      </c>
    </row>
    <row r="26" spans="1:15" ht="14.25" x14ac:dyDescent="0.2">
      <c r="A26" s="97" t="s">
        <v>51</v>
      </c>
      <c r="B26" s="81"/>
      <c r="C26" s="98"/>
      <c r="D26" s="105">
        <f>D20-D21</f>
        <v>10</v>
      </c>
      <c r="E26" s="106">
        <f>E20-E21</f>
        <v>10</v>
      </c>
      <c r="F26" s="106">
        <f t="shared" ref="F26:M26" si="5">F20-F21</f>
        <v>10</v>
      </c>
      <c r="G26" s="106">
        <f t="shared" si="5"/>
        <v>10</v>
      </c>
      <c r="H26" s="106">
        <f t="shared" si="5"/>
        <v>10</v>
      </c>
      <c r="I26" s="106">
        <f t="shared" si="5"/>
        <v>10</v>
      </c>
      <c r="J26" s="106">
        <f t="shared" si="5"/>
        <v>10</v>
      </c>
      <c r="K26" s="106">
        <f t="shared" si="5"/>
        <v>10</v>
      </c>
      <c r="L26" s="106">
        <f t="shared" si="5"/>
        <v>10</v>
      </c>
      <c r="M26" s="107">
        <f t="shared" si="5"/>
        <v>10</v>
      </c>
    </row>
    <row r="27" spans="1:15" ht="14.25" x14ac:dyDescent="0.2">
      <c r="A27" s="97" t="s">
        <v>53</v>
      </c>
      <c r="B27" s="81"/>
      <c r="C27" s="98"/>
      <c r="D27" s="105">
        <f>D24*D26</f>
        <v>150</v>
      </c>
      <c r="E27" s="106">
        <f>E24*E26</f>
        <v>150</v>
      </c>
      <c r="F27" s="106">
        <f t="shared" ref="F27:M27" si="6">F24*F26</f>
        <v>150</v>
      </c>
      <c r="G27" s="106">
        <f t="shared" si="6"/>
        <v>150</v>
      </c>
      <c r="H27" s="106">
        <f t="shared" si="6"/>
        <v>150</v>
      </c>
      <c r="I27" s="106">
        <f t="shared" si="6"/>
        <v>150</v>
      </c>
      <c r="J27" s="106">
        <f t="shared" si="6"/>
        <v>150</v>
      </c>
      <c r="K27" s="106">
        <f t="shared" si="6"/>
        <v>150</v>
      </c>
      <c r="L27" s="106">
        <f t="shared" si="6"/>
        <v>150</v>
      </c>
      <c r="M27" s="107">
        <f t="shared" si="6"/>
        <v>150</v>
      </c>
    </row>
    <row r="28" spans="1:15" ht="14.25" x14ac:dyDescent="0.2">
      <c r="A28" s="97" t="s">
        <v>54</v>
      </c>
      <c r="B28" s="81"/>
      <c r="C28" s="98"/>
      <c r="D28" s="105">
        <f>D23*D26</f>
        <v>75</v>
      </c>
      <c r="E28" s="106">
        <f>E23*E26</f>
        <v>75</v>
      </c>
      <c r="F28" s="106">
        <f t="shared" ref="F28:M28" si="7">F23*F26</f>
        <v>75</v>
      </c>
      <c r="G28" s="106">
        <f t="shared" si="7"/>
        <v>75</v>
      </c>
      <c r="H28" s="106">
        <f t="shared" si="7"/>
        <v>75</v>
      </c>
      <c r="I28" s="106">
        <f t="shared" si="7"/>
        <v>75</v>
      </c>
      <c r="J28" s="106">
        <f t="shared" si="7"/>
        <v>75</v>
      </c>
      <c r="K28" s="106">
        <f t="shared" si="7"/>
        <v>75</v>
      </c>
      <c r="L28" s="106">
        <f t="shared" si="7"/>
        <v>75</v>
      </c>
      <c r="M28" s="107">
        <f t="shared" si="7"/>
        <v>75</v>
      </c>
    </row>
    <row r="29" spans="1:15" ht="15" thickBot="1" x14ac:dyDescent="0.25">
      <c r="A29" s="99" t="s">
        <v>59</v>
      </c>
      <c r="B29" s="100"/>
      <c r="C29" s="101"/>
      <c r="D29" s="108">
        <f>D18-D25</f>
        <v>66</v>
      </c>
      <c r="E29" s="109">
        <f>E18-E25</f>
        <v>40</v>
      </c>
      <c r="F29" s="109">
        <f>F18-F25</f>
        <v>69</v>
      </c>
      <c r="G29" s="109">
        <f>G18-G25</f>
        <v>74</v>
      </c>
      <c r="H29" s="109">
        <f t="shared" ref="H29:M29" si="8">H18-H25</f>
        <v>73</v>
      </c>
      <c r="I29" s="109">
        <f t="shared" si="8"/>
        <v>77</v>
      </c>
      <c r="J29" s="109">
        <f t="shared" si="8"/>
        <v>53</v>
      </c>
      <c r="K29" s="109">
        <f t="shared" si="8"/>
        <v>23</v>
      </c>
      <c r="L29" s="109">
        <f t="shared" si="8"/>
        <v>34</v>
      </c>
      <c r="M29" s="110">
        <f t="shared" si="8"/>
        <v>28</v>
      </c>
    </row>
    <row r="30" spans="1:15" ht="13.5" thickBot="1" x14ac:dyDescent="0.25">
      <c r="A30" s="63"/>
      <c r="B30" s="60"/>
      <c r="C30" s="6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60"/>
      <c r="O30" s="60"/>
    </row>
    <row r="31" spans="1:15" s="65" customFormat="1" ht="20.100000000000001" customHeight="1" thickBot="1" x14ac:dyDescent="0.25">
      <c r="A31" s="113" t="s">
        <v>55</v>
      </c>
      <c r="B31" s="114"/>
      <c r="C31" s="115"/>
      <c r="D31" s="116">
        <f>D29/D27</f>
        <v>0.44</v>
      </c>
      <c r="E31" s="117">
        <f>E29/E27</f>
        <v>0.26666666666666666</v>
      </c>
      <c r="F31" s="117">
        <f t="shared" ref="F31:M31" si="9">F29/F27</f>
        <v>0.46</v>
      </c>
      <c r="G31" s="117">
        <f t="shared" si="9"/>
        <v>0.49333333333333335</v>
      </c>
      <c r="H31" s="117">
        <f t="shared" si="9"/>
        <v>0.48666666666666669</v>
      </c>
      <c r="I31" s="117">
        <f t="shared" si="9"/>
        <v>0.51333333333333331</v>
      </c>
      <c r="J31" s="117">
        <f t="shared" si="9"/>
        <v>0.35333333333333333</v>
      </c>
      <c r="K31" s="117">
        <f t="shared" si="9"/>
        <v>0.15333333333333332</v>
      </c>
      <c r="L31" s="117">
        <f t="shared" si="9"/>
        <v>0.22666666666666666</v>
      </c>
      <c r="M31" s="118">
        <f t="shared" si="9"/>
        <v>0.18666666666666668</v>
      </c>
      <c r="N31" s="66"/>
      <c r="O31" s="66"/>
    </row>
    <row r="32" spans="1:15" s="65" customFormat="1" ht="8.1" customHeight="1" thickBot="1" x14ac:dyDescent="0.25">
      <c r="A32" s="111"/>
      <c r="B32" s="89"/>
      <c r="C32" s="90"/>
      <c r="D32" s="88"/>
      <c r="E32" s="88"/>
      <c r="F32" s="88"/>
      <c r="G32" s="88"/>
      <c r="H32" s="88"/>
      <c r="I32" s="88"/>
      <c r="J32" s="88"/>
      <c r="K32" s="88"/>
      <c r="L32" s="88"/>
      <c r="M32" s="112"/>
    </row>
    <row r="33" spans="1:13" s="65" customFormat="1" ht="20.100000000000001" customHeight="1" thickBot="1" x14ac:dyDescent="0.25">
      <c r="A33" s="113" t="s">
        <v>56</v>
      </c>
      <c r="B33" s="114"/>
      <c r="C33" s="115"/>
      <c r="D33" s="116">
        <f>D19/D28</f>
        <v>0.42666666666666669</v>
      </c>
      <c r="E33" s="117">
        <f>E19/E28</f>
        <v>0.24</v>
      </c>
      <c r="F33" s="117">
        <f t="shared" ref="F33:M33" si="10">F19/F28</f>
        <v>0.33333333333333331</v>
      </c>
      <c r="G33" s="117">
        <f t="shared" si="10"/>
        <v>0.34666666666666668</v>
      </c>
      <c r="H33" s="117">
        <f t="shared" si="10"/>
        <v>0.46666666666666667</v>
      </c>
      <c r="I33" s="117">
        <f t="shared" si="10"/>
        <v>0.38666666666666666</v>
      </c>
      <c r="J33" s="117">
        <f t="shared" si="10"/>
        <v>0.28000000000000003</v>
      </c>
      <c r="K33" s="117">
        <f t="shared" si="10"/>
        <v>9.3333333333333338E-2</v>
      </c>
      <c r="L33" s="117">
        <f t="shared" si="10"/>
        <v>0.16</v>
      </c>
      <c r="M33" s="118">
        <f t="shared" si="10"/>
        <v>0.18666666666666668</v>
      </c>
    </row>
  </sheetData>
  <mergeCells count="1">
    <mergeCell ref="D14:M14"/>
  </mergeCells>
  <phoneticPr fontId="0" type="noConversion"/>
  <printOptions horizontalCentered="1"/>
  <pageMargins left="0.78740157480314965" right="0.31496062992125984" top="0.98425196850393704" bottom="0.98425196850393704" header="0.51181102362204722" footer="0.51181102362204722"/>
  <pageSetup paperSize="256" orientation="portrait" horizontalDpi="0" verticalDpi="0" r:id="rId1"/>
  <headerFooter alignWithMargins="0">
    <oddFooter xml:space="preserve">&amp;R&amp;"Arial Narrow,Bold Italic"&amp;8Lembar  Proses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79"/>
  <sheetViews>
    <sheetView topLeftCell="C1" workbookViewId="0">
      <selection activeCell="N21" sqref="N21"/>
    </sheetView>
  </sheetViews>
  <sheetFormatPr defaultRowHeight="12.75" x14ac:dyDescent="0.2"/>
  <cols>
    <col min="1" max="1" width="9.140625" style="19"/>
    <col min="2" max="2" width="3.7109375" style="19" customWidth="1"/>
    <col min="3" max="3" width="28.7109375" style="19" customWidth="1"/>
    <col min="4" max="4" width="6.7109375" style="19" customWidth="1"/>
    <col min="5" max="5" width="8.7109375" style="127" customWidth="1"/>
    <col min="6" max="6" width="3.7109375" style="19" customWidth="1"/>
    <col min="7" max="7" width="18.7109375" style="19" customWidth="1"/>
    <col min="8" max="8" width="4.7109375" style="19" customWidth="1"/>
    <col min="9" max="9" width="1.42578125" style="19" customWidth="1"/>
    <col min="10" max="10" width="14.28515625" style="19" customWidth="1"/>
    <col min="11" max="11" width="7.7109375" style="19" customWidth="1"/>
    <col min="12" max="13" width="5.7109375" style="19" customWidth="1"/>
    <col min="14" max="15" width="15.7109375" style="19" customWidth="1"/>
    <col min="16" max="17" width="5.7109375" style="19" customWidth="1"/>
    <col min="18" max="16384" width="9.140625" style="19"/>
  </cols>
  <sheetData>
    <row r="1" spans="2:16" ht="30" customHeight="1" thickBot="1" x14ac:dyDescent="0.25">
      <c r="B1" s="288" t="s">
        <v>27</v>
      </c>
      <c r="C1" s="289"/>
      <c r="D1" s="289"/>
      <c r="E1" s="289"/>
      <c r="F1" s="289"/>
      <c r="G1" s="289"/>
      <c r="H1" s="289"/>
      <c r="I1" s="289"/>
      <c r="J1" s="289"/>
      <c r="K1" s="290"/>
      <c r="L1" s="73"/>
    </row>
    <row r="2" spans="2:16" ht="5.0999999999999996" customHeight="1" thickTop="1" thickBot="1" x14ac:dyDescent="0.25">
      <c r="M2" s="176"/>
      <c r="N2" s="177"/>
      <c r="O2" s="177"/>
      <c r="P2" s="178"/>
    </row>
    <row r="3" spans="2:16" s="17" customFormat="1" ht="8.1" customHeight="1" thickTop="1" x14ac:dyDescent="0.2">
      <c r="B3" s="283" t="s">
        <v>19</v>
      </c>
      <c r="C3" s="20"/>
      <c r="D3" s="20"/>
      <c r="E3" s="128"/>
      <c r="F3" s="20"/>
      <c r="G3" s="20"/>
      <c r="H3" s="20"/>
      <c r="I3" s="20"/>
      <c r="J3" s="20"/>
      <c r="K3" s="21"/>
      <c r="L3" s="16"/>
      <c r="M3" s="179"/>
      <c r="N3" s="275" t="s">
        <v>68</v>
      </c>
      <c r="O3" s="275"/>
      <c r="P3" s="180"/>
    </row>
    <row r="4" spans="2:16" s="17" customFormat="1" ht="12" customHeight="1" thickBot="1" x14ac:dyDescent="0.25">
      <c r="B4" s="284"/>
      <c r="C4" s="47" t="s">
        <v>22</v>
      </c>
      <c r="D4" s="46" t="s">
        <v>20</v>
      </c>
      <c r="E4" s="282" t="str">
        <f>""&amp;'Data 1'!E4</f>
        <v>UIN SUNAN KALIJAGA YOGYAKARTA</v>
      </c>
      <c r="F4" s="282"/>
      <c r="G4" s="282"/>
      <c r="H4" s="282"/>
      <c r="I4" s="282"/>
      <c r="J4" s="282"/>
      <c r="K4" s="68"/>
      <c r="L4" s="16"/>
      <c r="M4" s="179"/>
      <c r="N4" s="276"/>
      <c r="O4" s="276"/>
      <c r="P4" s="181"/>
    </row>
    <row r="5" spans="2:16" s="17" customFormat="1" ht="12" customHeight="1" thickTop="1" x14ac:dyDescent="0.2">
      <c r="B5" s="284"/>
      <c r="C5" s="47" t="s">
        <v>23</v>
      </c>
      <c r="D5" s="46" t="s">
        <v>20</v>
      </c>
      <c r="E5" s="282" t="str">
        <f>""&amp;'Data 1'!E5</f>
        <v>SENI BUDAYA</v>
      </c>
      <c r="F5" s="282"/>
      <c r="G5" s="282"/>
      <c r="H5" s="282"/>
      <c r="I5" s="282"/>
      <c r="J5" s="282"/>
      <c r="K5" s="68"/>
      <c r="L5" s="16"/>
      <c r="M5" s="179"/>
      <c r="N5" s="174" t="s">
        <v>67</v>
      </c>
      <c r="O5" s="175" t="s">
        <v>67</v>
      </c>
      <c r="P5" s="182"/>
    </row>
    <row r="6" spans="2:16" s="17" customFormat="1" ht="12" customHeight="1" thickBot="1" x14ac:dyDescent="0.25">
      <c r="B6" s="284"/>
      <c r="C6" s="47" t="s">
        <v>24</v>
      </c>
      <c r="D6" s="46" t="s">
        <v>20</v>
      </c>
      <c r="E6" s="282" t="str">
        <f>""&amp;'Data 1'!E6</f>
        <v/>
      </c>
      <c r="F6" s="282"/>
      <c r="G6" s="282"/>
      <c r="H6" s="282"/>
      <c r="I6" s="282"/>
      <c r="J6" s="282"/>
      <c r="K6" s="68"/>
      <c r="L6" s="16"/>
      <c r="M6" s="179"/>
      <c r="N6" s="186" t="str">
        <f>"&gt;="&amp;E69</f>
        <v>&gt;=22,4666666666667</v>
      </c>
      <c r="O6" s="187" t="str">
        <f>"&gt;="&amp;E10</f>
        <v>&gt;=60</v>
      </c>
      <c r="P6" s="182"/>
    </row>
    <row r="7" spans="2:16" s="17" customFormat="1" ht="12" customHeight="1" thickBot="1" x14ac:dyDescent="0.25">
      <c r="B7" s="284"/>
      <c r="C7" s="47" t="s">
        <v>25</v>
      </c>
      <c r="D7" s="46" t="s">
        <v>20</v>
      </c>
      <c r="E7" s="282" t="str">
        <f>""&amp;'Data 1'!E7</f>
        <v/>
      </c>
      <c r="F7" s="282"/>
      <c r="G7" s="282"/>
      <c r="H7" s="282"/>
      <c r="I7" s="282"/>
      <c r="J7" s="282"/>
      <c r="K7" s="68"/>
      <c r="L7" s="16"/>
      <c r="M7" s="183"/>
      <c r="N7" s="184"/>
      <c r="O7" s="184"/>
      <c r="P7" s="185"/>
    </row>
    <row r="8" spans="2:16" s="17" customFormat="1" ht="12" customHeight="1" thickTop="1" x14ac:dyDescent="0.2">
      <c r="B8" s="284"/>
      <c r="C8" s="47" t="s">
        <v>34</v>
      </c>
      <c r="D8" s="46" t="s">
        <v>20</v>
      </c>
      <c r="E8" s="282" t="str">
        <f>""&amp;'Data 1'!E8</f>
        <v>URAIAN OBYEKTIF</v>
      </c>
      <c r="F8" s="282"/>
      <c r="G8" s="282"/>
      <c r="H8" s="282"/>
      <c r="I8" s="282"/>
      <c r="J8" s="282"/>
      <c r="K8" s="68"/>
      <c r="L8" s="16"/>
    </row>
    <row r="9" spans="2:16" s="17" customFormat="1" ht="12" customHeight="1" x14ac:dyDescent="0.2">
      <c r="B9" s="284"/>
      <c r="C9" s="47" t="s">
        <v>21</v>
      </c>
      <c r="D9" s="46" t="s">
        <v>20</v>
      </c>
      <c r="E9" s="282" t="str">
        <f>""&amp;'Data 1'!E9</f>
        <v/>
      </c>
      <c r="F9" s="282"/>
      <c r="G9" s="282"/>
      <c r="H9" s="282"/>
      <c r="I9" s="282"/>
      <c r="J9" s="282"/>
      <c r="K9" s="68"/>
      <c r="L9" s="16"/>
    </row>
    <row r="10" spans="2:16" s="17" customFormat="1" ht="12" customHeight="1" x14ac:dyDescent="0.2">
      <c r="B10" s="284"/>
      <c r="C10" s="47" t="s">
        <v>73</v>
      </c>
      <c r="D10" s="46" t="s">
        <v>20</v>
      </c>
      <c r="E10" s="140" t="str">
        <f>""&amp;'Data 1'!E10</f>
        <v>60</v>
      </c>
      <c r="F10" s="47"/>
      <c r="G10" s="47"/>
      <c r="H10" s="47"/>
      <c r="I10" s="47"/>
      <c r="J10" s="47"/>
      <c r="K10" s="68"/>
      <c r="L10" s="16"/>
    </row>
    <row r="11" spans="2:16" s="17" customFormat="1" ht="12" customHeight="1" x14ac:dyDescent="0.2">
      <c r="B11" s="285"/>
      <c r="C11" s="77" t="s">
        <v>26</v>
      </c>
      <c r="D11" s="76" t="s">
        <v>20</v>
      </c>
      <c r="E11" s="298" t="str">
        <f>""&amp;'Data 1'!E11</f>
        <v>SUMARSONO, M.KOM</v>
      </c>
      <c r="F11" s="298"/>
      <c r="G11" s="298"/>
      <c r="H11" s="298"/>
      <c r="I11" s="298"/>
      <c r="J11" s="298"/>
      <c r="K11" s="69"/>
      <c r="L11" s="16"/>
      <c r="N11" s="19"/>
      <c r="O11" s="19"/>
    </row>
    <row r="12" spans="2:16" s="17" customFormat="1" ht="7.5" customHeight="1" x14ac:dyDescent="0.2">
      <c r="B12" s="18"/>
      <c r="C12" s="16"/>
      <c r="D12" s="23"/>
      <c r="E12" s="129"/>
      <c r="F12" s="16"/>
      <c r="G12" s="16"/>
      <c r="H12" s="16"/>
      <c r="I12" s="16"/>
      <c r="J12" s="16"/>
      <c r="N12" s="19"/>
      <c r="O12" s="19"/>
    </row>
    <row r="13" spans="2:16" ht="11.1" customHeight="1" x14ac:dyDescent="0.2">
      <c r="B13" s="281" t="s">
        <v>0</v>
      </c>
      <c r="C13" s="286" t="s">
        <v>1</v>
      </c>
      <c r="D13" s="294" t="s">
        <v>14</v>
      </c>
      <c r="E13" s="291" t="s">
        <v>17</v>
      </c>
      <c r="F13" s="280" t="s">
        <v>60</v>
      </c>
      <c r="G13" s="280"/>
      <c r="H13" s="280"/>
      <c r="I13" s="280"/>
      <c r="J13" s="281"/>
      <c r="K13" s="281"/>
      <c r="L13" s="71"/>
    </row>
    <row r="14" spans="2:16" ht="11.1" customHeight="1" x14ac:dyDescent="0.2">
      <c r="B14" s="281"/>
      <c r="C14" s="286"/>
      <c r="D14" s="295"/>
      <c r="E14" s="292"/>
      <c r="F14" s="280"/>
      <c r="G14" s="280"/>
      <c r="H14" s="280"/>
      <c r="I14" s="280"/>
      <c r="J14" s="281"/>
      <c r="K14" s="281"/>
      <c r="L14" s="71"/>
    </row>
    <row r="15" spans="2:16" ht="11.1" customHeight="1" x14ac:dyDescent="0.2">
      <c r="B15" s="281"/>
      <c r="C15" s="286"/>
      <c r="D15" s="30" t="s">
        <v>15</v>
      </c>
      <c r="E15" s="293"/>
      <c r="F15" s="280"/>
      <c r="G15" s="280"/>
      <c r="H15" s="280"/>
      <c r="I15" s="280"/>
      <c r="J15" s="281"/>
      <c r="K15" s="281"/>
      <c r="L15" s="71"/>
    </row>
    <row r="16" spans="2:16" s="24" customFormat="1" ht="15" customHeight="1" x14ac:dyDescent="0.2">
      <c r="B16" s="137">
        <v>1</v>
      </c>
      <c r="C16" s="134" t="str">
        <f>IF('Data 1'!C23="","",""&amp;'Data 1'!C23)</f>
        <v/>
      </c>
      <c r="D16" s="159">
        <f>'Data 1'!N23</f>
        <v>67</v>
      </c>
      <c r="E16" s="160">
        <f>'Data 1'!O23</f>
        <v>67</v>
      </c>
      <c r="F16" s="272" t="str">
        <f>IF(E16="","",IF(E16&lt;'Data 1'!$E$10,"Belum Tuntas, Harus Mengulang","Tuntas"))</f>
        <v>Tuntas</v>
      </c>
      <c r="G16" s="273"/>
      <c r="H16" s="273"/>
      <c r="I16" s="273"/>
      <c r="J16" s="273"/>
      <c r="K16" s="274"/>
      <c r="L16" s="74"/>
    </row>
    <row r="17" spans="2:12" s="24" customFormat="1" ht="15" customHeight="1" x14ac:dyDescent="0.2">
      <c r="B17" s="138">
        <v>2</v>
      </c>
      <c r="C17" s="135" t="str">
        <f>IF('Data 1'!C24="","",""&amp;'Data 1'!C24)</f>
        <v/>
      </c>
      <c r="D17" s="161">
        <f>'Data 1'!N24</f>
        <v>34</v>
      </c>
      <c r="E17" s="162">
        <f>'Data 1'!O24</f>
        <v>34</v>
      </c>
      <c r="F17" s="272" t="str">
        <f>IF(E17="","",IF(E17&lt;'Data 1'!$E$10,"Belum Tuntas, Harus Mengulang","Tuntas"))</f>
        <v>Belum Tuntas, Harus Mengulang</v>
      </c>
      <c r="G17" s="273"/>
      <c r="H17" s="273"/>
      <c r="I17" s="273"/>
      <c r="J17" s="273"/>
      <c r="K17" s="274"/>
      <c r="L17" s="74"/>
    </row>
    <row r="18" spans="2:12" s="24" customFormat="1" ht="15" customHeight="1" x14ac:dyDescent="0.2">
      <c r="B18" s="138">
        <v>3</v>
      </c>
      <c r="C18" s="135" t="str">
        <f>IF('Data 1'!C25="","",""&amp;'Data 1'!C25)</f>
        <v/>
      </c>
      <c r="D18" s="161">
        <f>'Data 1'!N25</f>
        <v>32</v>
      </c>
      <c r="E18" s="162">
        <f>'Data 1'!O25</f>
        <v>32</v>
      </c>
      <c r="F18" s="272" t="str">
        <f>IF(E18="","",IF(E18&lt;'Data 1'!$E$10,"Belum Tuntas, Harus Mengulang","Tuntas"))</f>
        <v>Belum Tuntas, Harus Mengulang</v>
      </c>
      <c r="G18" s="273"/>
      <c r="H18" s="273"/>
      <c r="I18" s="273"/>
      <c r="J18" s="273"/>
      <c r="K18" s="274"/>
      <c r="L18" s="74"/>
    </row>
    <row r="19" spans="2:12" s="24" customFormat="1" ht="15" customHeight="1" x14ac:dyDescent="0.2">
      <c r="B19" s="138">
        <v>4</v>
      </c>
      <c r="C19" s="135" t="str">
        <f>IF('Data 1'!C26="","",""&amp;'Data 1'!C26)</f>
        <v/>
      </c>
      <c r="D19" s="161">
        <f>'Data 1'!N26</f>
        <v>30</v>
      </c>
      <c r="E19" s="162">
        <f>'Data 1'!O26</f>
        <v>30</v>
      </c>
      <c r="F19" s="272" t="str">
        <f>IF(E19="","",IF(E19&lt;'Data 1'!$E$10,"Belum Tuntas, Harus Mengulang","Tuntas"))</f>
        <v>Belum Tuntas, Harus Mengulang</v>
      </c>
      <c r="G19" s="273"/>
      <c r="H19" s="273"/>
      <c r="I19" s="273"/>
      <c r="J19" s="273"/>
      <c r="K19" s="274"/>
      <c r="L19" s="74"/>
    </row>
    <row r="20" spans="2:12" s="24" customFormat="1" ht="15" customHeight="1" x14ac:dyDescent="0.2">
      <c r="B20" s="138">
        <v>5</v>
      </c>
      <c r="C20" s="135" t="str">
        <f>IF('Data 1'!C27="","",""&amp;'Data 1'!C27)</f>
        <v/>
      </c>
      <c r="D20" s="161">
        <f>'Data 1'!N27</f>
        <v>30</v>
      </c>
      <c r="E20" s="162">
        <f>'Data 1'!O27</f>
        <v>30</v>
      </c>
      <c r="F20" s="272" t="str">
        <f>IF(E20="","",IF(E20&lt;'Data 1'!$E$10,"Belum Tuntas, Harus Mengulang","Tuntas"))</f>
        <v>Belum Tuntas, Harus Mengulang</v>
      </c>
      <c r="G20" s="273"/>
      <c r="H20" s="273"/>
      <c r="I20" s="273"/>
      <c r="J20" s="273"/>
      <c r="K20" s="274"/>
      <c r="L20" s="74"/>
    </row>
    <row r="21" spans="2:12" s="24" customFormat="1" ht="15" customHeight="1" x14ac:dyDescent="0.2">
      <c r="B21" s="138">
        <v>6</v>
      </c>
      <c r="C21" s="135" t="str">
        <f>IF('Data 1'!C28="","",""&amp;'Data 1'!C28)</f>
        <v/>
      </c>
      <c r="D21" s="161">
        <f>'Data 1'!N28</f>
        <v>28</v>
      </c>
      <c r="E21" s="162">
        <f>'Data 1'!O28</f>
        <v>28.000000000000004</v>
      </c>
      <c r="F21" s="272" t="str">
        <f>IF(E21="","",IF(E21&lt;'Data 1'!$E$10,"Belum Tuntas, Harus Mengulang","Tuntas"))</f>
        <v>Belum Tuntas, Harus Mengulang</v>
      </c>
      <c r="G21" s="273"/>
      <c r="H21" s="273"/>
      <c r="I21" s="273"/>
      <c r="J21" s="273"/>
      <c r="K21" s="274"/>
      <c r="L21" s="74"/>
    </row>
    <row r="22" spans="2:12" s="24" customFormat="1" ht="15" customHeight="1" x14ac:dyDescent="0.2">
      <c r="B22" s="138">
        <v>7</v>
      </c>
      <c r="C22" s="135" t="str">
        <f>IF('Data 1'!C29="","",""&amp;'Data 1'!C29)</f>
        <v/>
      </c>
      <c r="D22" s="161">
        <f>'Data 1'!N29</f>
        <v>29</v>
      </c>
      <c r="E22" s="162">
        <f>'Data 1'!O29</f>
        <v>28.999999999999996</v>
      </c>
      <c r="F22" s="272" t="str">
        <f>IF(E22="","",IF(E22&lt;'Data 1'!$E$10,"Belum Tuntas, Harus Mengulang","Tuntas"))</f>
        <v>Belum Tuntas, Harus Mengulang</v>
      </c>
      <c r="G22" s="273"/>
      <c r="H22" s="273"/>
      <c r="I22" s="273"/>
      <c r="J22" s="273"/>
      <c r="K22" s="274"/>
      <c r="L22" s="74"/>
    </row>
    <row r="23" spans="2:12" s="24" customFormat="1" ht="15" customHeight="1" x14ac:dyDescent="0.2">
      <c r="B23" s="138">
        <v>8</v>
      </c>
      <c r="C23" s="135" t="str">
        <f>IF('Data 1'!C30="","",""&amp;'Data 1'!C30)</f>
        <v/>
      </c>
      <c r="D23" s="161">
        <f>'Data 1'!N30</f>
        <v>29</v>
      </c>
      <c r="E23" s="162">
        <f>'Data 1'!O30</f>
        <v>28.999999999999996</v>
      </c>
      <c r="F23" s="272" t="str">
        <f>IF(E23="","",IF(E23&lt;'Data 1'!$E$10,"Belum Tuntas, Harus Mengulang","Tuntas"))</f>
        <v>Belum Tuntas, Harus Mengulang</v>
      </c>
      <c r="G23" s="273"/>
      <c r="H23" s="273"/>
      <c r="I23" s="273"/>
      <c r="J23" s="273"/>
      <c r="K23" s="274"/>
      <c r="L23" s="74"/>
    </row>
    <row r="24" spans="2:12" s="24" customFormat="1" ht="15" customHeight="1" x14ac:dyDescent="0.2">
      <c r="B24" s="138">
        <v>9</v>
      </c>
      <c r="C24" s="135" t="str">
        <f>IF('Data 1'!C31="","",""&amp;'Data 1'!C31)</f>
        <v/>
      </c>
      <c r="D24" s="161">
        <f>'Data 1'!N31</f>
        <v>24</v>
      </c>
      <c r="E24" s="162">
        <f>'Data 1'!O31</f>
        <v>24</v>
      </c>
      <c r="F24" s="272" t="str">
        <f>IF(E24="","",IF(E24&lt;'Data 1'!$E$10,"Belum Tuntas, Harus Mengulang","Tuntas"))</f>
        <v>Belum Tuntas, Harus Mengulang</v>
      </c>
      <c r="G24" s="273"/>
      <c r="H24" s="273"/>
      <c r="I24" s="273"/>
      <c r="J24" s="273"/>
      <c r="K24" s="274"/>
      <c r="L24" s="74"/>
    </row>
    <row r="25" spans="2:12" s="24" customFormat="1" ht="15" customHeight="1" x14ac:dyDescent="0.2">
      <c r="B25" s="138">
        <v>10</v>
      </c>
      <c r="C25" s="135" t="str">
        <f>IF('Data 1'!C32="","",""&amp;'Data 1'!C32)</f>
        <v/>
      </c>
      <c r="D25" s="161">
        <f>'Data 1'!N32</f>
        <v>23</v>
      </c>
      <c r="E25" s="162">
        <f>'Data 1'!O32</f>
        <v>23</v>
      </c>
      <c r="F25" s="272" t="str">
        <f>IF(E25="","",IF(E25&lt;'Data 1'!$E$10,"Belum Tuntas, Harus Mengulang","Tuntas"))</f>
        <v>Belum Tuntas, Harus Mengulang</v>
      </c>
      <c r="G25" s="273"/>
      <c r="H25" s="273"/>
      <c r="I25" s="273"/>
      <c r="J25" s="273"/>
      <c r="K25" s="274"/>
      <c r="L25" s="74"/>
    </row>
    <row r="26" spans="2:12" s="24" customFormat="1" ht="15" customHeight="1" x14ac:dyDescent="0.2">
      <c r="B26" s="138">
        <v>11</v>
      </c>
      <c r="C26" s="135" t="str">
        <f>IF('Data 1'!C33="","",""&amp;'Data 1'!C33)</f>
        <v/>
      </c>
      <c r="D26" s="161">
        <f>'Data 1'!N33</f>
        <v>20</v>
      </c>
      <c r="E26" s="162">
        <f>'Data 1'!O33</f>
        <v>20</v>
      </c>
      <c r="F26" s="272" t="str">
        <f>IF(E26="","",IF(E26&lt;'Data 1'!$E$10,"Belum Tuntas, Harus Mengulang","Tuntas"))</f>
        <v>Belum Tuntas, Harus Mengulang</v>
      </c>
      <c r="G26" s="273"/>
      <c r="H26" s="273"/>
      <c r="I26" s="273"/>
      <c r="J26" s="273"/>
      <c r="K26" s="274"/>
      <c r="L26" s="74"/>
    </row>
    <row r="27" spans="2:12" s="24" customFormat="1" ht="15" customHeight="1" x14ac:dyDescent="0.2">
      <c r="B27" s="138">
        <v>12</v>
      </c>
      <c r="C27" s="135" t="str">
        <f>IF('Data 1'!C34="","",""&amp;'Data 1'!C34)</f>
        <v/>
      </c>
      <c r="D27" s="161">
        <f>'Data 1'!N34</f>
        <v>22</v>
      </c>
      <c r="E27" s="162">
        <f>'Data 1'!O34</f>
        <v>22</v>
      </c>
      <c r="F27" s="272" t="str">
        <f>IF(E27="","",IF(E27&lt;'Data 1'!$E$10,"Belum Tuntas, Harus Mengulang","Tuntas"))</f>
        <v>Belum Tuntas, Harus Mengulang</v>
      </c>
      <c r="G27" s="273"/>
      <c r="H27" s="273"/>
      <c r="I27" s="273"/>
      <c r="J27" s="273"/>
      <c r="K27" s="274"/>
      <c r="L27" s="74"/>
    </row>
    <row r="28" spans="2:12" s="24" customFormat="1" ht="15" customHeight="1" x14ac:dyDescent="0.2">
      <c r="B28" s="138">
        <v>13</v>
      </c>
      <c r="C28" s="135" t="str">
        <f>IF('Data 1'!C35="","",""&amp;'Data 1'!C35)</f>
        <v/>
      </c>
      <c r="D28" s="161">
        <f>'Data 1'!N35</f>
        <v>23</v>
      </c>
      <c r="E28" s="162">
        <f>'Data 1'!O35</f>
        <v>23</v>
      </c>
      <c r="F28" s="272" t="str">
        <f>IF(E28="","",IF(E28&lt;'Data 1'!$E$10,"Belum Tuntas, Harus Mengulang","Tuntas"))</f>
        <v>Belum Tuntas, Harus Mengulang</v>
      </c>
      <c r="G28" s="273"/>
      <c r="H28" s="273"/>
      <c r="I28" s="273"/>
      <c r="J28" s="273"/>
      <c r="K28" s="274"/>
      <c r="L28" s="74"/>
    </row>
    <row r="29" spans="2:12" s="24" customFormat="1" ht="15" customHeight="1" x14ac:dyDescent="0.2">
      <c r="B29" s="138">
        <v>14</v>
      </c>
      <c r="C29" s="135" t="str">
        <f>IF('Data 1'!C36="","",""&amp;'Data 1'!C36)</f>
        <v/>
      </c>
      <c r="D29" s="161">
        <f>'Data 1'!N36</f>
        <v>23</v>
      </c>
      <c r="E29" s="162">
        <f>'Data 1'!O36</f>
        <v>23</v>
      </c>
      <c r="F29" s="272" t="str">
        <f>IF(E29="","",IF(E29&lt;'Data 1'!$E$10,"Belum Tuntas, Harus Mengulang","Tuntas"))</f>
        <v>Belum Tuntas, Harus Mengulang</v>
      </c>
      <c r="G29" s="273"/>
      <c r="H29" s="273"/>
      <c r="I29" s="273"/>
      <c r="J29" s="273"/>
      <c r="K29" s="274"/>
      <c r="L29" s="74"/>
    </row>
    <row r="30" spans="2:12" s="24" customFormat="1" ht="15" customHeight="1" x14ac:dyDescent="0.2">
      <c r="B30" s="138">
        <v>15</v>
      </c>
      <c r="C30" s="135" t="str">
        <f>IF('Data 1'!C37="","",""&amp;'Data 1'!C37)</f>
        <v/>
      </c>
      <c r="D30" s="161">
        <f>'Data 1'!N37</f>
        <v>22</v>
      </c>
      <c r="E30" s="162">
        <f>'Data 1'!O37</f>
        <v>22</v>
      </c>
      <c r="F30" s="272" t="str">
        <f>IF(E30="","",IF(E30&lt;'Data 1'!$E$10,"Belum Tuntas, Harus Mengulang","Tuntas"))</f>
        <v>Belum Tuntas, Harus Mengulang</v>
      </c>
      <c r="G30" s="273"/>
      <c r="H30" s="273"/>
      <c r="I30" s="273"/>
      <c r="J30" s="273"/>
      <c r="K30" s="274"/>
      <c r="L30" s="74"/>
    </row>
    <row r="31" spans="2:12" s="24" customFormat="1" ht="15" customHeight="1" x14ac:dyDescent="0.2">
      <c r="B31" s="138">
        <v>16</v>
      </c>
      <c r="C31" s="135" t="str">
        <f>IF('Data 1'!C38="","",""&amp;'Data 1'!C38)</f>
        <v/>
      </c>
      <c r="D31" s="161">
        <f>'Data 1'!N38</f>
        <v>21</v>
      </c>
      <c r="E31" s="162">
        <f>'Data 1'!O38</f>
        <v>21</v>
      </c>
      <c r="F31" s="272" t="str">
        <f>IF(E31="","",IF(E31&lt;'Data 1'!$E$10,"Belum Tuntas, Harus Mengulang","Tuntas"))</f>
        <v>Belum Tuntas, Harus Mengulang</v>
      </c>
      <c r="G31" s="273"/>
      <c r="H31" s="273"/>
      <c r="I31" s="273"/>
      <c r="J31" s="273"/>
      <c r="K31" s="274"/>
      <c r="L31" s="74"/>
    </row>
    <row r="32" spans="2:12" s="24" customFormat="1" ht="15" customHeight="1" x14ac:dyDescent="0.2">
      <c r="B32" s="138">
        <v>17</v>
      </c>
      <c r="C32" s="135" t="str">
        <f>IF('Data 1'!C39="","",""&amp;'Data 1'!C39)</f>
        <v/>
      </c>
      <c r="D32" s="161">
        <f>'Data 1'!N39</f>
        <v>21</v>
      </c>
      <c r="E32" s="162">
        <f>'Data 1'!O39</f>
        <v>21</v>
      </c>
      <c r="F32" s="272" t="str">
        <f>IF(E32="","",IF(E32&lt;'Data 1'!$E$10,"Belum Tuntas, Harus Mengulang","Tuntas"))</f>
        <v>Belum Tuntas, Harus Mengulang</v>
      </c>
      <c r="G32" s="273"/>
      <c r="H32" s="273"/>
      <c r="I32" s="273"/>
      <c r="J32" s="273"/>
      <c r="K32" s="274"/>
      <c r="L32" s="74"/>
    </row>
    <row r="33" spans="2:12" s="24" customFormat="1" ht="15" customHeight="1" x14ac:dyDescent="0.2">
      <c r="B33" s="138">
        <v>18</v>
      </c>
      <c r="C33" s="135" t="str">
        <f>IF('Data 1'!C40="","",""&amp;'Data 1'!C40)</f>
        <v/>
      </c>
      <c r="D33" s="161">
        <f>'Data 1'!N40</f>
        <v>18</v>
      </c>
      <c r="E33" s="162">
        <f>'Data 1'!O40</f>
        <v>18</v>
      </c>
      <c r="F33" s="272" t="str">
        <f>IF(E33="","",IF(E33&lt;'Data 1'!$E$10,"Belum Tuntas, Harus Mengulang","Tuntas"))</f>
        <v>Belum Tuntas, Harus Mengulang</v>
      </c>
      <c r="G33" s="273"/>
      <c r="H33" s="273"/>
      <c r="I33" s="273"/>
      <c r="J33" s="273"/>
      <c r="K33" s="274"/>
      <c r="L33" s="74"/>
    </row>
    <row r="34" spans="2:12" s="24" customFormat="1" ht="15" customHeight="1" x14ac:dyDescent="0.2">
      <c r="B34" s="138">
        <v>19</v>
      </c>
      <c r="C34" s="135" t="str">
        <f>IF('Data 1'!C41="","",""&amp;'Data 1'!C41)</f>
        <v/>
      </c>
      <c r="D34" s="161">
        <f>'Data 1'!N41</f>
        <v>18</v>
      </c>
      <c r="E34" s="162">
        <f>'Data 1'!O41</f>
        <v>18</v>
      </c>
      <c r="F34" s="272" t="str">
        <f>IF(E34="","",IF(E34&lt;'Data 1'!$E$10,"Belum Tuntas, Harus Mengulang","Tuntas"))</f>
        <v>Belum Tuntas, Harus Mengulang</v>
      </c>
      <c r="G34" s="273"/>
      <c r="H34" s="273"/>
      <c r="I34" s="273"/>
      <c r="J34" s="273"/>
      <c r="K34" s="274"/>
      <c r="L34" s="74"/>
    </row>
    <row r="35" spans="2:12" s="24" customFormat="1" ht="15" customHeight="1" x14ac:dyDescent="0.2">
      <c r="B35" s="138">
        <v>20</v>
      </c>
      <c r="C35" s="135" t="str">
        <f>IF('Data 1'!C42="","",""&amp;'Data 1'!C42)</f>
        <v/>
      </c>
      <c r="D35" s="161">
        <f>'Data 1'!N42</f>
        <v>18</v>
      </c>
      <c r="E35" s="162">
        <f>'Data 1'!O42</f>
        <v>18</v>
      </c>
      <c r="F35" s="272" t="str">
        <f>IF(E35="","",IF(E35&lt;'Data 1'!$E$10,"Belum Tuntas, Harus Mengulang","Tuntas"))</f>
        <v>Belum Tuntas, Harus Mengulang</v>
      </c>
      <c r="G35" s="273"/>
      <c r="H35" s="273"/>
      <c r="I35" s="273"/>
      <c r="J35" s="273"/>
      <c r="K35" s="274"/>
      <c r="L35" s="74"/>
    </row>
    <row r="36" spans="2:12" s="24" customFormat="1" ht="15" customHeight="1" x14ac:dyDescent="0.2">
      <c r="B36" s="138">
        <v>21</v>
      </c>
      <c r="C36" s="135" t="str">
        <f>IF('Data 1'!C43="","",""&amp;'Data 1'!C43)</f>
        <v/>
      </c>
      <c r="D36" s="161">
        <f>'Data 1'!N43</f>
        <v>17</v>
      </c>
      <c r="E36" s="162">
        <f>'Data 1'!O43</f>
        <v>17</v>
      </c>
      <c r="F36" s="272" t="str">
        <f>IF(E36="","",IF(E36&lt;'Data 1'!$E$10,"Belum Tuntas, Harus Mengulang","Tuntas"))</f>
        <v>Belum Tuntas, Harus Mengulang</v>
      </c>
      <c r="G36" s="273"/>
      <c r="H36" s="273"/>
      <c r="I36" s="273"/>
      <c r="J36" s="273"/>
      <c r="K36" s="274"/>
      <c r="L36" s="74"/>
    </row>
    <row r="37" spans="2:12" s="24" customFormat="1" ht="15" customHeight="1" x14ac:dyDescent="0.2">
      <c r="B37" s="138">
        <v>22</v>
      </c>
      <c r="C37" s="135" t="str">
        <f>IF('Data 1'!C44="","",""&amp;'Data 1'!C44)</f>
        <v/>
      </c>
      <c r="D37" s="161">
        <f>'Data 1'!N44</f>
        <v>16</v>
      </c>
      <c r="E37" s="162">
        <f>'Data 1'!O44</f>
        <v>16</v>
      </c>
      <c r="F37" s="272" t="str">
        <f>IF(E37="","",IF(E37&lt;'Data 1'!$E$10,"Belum Tuntas, Harus Mengulang","Tuntas"))</f>
        <v>Belum Tuntas, Harus Mengulang</v>
      </c>
      <c r="G37" s="273"/>
      <c r="H37" s="273"/>
      <c r="I37" s="273"/>
      <c r="J37" s="273"/>
      <c r="K37" s="274"/>
      <c r="L37" s="74"/>
    </row>
    <row r="38" spans="2:12" s="24" customFormat="1" ht="15" customHeight="1" x14ac:dyDescent="0.2">
      <c r="B38" s="138">
        <v>23</v>
      </c>
      <c r="C38" s="135" t="str">
        <f>IF('Data 1'!C45="","",""&amp;'Data 1'!C45)</f>
        <v/>
      </c>
      <c r="D38" s="161">
        <f>'Data 1'!N45</f>
        <v>17</v>
      </c>
      <c r="E38" s="162">
        <f>'Data 1'!O45</f>
        <v>17</v>
      </c>
      <c r="F38" s="272" t="str">
        <f>IF(E38="","",IF(E38&lt;'Data 1'!$E$10,"Belum Tuntas, Harus Mengulang","Tuntas"))</f>
        <v>Belum Tuntas, Harus Mengulang</v>
      </c>
      <c r="G38" s="273"/>
      <c r="H38" s="273"/>
      <c r="I38" s="273"/>
      <c r="J38" s="273"/>
      <c r="K38" s="274"/>
      <c r="L38" s="74"/>
    </row>
    <row r="39" spans="2:12" s="24" customFormat="1" ht="15" customHeight="1" x14ac:dyDescent="0.2">
      <c r="B39" s="138">
        <v>24</v>
      </c>
      <c r="C39" s="135" t="str">
        <f>IF('Data 1'!C46="","",""&amp;'Data 1'!C46)</f>
        <v/>
      </c>
      <c r="D39" s="161">
        <f>'Data 1'!N46</f>
        <v>17</v>
      </c>
      <c r="E39" s="162">
        <f>'Data 1'!O46</f>
        <v>17</v>
      </c>
      <c r="F39" s="272" t="str">
        <f>IF(E39="","",IF(E39&lt;'Data 1'!$E$10,"Belum Tuntas, Harus Mengulang","Tuntas"))</f>
        <v>Belum Tuntas, Harus Mengulang</v>
      </c>
      <c r="G39" s="273"/>
      <c r="H39" s="273"/>
      <c r="I39" s="273"/>
      <c r="J39" s="273"/>
      <c r="K39" s="274"/>
      <c r="L39" s="74"/>
    </row>
    <row r="40" spans="2:12" s="24" customFormat="1" ht="15" customHeight="1" x14ac:dyDescent="0.2">
      <c r="B40" s="138">
        <v>25</v>
      </c>
      <c r="C40" s="135" t="str">
        <f>IF('Data 1'!C47="","",""&amp;'Data 1'!C47)</f>
        <v/>
      </c>
      <c r="D40" s="161">
        <f>'Data 1'!N47</f>
        <v>16</v>
      </c>
      <c r="E40" s="162">
        <f>'Data 1'!O47</f>
        <v>16</v>
      </c>
      <c r="F40" s="272" t="str">
        <f>IF(E40="","",IF(E40&lt;'Data 1'!$E$10,"Belum Tuntas, Harus Mengulang","Tuntas"))</f>
        <v>Belum Tuntas, Harus Mengulang</v>
      </c>
      <c r="G40" s="273"/>
      <c r="H40" s="273"/>
      <c r="I40" s="273"/>
      <c r="J40" s="273"/>
      <c r="K40" s="274"/>
      <c r="L40" s="74"/>
    </row>
    <row r="41" spans="2:12" s="24" customFormat="1" ht="15" customHeight="1" x14ac:dyDescent="0.2">
      <c r="B41" s="138">
        <v>26</v>
      </c>
      <c r="C41" s="135" t="str">
        <f>IF('Data 1'!C48="","",""&amp;'Data 1'!C48)</f>
        <v/>
      </c>
      <c r="D41" s="161">
        <f>'Data 1'!N48</f>
        <v>15</v>
      </c>
      <c r="E41" s="162">
        <f>'Data 1'!O48</f>
        <v>15</v>
      </c>
      <c r="F41" s="272" t="str">
        <f>IF(E41="","",IF(E41&lt;'Data 1'!$E$10,"Belum Tuntas, Harus Mengulang","Tuntas"))</f>
        <v>Belum Tuntas, Harus Mengulang</v>
      </c>
      <c r="G41" s="273"/>
      <c r="H41" s="273"/>
      <c r="I41" s="273"/>
      <c r="J41" s="273"/>
      <c r="K41" s="274"/>
      <c r="L41" s="74"/>
    </row>
    <row r="42" spans="2:12" s="24" customFormat="1" ht="15" customHeight="1" x14ac:dyDescent="0.2">
      <c r="B42" s="138">
        <v>27</v>
      </c>
      <c r="C42" s="135" t="str">
        <f>IF('Data 1'!C49="","",""&amp;'Data 1'!C49)</f>
        <v/>
      </c>
      <c r="D42" s="161">
        <f>'Data 1'!N49</f>
        <v>12</v>
      </c>
      <c r="E42" s="162">
        <f>'Data 1'!O49</f>
        <v>12</v>
      </c>
      <c r="F42" s="272" t="str">
        <f>IF(E42="","",IF(E42&lt;'Data 1'!$E$10,"Belum Tuntas, Harus Mengulang","Tuntas"))</f>
        <v>Belum Tuntas, Harus Mengulang</v>
      </c>
      <c r="G42" s="273"/>
      <c r="H42" s="273"/>
      <c r="I42" s="273"/>
      <c r="J42" s="273"/>
      <c r="K42" s="274"/>
      <c r="L42" s="74"/>
    </row>
    <row r="43" spans="2:12" s="24" customFormat="1" ht="15" customHeight="1" x14ac:dyDescent="0.2">
      <c r="B43" s="138">
        <v>28</v>
      </c>
      <c r="C43" s="135" t="str">
        <f>IF('Data 1'!C50="","",""&amp;'Data 1'!C50)</f>
        <v/>
      </c>
      <c r="D43" s="161">
        <f>'Data 1'!N50</f>
        <v>13</v>
      </c>
      <c r="E43" s="162">
        <f>'Data 1'!O50</f>
        <v>13</v>
      </c>
      <c r="F43" s="272" t="str">
        <f>IF(E43="","",IF(E43&lt;'Data 1'!$E$10,"Belum Tuntas, Harus Mengulang","Tuntas"))</f>
        <v>Belum Tuntas, Harus Mengulang</v>
      </c>
      <c r="G43" s="273"/>
      <c r="H43" s="273"/>
      <c r="I43" s="273"/>
      <c r="J43" s="273"/>
      <c r="K43" s="274"/>
      <c r="L43" s="74"/>
    </row>
    <row r="44" spans="2:12" s="24" customFormat="1" ht="15" customHeight="1" x14ac:dyDescent="0.2">
      <c r="B44" s="138">
        <v>29</v>
      </c>
      <c r="C44" s="135" t="str">
        <f>IF('Data 1'!C51="","",""&amp;'Data 1'!C51)</f>
        <v/>
      </c>
      <c r="D44" s="161">
        <f>'Data 1'!N51</f>
        <v>11</v>
      </c>
      <c r="E44" s="162">
        <f>'Data 1'!O51</f>
        <v>11</v>
      </c>
      <c r="F44" s="272" t="str">
        <f>IF(E44="","",IF(E44&lt;'Data 1'!$E$10,"Belum Tuntas, Harus Mengulang","Tuntas"))</f>
        <v>Belum Tuntas, Harus Mengulang</v>
      </c>
      <c r="G44" s="273"/>
      <c r="H44" s="273"/>
      <c r="I44" s="273"/>
      <c r="J44" s="273"/>
      <c r="K44" s="274"/>
      <c r="L44" s="74"/>
    </row>
    <row r="45" spans="2:12" s="24" customFormat="1" ht="15" customHeight="1" x14ac:dyDescent="0.2">
      <c r="B45" s="138">
        <v>30</v>
      </c>
      <c r="C45" s="135" t="str">
        <f>IF('Data 1'!C52="","",""&amp;'Data 1'!C52)</f>
        <v/>
      </c>
      <c r="D45" s="161">
        <f>'Data 1'!N52</f>
        <v>8</v>
      </c>
      <c r="E45" s="162">
        <f>'Data 1'!O52</f>
        <v>8</v>
      </c>
      <c r="F45" s="272" t="str">
        <f>IF(E45="","",IF(E45&lt;'Data 1'!$E$10,"Belum Tuntas, Harus Mengulang","Tuntas"))</f>
        <v>Belum Tuntas, Harus Mengulang</v>
      </c>
      <c r="G45" s="273"/>
      <c r="H45" s="273"/>
      <c r="I45" s="273"/>
      <c r="J45" s="273"/>
      <c r="K45" s="274"/>
      <c r="L45" s="74"/>
    </row>
    <row r="46" spans="2:12" s="24" customFormat="1" ht="15" customHeight="1" x14ac:dyDescent="0.2">
      <c r="B46" s="138">
        <v>31</v>
      </c>
      <c r="C46" s="135" t="str">
        <f>IF('Data 1'!C53="","",""&amp;'Data 1'!C53)</f>
        <v/>
      </c>
      <c r="D46" s="161" t="str">
        <f>'Data 1'!N53</f>
        <v/>
      </c>
      <c r="E46" s="162" t="str">
        <f>'Data 1'!O53</f>
        <v/>
      </c>
      <c r="F46" s="272" t="str">
        <f>IF(E46="","",IF(E46&lt;'Data 1'!$E$10,"Belum Tuntas, Harus Mengulang","Tuntas"))</f>
        <v/>
      </c>
      <c r="G46" s="273"/>
      <c r="H46" s="273"/>
      <c r="I46" s="273"/>
      <c r="J46" s="273"/>
      <c r="K46" s="274"/>
      <c r="L46" s="74"/>
    </row>
    <row r="47" spans="2:12" s="24" customFormat="1" ht="15" customHeight="1" x14ac:dyDescent="0.2">
      <c r="B47" s="138">
        <v>32</v>
      </c>
      <c r="C47" s="135" t="str">
        <f>IF('Data 1'!C54="","",""&amp;'Data 1'!C54)</f>
        <v/>
      </c>
      <c r="D47" s="161" t="str">
        <f>'Data 1'!N54</f>
        <v/>
      </c>
      <c r="E47" s="162" t="str">
        <f>'Data 1'!O54</f>
        <v/>
      </c>
      <c r="F47" s="272" t="str">
        <f>IF(E47="","",IF(E47&lt;'Data 1'!$E$10,"Belum Tuntas, Harus Mengulang","Tuntas"))</f>
        <v/>
      </c>
      <c r="G47" s="273"/>
      <c r="H47" s="273"/>
      <c r="I47" s="273"/>
      <c r="J47" s="273"/>
      <c r="K47" s="274"/>
      <c r="L47" s="74"/>
    </row>
    <row r="48" spans="2:12" s="24" customFormat="1" ht="15" customHeight="1" x14ac:dyDescent="0.2">
      <c r="B48" s="138">
        <v>33</v>
      </c>
      <c r="C48" s="135" t="str">
        <f>IF('Data 1'!C55="","",""&amp;'Data 1'!C55)</f>
        <v/>
      </c>
      <c r="D48" s="161" t="str">
        <f>'Data 1'!N55</f>
        <v/>
      </c>
      <c r="E48" s="162" t="str">
        <f>'Data 1'!O55</f>
        <v/>
      </c>
      <c r="F48" s="272" t="str">
        <f>IF(E48="","",IF(E48&lt;'Data 1'!$E$10,"Belum Tuntas, Harus Mengulang","Tuntas"))</f>
        <v/>
      </c>
      <c r="G48" s="273"/>
      <c r="H48" s="273"/>
      <c r="I48" s="273"/>
      <c r="J48" s="273"/>
      <c r="K48" s="274"/>
      <c r="L48" s="74"/>
    </row>
    <row r="49" spans="2:12" s="24" customFormat="1" ht="15" customHeight="1" x14ac:dyDescent="0.2">
      <c r="B49" s="138">
        <v>34</v>
      </c>
      <c r="C49" s="135" t="str">
        <f>IF('Data 1'!C56="","",""&amp;'Data 1'!C56)</f>
        <v/>
      </c>
      <c r="D49" s="161" t="str">
        <f>'Data 1'!N56</f>
        <v/>
      </c>
      <c r="E49" s="162" t="str">
        <f>'Data 1'!O56</f>
        <v/>
      </c>
      <c r="F49" s="272" t="str">
        <f>IF(E49="","",IF(E49&lt;'Data 1'!$E$10,"Belum Tuntas, Harus Mengulang","Tuntas"))</f>
        <v/>
      </c>
      <c r="G49" s="273"/>
      <c r="H49" s="273"/>
      <c r="I49" s="273"/>
      <c r="J49" s="273"/>
      <c r="K49" s="274"/>
      <c r="L49" s="74"/>
    </row>
    <row r="50" spans="2:12" s="24" customFormat="1" ht="15" customHeight="1" x14ac:dyDescent="0.2">
      <c r="B50" s="138">
        <v>35</v>
      </c>
      <c r="C50" s="135" t="str">
        <f>IF('Data 1'!C57="","",""&amp;'Data 1'!C57)</f>
        <v/>
      </c>
      <c r="D50" s="161" t="str">
        <f>'Data 1'!N57</f>
        <v/>
      </c>
      <c r="E50" s="162" t="str">
        <f>'Data 1'!O57</f>
        <v/>
      </c>
      <c r="F50" s="272" t="str">
        <f>IF(E50="","",IF(E50&lt;'Data 1'!$E$10,"Belum Tuntas, Harus Mengulang","Tuntas"))</f>
        <v/>
      </c>
      <c r="G50" s="273"/>
      <c r="H50" s="273"/>
      <c r="I50" s="273"/>
      <c r="J50" s="273"/>
      <c r="K50" s="274"/>
      <c r="L50" s="74"/>
    </row>
    <row r="51" spans="2:12" s="24" customFormat="1" ht="15" customHeight="1" x14ac:dyDescent="0.2">
      <c r="B51" s="138">
        <v>36</v>
      </c>
      <c r="C51" s="135" t="str">
        <f>IF('Data 1'!C58="","",""&amp;'Data 1'!C58)</f>
        <v/>
      </c>
      <c r="D51" s="161" t="str">
        <f>'Data 1'!N58</f>
        <v/>
      </c>
      <c r="E51" s="162" t="str">
        <f>'Data 1'!O58</f>
        <v/>
      </c>
      <c r="F51" s="272" t="str">
        <f>IF(E51="","",IF(E51&lt;'Data 1'!$E$10,"Belum Tuntas, Harus Mengulang","Tuntas"))</f>
        <v/>
      </c>
      <c r="G51" s="273"/>
      <c r="H51" s="273"/>
      <c r="I51" s="273"/>
      <c r="J51" s="273"/>
      <c r="K51" s="274"/>
      <c r="L51" s="74"/>
    </row>
    <row r="52" spans="2:12" s="24" customFormat="1" ht="15" customHeight="1" x14ac:dyDescent="0.2">
      <c r="B52" s="138">
        <v>37</v>
      </c>
      <c r="C52" s="135" t="str">
        <f>IF('Data 1'!C59="","",""&amp;'Data 1'!C59)</f>
        <v/>
      </c>
      <c r="D52" s="161" t="str">
        <f>'Data 1'!N59</f>
        <v/>
      </c>
      <c r="E52" s="162" t="str">
        <f>'Data 1'!O59</f>
        <v/>
      </c>
      <c r="F52" s="272" t="str">
        <f>IF(E52="","",IF(E52&lt;'Data 1'!$E$10,"Belum Tuntas, Harus Mengulang","Tuntas"))</f>
        <v/>
      </c>
      <c r="G52" s="273"/>
      <c r="H52" s="273"/>
      <c r="I52" s="273"/>
      <c r="J52" s="273"/>
      <c r="K52" s="274"/>
      <c r="L52" s="74"/>
    </row>
    <row r="53" spans="2:12" s="24" customFormat="1" ht="15" customHeight="1" x14ac:dyDescent="0.2">
      <c r="B53" s="138">
        <v>38</v>
      </c>
      <c r="C53" s="135" t="str">
        <f>IF('Data 1'!C60="","",""&amp;'Data 1'!C60)</f>
        <v/>
      </c>
      <c r="D53" s="161" t="str">
        <f>'Data 1'!N60</f>
        <v/>
      </c>
      <c r="E53" s="162" t="str">
        <f>'Data 1'!O60</f>
        <v/>
      </c>
      <c r="F53" s="272" t="str">
        <f>IF(E53="","",IF(E53&lt;'Data 1'!$E$10,"Belum Tuntas, Harus Mengulang","Tuntas"))</f>
        <v/>
      </c>
      <c r="G53" s="273"/>
      <c r="H53" s="273"/>
      <c r="I53" s="273"/>
      <c r="J53" s="273"/>
      <c r="K53" s="274"/>
      <c r="L53" s="74"/>
    </row>
    <row r="54" spans="2:12" s="24" customFormat="1" ht="15" customHeight="1" x14ac:dyDescent="0.2">
      <c r="B54" s="138">
        <v>39</v>
      </c>
      <c r="C54" s="135" t="str">
        <f>IF('Data 1'!C61="","",""&amp;'Data 1'!C61)</f>
        <v/>
      </c>
      <c r="D54" s="161" t="str">
        <f>'Data 1'!N61</f>
        <v/>
      </c>
      <c r="E54" s="162" t="str">
        <f>'Data 1'!O61</f>
        <v/>
      </c>
      <c r="F54" s="272" t="str">
        <f>IF(E54="","",IF(E54&lt;'Data 1'!$E$10,"Belum Tuntas, Harus Mengulang","Tuntas"))</f>
        <v/>
      </c>
      <c r="G54" s="273"/>
      <c r="H54" s="273"/>
      <c r="I54" s="273"/>
      <c r="J54" s="273"/>
      <c r="K54" s="274"/>
      <c r="L54" s="74"/>
    </row>
    <row r="55" spans="2:12" s="24" customFormat="1" ht="15" customHeight="1" x14ac:dyDescent="0.2">
      <c r="B55" s="138">
        <v>40</v>
      </c>
      <c r="C55" s="135" t="str">
        <f>IF('Data 1'!C62="","",""&amp;'Data 1'!C62)</f>
        <v/>
      </c>
      <c r="D55" s="161" t="str">
        <f>'Data 1'!N62</f>
        <v/>
      </c>
      <c r="E55" s="162" t="str">
        <f>'Data 1'!O62</f>
        <v/>
      </c>
      <c r="F55" s="272" t="str">
        <f>IF(E55="","",IF(E55&lt;'Data 1'!$E$10,"Belum Tuntas, Harus Mengulang","Tuntas"))</f>
        <v/>
      </c>
      <c r="G55" s="273"/>
      <c r="H55" s="273"/>
      <c r="I55" s="273"/>
      <c r="J55" s="273"/>
      <c r="K55" s="274"/>
      <c r="L55" s="74"/>
    </row>
    <row r="56" spans="2:12" s="24" customFormat="1" ht="15" customHeight="1" x14ac:dyDescent="0.2">
      <c r="B56" s="138">
        <v>41</v>
      </c>
      <c r="C56" s="135" t="str">
        <f>IF('Data 1'!C63="","",""&amp;'Data 1'!C63)</f>
        <v/>
      </c>
      <c r="D56" s="161" t="str">
        <f>'Data 1'!N63</f>
        <v/>
      </c>
      <c r="E56" s="162" t="str">
        <f>'Data 1'!O63</f>
        <v/>
      </c>
      <c r="F56" s="272" t="str">
        <f>IF(E56="","",IF(E56&lt;'Data 1'!$E$10,"Belum Tuntas, Harus Mengulang","Tuntas"))</f>
        <v/>
      </c>
      <c r="G56" s="273"/>
      <c r="H56" s="273"/>
      <c r="I56" s="273"/>
      <c r="J56" s="273"/>
      <c r="K56" s="274"/>
      <c r="L56" s="74"/>
    </row>
    <row r="57" spans="2:12" s="24" customFormat="1" ht="15" customHeight="1" x14ac:dyDescent="0.2">
      <c r="B57" s="138">
        <v>42</v>
      </c>
      <c r="C57" s="135" t="str">
        <f>IF('Data 1'!C64="","",""&amp;'Data 1'!C64)</f>
        <v/>
      </c>
      <c r="D57" s="161" t="str">
        <f>'Data 1'!N64</f>
        <v/>
      </c>
      <c r="E57" s="162" t="str">
        <f>'Data 1'!O64</f>
        <v/>
      </c>
      <c r="F57" s="272" t="str">
        <f>IF(E57="","",IF(E57&lt;'Data 1'!$E$10,"Belum Tuntas, Harus Mengulang","Tuntas"))</f>
        <v/>
      </c>
      <c r="G57" s="273"/>
      <c r="H57" s="273"/>
      <c r="I57" s="273"/>
      <c r="J57" s="273"/>
      <c r="K57" s="274"/>
      <c r="L57" s="74"/>
    </row>
    <row r="58" spans="2:12" s="24" customFormat="1" ht="15" customHeight="1" x14ac:dyDescent="0.2">
      <c r="B58" s="138">
        <v>43</v>
      </c>
      <c r="C58" s="135" t="str">
        <f>IF('Data 1'!C65="","",""&amp;'Data 1'!C65)</f>
        <v/>
      </c>
      <c r="D58" s="161" t="str">
        <f>'Data 1'!N65</f>
        <v/>
      </c>
      <c r="E58" s="162" t="str">
        <f>'Data 1'!O65</f>
        <v/>
      </c>
      <c r="F58" s="272" t="str">
        <f>IF(E58="","",IF(E58&lt;'Data 1'!$E$10,"Belum Tuntas, Harus Mengulang","Tuntas"))</f>
        <v/>
      </c>
      <c r="G58" s="273"/>
      <c r="H58" s="273"/>
      <c r="I58" s="273"/>
      <c r="J58" s="273"/>
      <c r="K58" s="274"/>
      <c r="L58" s="74"/>
    </row>
    <row r="59" spans="2:12" s="24" customFormat="1" ht="15" customHeight="1" x14ac:dyDescent="0.2">
      <c r="B59" s="138">
        <v>44</v>
      </c>
      <c r="C59" s="135" t="str">
        <f>IF('Data 1'!C66="","",""&amp;'Data 1'!C66)</f>
        <v/>
      </c>
      <c r="D59" s="161" t="str">
        <f>'Data 1'!N66</f>
        <v/>
      </c>
      <c r="E59" s="162" t="str">
        <f>'Data 1'!O66</f>
        <v/>
      </c>
      <c r="F59" s="272" t="str">
        <f>IF(E59="","",IF(E59&lt;'Data 1'!$E$10,"Belum Tuntas, Harus Mengulang","Tuntas"))</f>
        <v/>
      </c>
      <c r="G59" s="273"/>
      <c r="H59" s="273"/>
      <c r="I59" s="273"/>
      <c r="J59" s="273"/>
      <c r="K59" s="274"/>
      <c r="L59" s="74"/>
    </row>
    <row r="60" spans="2:12" s="24" customFormat="1" ht="15" customHeight="1" x14ac:dyDescent="0.2">
      <c r="B60" s="138">
        <v>45</v>
      </c>
      <c r="C60" s="135" t="str">
        <f>IF('Data 1'!C67="","",""&amp;'Data 1'!C67)</f>
        <v/>
      </c>
      <c r="D60" s="161" t="str">
        <f>'Data 1'!N67</f>
        <v/>
      </c>
      <c r="E60" s="162" t="str">
        <f>'Data 1'!O67</f>
        <v/>
      </c>
      <c r="F60" s="272" t="str">
        <f>IF(E60="","",IF(E60&lt;'Data 1'!$E$10,"Belum Tuntas, Harus Mengulang","Tuntas"))</f>
        <v/>
      </c>
      <c r="G60" s="273"/>
      <c r="H60" s="273"/>
      <c r="I60" s="273"/>
      <c r="J60" s="273"/>
      <c r="K60" s="274"/>
      <c r="L60" s="26"/>
    </row>
    <row r="61" spans="2:12" s="24" customFormat="1" ht="15" customHeight="1" x14ac:dyDescent="0.2">
      <c r="B61" s="138">
        <v>46</v>
      </c>
      <c r="C61" s="135" t="str">
        <f>IF('Data 1'!C68="","",""&amp;'Data 1'!C68)</f>
        <v/>
      </c>
      <c r="D61" s="161" t="str">
        <f>'Data 1'!N68</f>
        <v/>
      </c>
      <c r="E61" s="162" t="str">
        <f>'Data 1'!O68</f>
        <v/>
      </c>
      <c r="F61" s="272" t="str">
        <f>IF(E61="","",IF(E61&lt;'Data 1'!$E$10,"Belum Tuntas, Harus Mengulang","Tuntas"))</f>
        <v/>
      </c>
      <c r="G61" s="273"/>
      <c r="H61" s="273"/>
      <c r="I61" s="273"/>
      <c r="J61" s="273"/>
      <c r="K61" s="274"/>
      <c r="L61" s="26"/>
    </row>
    <row r="62" spans="2:12" s="24" customFormat="1" ht="15" customHeight="1" x14ac:dyDescent="0.2">
      <c r="B62" s="138">
        <v>47</v>
      </c>
      <c r="C62" s="135" t="str">
        <f>IF('Data 1'!C69="","",""&amp;'Data 1'!C69)</f>
        <v/>
      </c>
      <c r="D62" s="161" t="str">
        <f>'Data 1'!N69</f>
        <v/>
      </c>
      <c r="E62" s="162" t="str">
        <f>'Data 1'!O69</f>
        <v/>
      </c>
      <c r="F62" s="272" t="str">
        <f>IF(E62="","",IF(E62&lt;'Data 1'!$E$10,"Belum Tuntas, Harus Mengulang","Tuntas"))</f>
        <v/>
      </c>
      <c r="G62" s="273"/>
      <c r="H62" s="273"/>
      <c r="I62" s="273"/>
      <c r="J62" s="273"/>
      <c r="K62" s="274"/>
      <c r="L62" s="26"/>
    </row>
    <row r="63" spans="2:12" s="24" customFormat="1" ht="15" customHeight="1" x14ac:dyDescent="0.2">
      <c r="B63" s="138">
        <v>48</v>
      </c>
      <c r="C63" s="135" t="str">
        <f>IF('Data 1'!C70="","",""&amp;'Data 1'!C70)</f>
        <v/>
      </c>
      <c r="D63" s="161" t="str">
        <f>'Data 1'!N70</f>
        <v/>
      </c>
      <c r="E63" s="162" t="str">
        <f>'Data 1'!O70</f>
        <v/>
      </c>
      <c r="F63" s="272" t="str">
        <f>IF(E63="","",IF(E63&lt;'Data 1'!$E$10,"Belum Tuntas, Harus Mengulang","Tuntas"))</f>
        <v/>
      </c>
      <c r="G63" s="273"/>
      <c r="H63" s="273"/>
      <c r="I63" s="273"/>
      <c r="J63" s="273"/>
      <c r="K63" s="274"/>
      <c r="L63" s="26"/>
    </row>
    <row r="64" spans="2:12" s="24" customFormat="1" ht="15" customHeight="1" x14ac:dyDescent="0.2">
      <c r="B64" s="138">
        <v>49</v>
      </c>
      <c r="C64" s="135" t="str">
        <f>IF('Data 1'!C71="","",""&amp;'Data 1'!C71)</f>
        <v/>
      </c>
      <c r="D64" s="161" t="str">
        <f>'Data 1'!N71</f>
        <v/>
      </c>
      <c r="E64" s="162" t="str">
        <f>'Data 1'!O71</f>
        <v/>
      </c>
      <c r="F64" s="272" t="str">
        <f>IF(E64="","",IF(E64&lt;'Data 1'!$E$10,"Belum Tuntas, Harus Mengulang","Tuntas"))</f>
        <v/>
      </c>
      <c r="G64" s="273"/>
      <c r="H64" s="273"/>
      <c r="I64" s="273"/>
      <c r="J64" s="273"/>
      <c r="K64" s="274"/>
      <c r="L64" s="26"/>
    </row>
    <row r="65" spans="2:12" s="24" customFormat="1" ht="15" customHeight="1" x14ac:dyDescent="0.2">
      <c r="B65" s="139">
        <v>50</v>
      </c>
      <c r="C65" s="136" t="str">
        <f>IF('Data 1'!C72="","",""&amp;'Data 1'!C72)</f>
        <v/>
      </c>
      <c r="D65" s="163" t="str">
        <f>'Data 1'!N72</f>
        <v/>
      </c>
      <c r="E65" s="164" t="str">
        <f>'Data 1'!O72</f>
        <v/>
      </c>
      <c r="F65" s="272" t="str">
        <f>IF(E65="","",IF(E65&lt;'Data 1'!$E$10,"Belum Tuntas, Harus Mengulang","Tuntas"))</f>
        <v/>
      </c>
      <c r="G65" s="273"/>
      <c r="H65" s="273"/>
      <c r="I65" s="273"/>
      <c r="J65" s="273"/>
      <c r="K65" s="274"/>
      <c r="L65" s="26"/>
    </row>
    <row r="66" spans="2:12" s="24" customFormat="1" ht="3.95" customHeight="1" x14ac:dyDescent="0.2">
      <c r="B66" s="123"/>
      <c r="C66" s="124"/>
      <c r="D66" s="125"/>
      <c r="E66" s="130"/>
      <c r="F66" s="124"/>
      <c r="G66" s="124"/>
      <c r="H66" s="124"/>
      <c r="I66" s="124"/>
      <c r="J66" s="124"/>
      <c r="K66" s="126"/>
      <c r="L66" s="26"/>
    </row>
    <row r="67" spans="2:12" s="24" customFormat="1" ht="3.95" customHeight="1" x14ac:dyDescent="0.2">
      <c r="B67" s="27"/>
      <c r="C67" s="28"/>
      <c r="D67" s="70"/>
      <c r="E67" s="131"/>
      <c r="F67" s="28"/>
      <c r="G67" s="28"/>
      <c r="H67" s="28"/>
      <c r="I67" s="28"/>
      <c r="J67" s="28"/>
      <c r="K67" s="29"/>
      <c r="L67" s="26"/>
    </row>
    <row r="68" spans="2:12" s="24" customFormat="1" ht="15" customHeight="1" x14ac:dyDescent="0.2">
      <c r="B68" s="277" t="s">
        <v>71</v>
      </c>
      <c r="C68" s="192" t="s">
        <v>28</v>
      </c>
      <c r="D68" s="133" t="s">
        <v>20</v>
      </c>
      <c r="E68" s="195">
        <f>SUM(E16:E65)</f>
        <v>674</v>
      </c>
      <c r="F68" s="132"/>
      <c r="G68" s="188" t="s">
        <v>61</v>
      </c>
      <c r="H68" s="133"/>
      <c r="I68" s="133" t="s">
        <v>20</v>
      </c>
      <c r="J68" s="189" t="str">
        <f>COUNT(E16:E65)&amp;""</f>
        <v>30</v>
      </c>
      <c r="K68" s="198" t="s">
        <v>64</v>
      </c>
      <c r="L68" s="26"/>
    </row>
    <row r="69" spans="2:12" s="24" customFormat="1" ht="15" customHeight="1" x14ac:dyDescent="0.2">
      <c r="B69" s="278"/>
      <c r="C69" s="193" t="s">
        <v>29</v>
      </c>
      <c r="D69" s="26" t="s">
        <v>20</v>
      </c>
      <c r="E69" s="196">
        <f>AVERAGE(E16:E65)</f>
        <v>22.466666666666665</v>
      </c>
      <c r="F69" s="25"/>
      <c r="G69" s="75" t="s">
        <v>62</v>
      </c>
      <c r="H69" s="26"/>
      <c r="I69" s="26" t="s">
        <v>20</v>
      </c>
      <c r="J69" s="190" t="str">
        <f>DCOUNT(E13:F65,"Nilai",O5:O6)&amp;""</f>
        <v>1</v>
      </c>
      <c r="K69" s="199" t="s">
        <v>64</v>
      </c>
      <c r="L69" s="26"/>
    </row>
    <row r="70" spans="2:12" s="24" customFormat="1" ht="15" customHeight="1" x14ac:dyDescent="0.2">
      <c r="B70" s="278"/>
      <c r="C70" s="193" t="s">
        <v>30</v>
      </c>
      <c r="D70" s="26" t="s">
        <v>20</v>
      </c>
      <c r="E70" s="196">
        <f>MAX(E16:E65)</f>
        <v>67</v>
      </c>
      <c r="F70" s="25"/>
      <c r="G70" s="75" t="s">
        <v>63</v>
      </c>
      <c r="H70" s="26"/>
      <c r="I70" s="26" t="s">
        <v>20</v>
      </c>
      <c r="J70" s="190">
        <f>J68-J69</f>
        <v>29</v>
      </c>
      <c r="K70" s="199" t="s">
        <v>64</v>
      </c>
      <c r="L70" s="26"/>
    </row>
    <row r="71" spans="2:12" s="24" customFormat="1" ht="15" customHeight="1" x14ac:dyDescent="0.2">
      <c r="B71" s="278"/>
      <c r="C71" s="193" t="s">
        <v>31</v>
      </c>
      <c r="D71" s="26" t="s">
        <v>20</v>
      </c>
      <c r="E71" s="196">
        <f>MIN(E16:E65)</f>
        <v>8</v>
      </c>
      <c r="F71" s="25"/>
      <c r="G71" s="75" t="s">
        <v>66</v>
      </c>
      <c r="H71" s="26"/>
      <c r="I71" s="26" t="s">
        <v>20</v>
      </c>
      <c r="J71" s="190" t="str">
        <f>DCOUNT(E13:F65,"Nilai",N5:N6)&amp;""</f>
        <v>12</v>
      </c>
      <c r="K71" s="199" t="s">
        <v>64</v>
      </c>
      <c r="L71" s="26"/>
    </row>
    <row r="72" spans="2:12" s="24" customFormat="1" ht="15" customHeight="1" x14ac:dyDescent="0.2">
      <c r="B72" s="279"/>
      <c r="C72" s="194" t="s">
        <v>32</v>
      </c>
      <c r="D72" s="28" t="s">
        <v>20</v>
      </c>
      <c r="E72" s="197">
        <f>STDEV(E16:E65)</f>
        <v>10.63414582706408</v>
      </c>
      <c r="F72" s="27"/>
      <c r="G72" s="72" t="s">
        <v>65</v>
      </c>
      <c r="H72" s="28"/>
      <c r="I72" s="28" t="s">
        <v>20</v>
      </c>
      <c r="J72" s="191">
        <f>J68-J71</f>
        <v>18</v>
      </c>
      <c r="K72" s="200" t="s">
        <v>64</v>
      </c>
      <c r="L72" s="26"/>
    </row>
    <row r="74" spans="2:12" x14ac:dyDescent="0.2">
      <c r="B74" s="67"/>
      <c r="F74" s="296" t="str">
        <f>""&amp;'Data 1'!J75</f>
        <v/>
      </c>
      <c r="G74" s="296"/>
      <c r="H74" s="296"/>
      <c r="I74" s="296"/>
      <c r="J74" s="296"/>
    </row>
    <row r="75" spans="2:12" x14ac:dyDescent="0.2">
      <c r="B75" s="67"/>
      <c r="C75" s="67" t="s">
        <v>43</v>
      </c>
      <c r="F75" s="297" t="s">
        <v>33</v>
      </c>
      <c r="G75" s="297"/>
      <c r="H75" s="297"/>
      <c r="I75" s="297"/>
      <c r="J75" s="297"/>
    </row>
    <row r="76" spans="2:12" x14ac:dyDescent="0.2">
      <c r="B76" s="67"/>
    </row>
    <row r="79" spans="2:12" x14ac:dyDescent="0.2">
      <c r="C79" s="202" t="str">
        <f>""&amp;'Data 1'!C82</f>
        <v/>
      </c>
      <c r="F79" s="287" t="str">
        <f>E11</f>
        <v>SUMARSONO, M.KOM</v>
      </c>
      <c r="G79" s="287"/>
      <c r="H79" s="287"/>
      <c r="I79" s="287"/>
      <c r="J79" s="287"/>
    </row>
  </sheetData>
  <mergeCells count="69">
    <mergeCell ref="F74:J74"/>
    <mergeCell ref="F75:J75"/>
    <mergeCell ref="E11:J11"/>
    <mergeCell ref="E4:J4"/>
    <mergeCell ref="F57:K57"/>
    <mergeCell ref="F58:K58"/>
    <mergeCell ref="F59:K59"/>
    <mergeCell ref="F60:K60"/>
    <mergeCell ref="F53:K53"/>
    <mergeCell ref="F56:K56"/>
    <mergeCell ref="F50:K50"/>
    <mergeCell ref="F51:K51"/>
    <mergeCell ref="F52:K52"/>
    <mergeCell ref="F65:K65"/>
    <mergeCell ref="F54:K54"/>
    <mergeCell ref="F55:K55"/>
    <mergeCell ref="B1:K1"/>
    <mergeCell ref="F45:K45"/>
    <mergeCell ref="F46:K46"/>
    <mergeCell ref="F47:K47"/>
    <mergeCell ref="F48:K48"/>
    <mergeCell ref="F33:K33"/>
    <mergeCell ref="F35:K35"/>
    <mergeCell ref="F36:K36"/>
    <mergeCell ref="E13:E15"/>
    <mergeCell ref="F23:K23"/>
    <mergeCell ref="F24:K24"/>
    <mergeCell ref="B13:B15"/>
    <mergeCell ref="F26:K26"/>
    <mergeCell ref="D13:D14"/>
    <mergeCell ref="F39:K39"/>
    <mergeCell ref="F40:K40"/>
    <mergeCell ref="F79:J79"/>
    <mergeCell ref="F18:K18"/>
    <mergeCell ref="F19:K19"/>
    <mergeCell ref="F20:K20"/>
    <mergeCell ref="F21:K21"/>
    <mergeCell ref="F22:K22"/>
    <mergeCell ref="F34:K34"/>
    <mergeCell ref="F25:K25"/>
    <mergeCell ref="F32:K32"/>
    <mergeCell ref="F37:K37"/>
    <mergeCell ref="F38:K38"/>
    <mergeCell ref="F27:K27"/>
    <mergeCell ref="F28:K28"/>
    <mergeCell ref="F29:K29"/>
    <mergeCell ref="F30:K30"/>
    <mergeCell ref="F31:K31"/>
    <mergeCell ref="N3:O4"/>
    <mergeCell ref="B68:B72"/>
    <mergeCell ref="F61:K61"/>
    <mergeCell ref="F62:K62"/>
    <mergeCell ref="F63:K63"/>
    <mergeCell ref="F64:K64"/>
    <mergeCell ref="F17:K17"/>
    <mergeCell ref="F13:K15"/>
    <mergeCell ref="F16:K16"/>
    <mergeCell ref="E8:J8"/>
    <mergeCell ref="B3:B11"/>
    <mergeCell ref="E5:J5"/>
    <mergeCell ref="E6:J6"/>
    <mergeCell ref="E7:J7"/>
    <mergeCell ref="E9:J9"/>
    <mergeCell ref="C13:C15"/>
    <mergeCell ref="F41:K41"/>
    <mergeCell ref="F42:K42"/>
    <mergeCell ref="F43:K43"/>
    <mergeCell ref="F44:K44"/>
    <mergeCell ref="F49:K49"/>
  </mergeCells>
  <phoneticPr fontId="0" type="noConversion"/>
  <printOptions horizontalCentered="1" verticalCentered="1"/>
  <pageMargins left="0.98425196850393704" right="0.59055118110236227" top="0.78740157480314965" bottom="0.59055118110236227" header="0.51181102362204722" footer="0.51181102362204722"/>
  <pageSetup paperSize="256" orientation="portrait" horizontalDpi="0" verticalDpi="0" r:id="rId1"/>
  <headerFooter alignWithMargins="0">
    <oddHeader>&amp;R&amp;"Comic Sans MS,Italic"&amp;8Hasil Tes, &amp;D ; &amp;T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3"/>
  <sheetViews>
    <sheetView tabSelected="1" zoomScale="75" workbookViewId="0">
      <selection activeCell="AG26" sqref="AG26"/>
    </sheetView>
  </sheetViews>
  <sheetFormatPr defaultRowHeight="15" x14ac:dyDescent="0.2"/>
  <cols>
    <col min="1" max="1" width="9.140625" style="40"/>
    <col min="2" max="3" width="5.7109375" style="40" customWidth="1"/>
    <col min="4" max="11" width="4.7109375" style="40" customWidth="1"/>
    <col min="12" max="13" width="5.7109375" style="40" customWidth="1"/>
    <col min="14" max="32" width="4.7109375" style="40" customWidth="1"/>
    <col min="33" max="16384" width="9.140625" style="40"/>
  </cols>
  <sheetData>
    <row r="1" spans="1:23" ht="20.100000000000001" customHeight="1" x14ac:dyDescent="0.2">
      <c r="A1" s="306" t="s">
        <v>41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</row>
    <row r="2" spans="1:23" x14ac:dyDescent="0.2">
      <c r="B2" s="16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15" customHeight="1" x14ac:dyDescent="0.2">
      <c r="A3" s="299" t="s">
        <v>19</v>
      </c>
      <c r="B3" s="48"/>
      <c r="C3" s="48"/>
      <c r="D3" s="49"/>
      <c r="E3" s="49"/>
      <c r="F3" s="50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1"/>
    </row>
    <row r="4" spans="1:23" x14ac:dyDescent="0.2">
      <c r="A4" s="300"/>
      <c r="B4" s="44" t="s">
        <v>22</v>
      </c>
      <c r="C4" s="45"/>
      <c r="D4" s="46"/>
      <c r="E4" s="46"/>
      <c r="F4" s="42"/>
      <c r="G4" s="46"/>
      <c r="H4" s="46" t="s">
        <v>20</v>
      </c>
      <c r="I4" s="211" t="str">
        <f>""&amp;'Data 1'!E4</f>
        <v>UIN SUNAN KALIJAGA YOGYAKARTA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52"/>
    </row>
    <row r="5" spans="1:23" x14ac:dyDescent="0.2">
      <c r="A5" s="300"/>
      <c r="B5" s="44" t="s">
        <v>23</v>
      </c>
      <c r="C5" s="45"/>
      <c r="D5" s="46"/>
      <c r="E5" s="46"/>
      <c r="F5" s="42"/>
      <c r="G5" s="46"/>
      <c r="H5" s="46" t="s">
        <v>20</v>
      </c>
      <c r="I5" s="211" t="str">
        <f>""&amp;'Data 1'!E5</f>
        <v>SENI BUDAYA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307"/>
    </row>
    <row r="6" spans="1:23" x14ac:dyDescent="0.2">
      <c r="A6" s="300"/>
      <c r="B6" s="44" t="s">
        <v>42</v>
      </c>
      <c r="C6" s="45"/>
      <c r="D6" s="46"/>
      <c r="E6" s="46"/>
      <c r="F6" s="42"/>
      <c r="G6" s="46"/>
      <c r="H6" s="46" t="s">
        <v>20</v>
      </c>
      <c r="I6" s="211" t="str">
        <f>""&amp;'Data 1'!E6</f>
        <v/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52"/>
    </row>
    <row r="7" spans="1:23" x14ac:dyDescent="0.2">
      <c r="A7" s="300"/>
      <c r="B7" s="44" t="s">
        <v>25</v>
      </c>
      <c r="C7" s="45"/>
      <c r="D7" s="46"/>
      <c r="E7" s="46"/>
      <c r="F7" s="42"/>
      <c r="G7" s="46"/>
      <c r="H7" s="46" t="s">
        <v>20</v>
      </c>
      <c r="I7" s="211" t="str">
        <f>""&amp;'Data 1'!E7</f>
        <v/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52"/>
    </row>
    <row r="8" spans="1:23" x14ac:dyDescent="0.2">
      <c r="A8" s="300"/>
      <c r="B8" s="44" t="s">
        <v>34</v>
      </c>
      <c r="C8" s="45"/>
      <c r="D8" s="46"/>
      <c r="E8" s="46"/>
      <c r="F8" s="42"/>
      <c r="G8" s="46"/>
      <c r="H8" s="46" t="s">
        <v>20</v>
      </c>
      <c r="I8" s="211" t="str">
        <f>""&amp;'Data 1'!E8</f>
        <v>URAIAN OBYEKTIF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52"/>
    </row>
    <row r="9" spans="1:23" x14ac:dyDescent="0.2">
      <c r="A9" s="300"/>
      <c r="B9" s="44" t="s">
        <v>21</v>
      </c>
      <c r="C9" s="45"/>
      <c r="D9" s="46"/>
      <c r="E9" s="46"/>
      <c r="F9" s="42"/>
      <c r="G9" s="46"/>
      <c r="H9" s="46" t="s">
        <v>20</v>
      </c>
      <c r="I9" s="211" t="str">
        <f>""&amp;'Data 1'!E9</f>
        <v/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52"/>
    </row>
    <row r="10" spans="1:23" x14ac:dyDescent="0.2">
      <c r="A10" s="300"/>
      <c r="B10" s="44" t="s">
        <v>26</v>
      </c>
      <c r="C10" s="45"/>
      <c r="D10" s="46"/>
      <c r="E10" s="46"/>
      <c r="F10" s="42"/>
      <c r="G10" s="46"/>
      <c r="H10" s="46" t="s">
        <v>20</v>
      </c>
      <c r="I10" s="211" t="str">
        <f>""&amp;'Data 1'!E11</f>
        <v>SUMARSONO, M.KOM</v>
      </c>
      <c r="J10" s="46"/>
      <c r="K10" s="46"/>
      <c r="L10" s="46"/>
      <c r="M10" s="211"/>
      <c r="N10" s="46"/>
      <c r="O10" s="46"/>
      <c r="P10" s="46"/>
      <c r="Q10" s="46"/>
      <c r="R10" s="46"/>
      <c r="S10" s="46"/>
      <c r="T10" s="46"/>
      <c r="U10" s="46"/>
      <c r="V10" s="46"/>
      <c r="W10" s="52"/>
    </row>
    <row r="11" spans="1:23" x14ac:dyDescent="0.2">
      <c r="A11" s="301"/>
      <c r="B11" s="53"/>
      <c r="C11" s="22"/>
      <c r="D11" s="54"/>
      <c r="E11" s="54"/>
      <c r="F11" s="55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6"/>
    </row>
    <row r="13" spans="1:23" x14ac:dyDescent="0.2">
      <c r="A13" s="207" t="s">
        <v>36</v>
      </c>
      <c r="B13" s="302" t="s">
        <v>40</v>
      </c>
      <c r="C13" s="302"/>
      <c r="D13" s="302"/>
      <c r="E13" s="302"/>
      <c r="F13" s="302"/>
      <c r="G13" s="302"/>
      <c r="H13" s="302"/>
      <c r="I13" s="302"/>
      <c r="J13" s="302"/>
      <c r="K13" s="302"/>
      <c r="L13" s="302" t="s">
        <v>38</v>
      </c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</row>
    <row r="14" spans="1:23" x14ac:dyDescent="0.2">
      <c r="A14" s="208" t="s">
        <v>37</v>
      </c>
      <c r="B14" s="302" t="s">
        <v>69</v>
      </c>
      <c r="C14" s="302"/>
      <c r="D14" s="302" t="s">
        <v>39</v>
      </c>
      <c r="E14" s="302"/>
      <c r="F14" s="302"/>
      <c r="G14" s="302"/>
      <c r="H14" s="302"/>
      <c r="I14" s="302"/>
      <c r="J14" s="302"/>
      <c r="K14" s="302"/>
      <c r="L14" s="302" t="s">
        <v>69</v>
      </c>
      <c r="M14" s="302"/>
      <c r="N14" s="302" t="s">
        <v>39</v>
      </c>
      <c r="O14" s="302"/>
      <c r="P14" s="302"/>
      <c r="Q14" s="302"/>
      <c r="R14" s="302"/>
      <c r="S14" s="302"/>
      <c r="T14" s="302"/>
      <c r="U14" s="302"/>
      <c r="V14" s="302"/>
      <c r="W14" s="302"/>
    </row>
    <row r="15" spans="1:23" x14ac:dyDescent="0.2">
      <c r="A15" s="41">
        <v>1</v>
      </c>
      <c r="B15" s="303">
        <f>Proses!D31</f>
        <v>0.44</v>
      </c>
      <c r="C15" s="303"/>
      <c r="D15" s="304" t="str">
        <f>IF(B15&gt;=0.76,"Soal Mudah",IF(AND(B15&lt;0.76,B15&gt;=0.25),"Soal Sedang","Soal Sulit"))</f>
        <v>Soal Sedang</v>
      </c>
      <c r="E15" s="304"/>
      <c r="F15" s="304"/>
      <c r="G15" s="304"/>
      <c r="H15" s="304"/>
      <c r="I15" s="304"/>
      <c r="J15" s="304"/>
      <c r="K15" s="304"/>
      <c r="L15" s="305">
        <f>Proses!D33</f>
        <v>0.42666666666666669</v>
      </c>
      <c r="M15" s="305"/>
      <c r="N15" s="304" t="str">
        <f>IF(L15&gt;=0.4,"Daya Beda Baik",IF(AND(L15&lt;0.4,L15&gt;=0.2),"Daya Beda Sedang","Tidak Dapat Membedakan"))</f>
        <v>Daya Beda Baik</v>
      </c>
      <c r="O15" s="304"/>
      <c r="P15" s="304"/>
      <c r="Q15" s="304"/>
      <c r="R15" s="304"/>
      <c r="S15" s="304"/>
      <c r="T15" s="304"/>
      <c r="U15" s="304"/>
      <c r="V15" s="304"/>
      <c r="W15" s="304"/>
    </row>
    <row r="16" spans="1:23" x14ac:dyDescent="0.2">
      <c r="A16" s="41">
        <v>2</v>
      </c>
      <c r="B16" s="303">
        <f>Proses!E31</f>
        <v>0.26666666666666666</v>
      </c>
      <c r="C16" s="303"/>
      <c r="D16" s="304" t="str">
        <f>IF(B16&gt;=0.76,"Soal Mudah",IF(AND(B16&lt;0.76,B16&gt;=0.25),"Soal Sedang","Soal Sulit"))</f>
        <v>Soal Sedang</v>
      </c>
      <c r="E16" s="304"/>
      <c r="F16" s="304"/>
      <c r="G16" s="304"/>
      <c r="H16" s="304"/>
      <c r="I16" s="304"/>
      <c r="J16" s="304"/>
      <c r="K16" s="304"/>
      <c r="L16" s="305">
        <f>Proses!E33</f>
        <v>0.24</v>
      </c>
      <c r="M16" s="305"/>
      <c r="N16" s="304" t="str">
        <f>IF(L16&gt;=0.4,"Daya Beda Baik",IF(AND(L16&lt;0.4,L16&gt;=0.2),"Daya Beda Sedang","Tidak Dapat Membedakan"))</f>
        <v>Daya Beda Sedang</v>
      </c>
      <c r="O16" s="304"/>
      <c r="P16" s="304"/>
      <c r="Q16" s="304"/>
      <c r="R16" s="304"/>
      <c r="S16" s="304"/>
      <c r="T16" s="304"/>
      <c r="U16" s="304"/>
      <c r="V16" s="304"/>
      <c r="W16" s="304"/>
    </row>
    <row r="17" spans="1:23" x14ac:dyDescent="0.2">
      <c r="A17" s="41">
        <v>3</v>
      </c>
      <c r="B17" s="303">
        <f>Proses!F31</f>
        <v>0.46</v>
      </c>
      <c r="C17" s="303"/>
      <c r="D17" s="304" t="str">
        <f t="shared" ref="D17:D24" si="0">IF(B17&gt;=0.76,"Soal Mudah",IF(AND(B17&lt;0.76,B17&gt;=0.25),"Soal Sedang","Soal Sulit"))</f>
        <v>Soal Sedang</v>
      </c>
      <c r="E17" s="304"/>
      <c r="F17" s="304"/>
      <c r="G17" s="304"/>
      <c r="H17" s="304"/>
      <c r="I17" s="304"/>
      <c r="J17" s="304"/>
      <c r="K17" s="304"/>
      <c r="L17" s="305">
        <f>Proses!F33</f>
        <v>0.33333333333333331</v>
      </c>
      <c r="M17" s="305"/>
      <c r="N17" s="304" t="str">
        <f t="shared" ref="N17:N21" si="1">IF(L17&gt;=0.4,"Daya Beda Baik",IF(AND(L17&lt;0.4,L17&gt;=0.2),"Daya Beda Sedang","Tidak Dapat Membedakan"))</f>
        <v>Daya Beda Sedang</v>
      </c>
      <c r="O17" s="304"/>
      <c r="P17" s="304"/>
      <c r="Q17" s="304"/>
      <c r="R17" s="304"/>
      <c r="S17" s="304"/>
      <c r="T17" s="304"/>
      <c r="U17" s="304"/>
      <c r="V17" s="304"/>
      <c r="W17" s="304"/>
    </row>
    <row r="18" spans="1:23" x14ac:dyDescent="0.2">
      <c r="A18" s="41">
        <v>4</v>
      </c>
      <c r="B18" s="303">
        <f>Proses!G31</f>
        <v>0.49333333333333335</v>
      </c>
      <c r="C18" s="303"/>
      <c r="D18" s="304" t="str">
        <f t="shared" si="0"/>
        <v>Soal Sedang</v>
      </c>
      <c r="E18" s="304"/>
      <c r="F18" s="304"/>
      <c r="G18" s="304"/>
      <c r="H18" s="304"/>
      <c r="I18" s="304"/>
      <c r="J18" s="304"/>
      <c r="K18" s="304"/>
      <c r="L18" s="305">
        <f>Proses!G33</f>
        <v>0.34666666666666668</v>
      </c>
      <c r="M18" s="305"/>
      <c r="N18" s="304" t="str">
        <f t="shared" si="1"/>
        <v>Daya Beda Sedang</v>
      </c>
      <c r="O18" s="304"/>
      <c r="P18" s="304"/>
      <c r="Q18" s="304"/>
      <c r="R18" s="304"/>
      <c r="S18" s="304"/>
      <c r="T18" s="304"/>
      <c r="U18" s="304"/>
      <c r="V18" s="304"/>
      <c r="W18" s="304"/>
    </row>
    <row r="19" spans="1:23" x14ac:dyDescent="0.2">
      <c r="A19" s="41">
        <v>5</v>
      </c>
      <c r="B19" s="303">
        <f>Proses!H31</f>
        <v>0.48666666666666669</v>
      </c>
      <c r="C19" s="303"/>
      <c r="D19" s="304" t="str">
        <f t="shared" si="0"/>
        <v>Soal Sedang</v>
      </c>
      <c r="E19" s="304"/>
      <c r="F19" s="304"/>
      <c r="G19" s="304"/>
      <c r="H19" s="304"/>
      <c r="I19" s="304"/>
      <c r="J19" s="304"/>
      <c r="K19" s="304"/>
      <c r="L19" s="305">
        <f>Proses!H33</f>
        <v>0.46666666666666667</v>
      </c>
      <c r="M19" s="305"/>
      <c r="N19" s="304" t="str">
        <f t="shared" si="1"/>
        <v>Daya Beda Baik</v>
      </c>
      <c r="O19" s="304"/>
      <c r="P19" s="304"/>
      <c r="Q19" s="304"/>
      <c r="R19" s="304"/>
      <c r="S19" s="304"/>
      <c r="T19" s="304"/>
      <c r="U19" s="304"/>
      <c r="V19" s="304"/>
      <c r="W19" s="304"/>
    </row>
    <row r="20" spans="1:23" x14ac:dyDescent="0.2">
      <c r="A20" s="41">
        <v>6</v>
      </c>
      <c r="B20" s="303">
        <f>Proses!I31</f>
        <v>0.51333333333333331</v>
      </c>
      <c r="C20" s="303"/>
      <c r="D20" s="304" t="str">
        <f t="shared" si="0"/>
        <v>Soal Sedang</v>
      </c>
      <c r="E20" s="304"/>
      <c r="F20" s="304"/>
      <c r="G20" s="304"/>
      <c r="H20" s="304"/>
      <c r="I20" s="304"/>
      <c r="J20" s="304"/>
      <c r="K20" s="304"/>
      <c r="L20" s="305">
        <f>Proses!I33</f>
        <v>0.38666666666666666</v>
      </c>
      <c r="M20" s="305"/>
      <c r="N20" s="304" t="str">
        <f t="shared" si="1"/>
        <v>Daya Beda Sedang</v>
      </c>
      <c r="O20" s="304"/>
      <c r="P20" s="304"/>
      <c r="Q20" s="304"/>
      <c r="R20" s="304"/>
      <c r="S20" s="304"/>
      <c r="T20" s="304"/>
      <c r="U20" s="304"/>
      <c r="V20" s="304"/>
      <c r="W20" s="304"/>
    </row>
    <row r="21" spans="1:23" x14ac:dyDescent="0.2">
      <c r="A21" s="41">
        <v>7</v>
      </c>
      <c r="B21" s="303">
        <f>Proses!J31</f>
        <v>0.35333333333333333</v>
      </c>
      <c r="C21" s="303"/>
      <c r="D21" s="304" t="str">
        <f t="shared" si="0"/>
        <v>Soal Sedang</v>
      </c>
      <c r="E21" s="304"/>
      <c r="F21" s="304"/>
      <c r="G21" s="304"/>
      <c r="H21" s="304"/>
      <c r="I21" s="304"/>
      <c r="J21" s="304"/>
      <c r="K21" s="304"/>
      <c r="L21" s="305">
        <f>Proses!J33</f>
        <v>0.28000000000000003</v>
      </c>
      <c r="M21" s="305"/>
      <c r="N21" s="304" t="str">
        <f t="shared" si="1"/>
        <v>Daya Beda Sedang</v>
      </c>
      <c r="O21" s="304"/>
      <c r="P21" s="304"/>
      <c r="Q21" s="304"/>
      <c r="R21" s="304"/>
      <c r="S21" s="304"/>
      <c r="T21" s="304"/>
      <c r="U21" s="304"/>
      <c r="V21" s="304"/>
      <c r="W21" s="304"/>
    </row>
    <row r="22" spans="1:23" x14ac:dyDescent="0.2">
      <c r="A22" s="41">
        <v>8</v>
      </c>
      <c r="B22" s="303">
        <f>Proses!K31</f>
        <v>0.15333333333333332</v>
      </c>
      <c r="C22" s="303"/>
      <c r="D22" s="304" t="str">
        <f t="shared" si="0"/>
        <v>Soal Sulit</v>
      </c>
      <c r="E22" s="304"/>
      <c r="F22" s="304"/>
      <c r="G22" s="304"/>
      <c r="H22" s="304"/>
      <c r="I22" s="304"/>
      <c r="J22" s="304"/>
      <c r="K22" s="304"/>
      <c r="L22" s="305">
        <f>Proses!K33</f>
        <v>9.3333333333333338E-2</v>
      </c>
      <c r="M22" s="305"/>
      <c r="N22" s="304" t="s">
        <v>141</v>
      </c>
      <c r="O22" s="304"/>
      <c r="P22" s="304"/>
      <c r="Q22" s="304"/>
      <c r="R22" s="304"/>
      <c r="S22" s="304"/>
      <c r="T22" s="304"/>
      <c r="U22" s="304"/>
      <c r="V22" s="304"/>
      <c r="W22" s="304"/>
    </row>
    <row r="23" spans="1:23" x14ac:dyDescent="0.2">
      <c r="A23" s="41">
        <v>9</v>
      </c>
      <c r="B23" s="303">
        <f>Proses!L31</f>
        <v>0.22666666666666666</v>
      </c>
      <c r="C23" s="303"/>
      <c r="D23" s="304" t="str">
        <f t="shared" si="0"/>
        <v>Soal Sulit</v>
      </c>
      <c r="E23" s="304"/>
      <c r="F23" s="304"/>
      <c r="G23" s="304"/>
      <c r="H23" s="304"/>
      <c r="I23" s="304"/>
      <c r="J23" s="304"/>
      <c r="K23" s="304"/>
      <c r="L23" s="305">
        <f>Proses!L33</f>
        <v>0.16</v>
      </c>
      <c r="M23" s="305"/>
      <c r="N23" s="304" t="s">
        <v>141</v>
      </c>
      <c r="O23" s="304"/>
      <c r="P23" s="304"/>
      <c r="Q23" s="304"/>
      <c r="R23" s="304"/>
      <c r="S23" s="304"/>
      <c r="T23" s="304"/>
      <c r="U23" s="304"/>
      <c r="V23" s="304"/>
      <c r="W23" s="304"/>
    </row>
    <row r="24" spans="1:23" x14ac:dyDescent="0.2">
      <c r="A24" s="41">
        <v>10</v>
      </c>
      <c r="B24" s="303">
        <f>Proses!M31</f>
        <v>0.18666666666666668</v>
      </c>
      <c r="C24" s="303"/>
      <c r="D24" s="304" t="str">
        <f t="shared" si="0"/>
        <v>Soal Sulit</v>
      </c>
      <c r="E24" s="304"/>
      <c r="F24" s="304"/>
      <c r="G24" s="304"/>
      <c r="H24" s="304"/>
      <c r="I24" s="304"/>
      <c r="J24" s="304"/>
      <c r="K24" s="304"/>
      <c r="L24" s="305">
        <f>Proses!M33</f>
        <v>0.18666666666666668</v>
      </c>
      <c r="M24" s="305"/>
      <c r="N24" s="304" t="s">
        <v>141</v>
      </c>
      <c r="O24" s="304"/>
      <c r="P24" s="304"/>
      <c r="Q24" s="304"/>
      <c r="R24" s="304"/>
      <c r="S24" s="304"/>
      <c r="T24" s="304"/>
      <c r="U24" s="304"/>
      <c r="V24" s="304"/>
      <c r="W24" s="304"/>
    </row>
    <row r="25" spans="1:23" x14ac:dyDescent="0.2">
      <c r="A25" s="42"/>
      <c r="B25" s="204"/>
      <c r="C25" s="204"/>
      <c r="D25" s="205"/>
      <c r="E25" s="205"/>
      <c r="F25" s="205"/>
      <c r="G25" s="205"/>
      <c r="H25" s="205"/>
      <c r="I25" s="205"/>
      <c r="J25" s="205"/>
      <c r="K25" s="205"/>
      <c r="L25" s="206"/>
      <c r="M25" s="206"/>
      <c r="N25" s="205"/>
      <c r="O25" s="205"/>
      <c r="P25" s="205"/>
      <c r="Q25" s="205"/>
      <c r="R25" s="205"/>
      <c r="S25" s="205"/>
      <c r="T25" s="205"/>
      <c r="U25" s="213"/>
      <c r="V25" s="213"/>
      <c r="W25" s="205"/>
    </row>
    <row r="27" spans="1:23" s="57" customFormat="1" ht="15.75" x14ac:dyDescent="0.2">
      <c r="D27" s="58"/>
      <c r="T27" s="58"/>
      <c r="U27" s="58"/>
      <c r="V27" s="58"/>
    </row>
    <row r="28" spans="1:23" s="57" customFormat="1" ht="15.75" x14ac:dyDescent="0.2">
      <c r="D28" s="58"/>
      <c r="U28" s="212"/>
      <c r="V28" s="212"/>
    </row>
    <row r="29" spans="1:23" s="57" customFormat="1" ht="15.75" x14ac:dyDescent="0.2">
      <c r="U29" s="212"/>
      <c r="V29" s="212"/>
    </row>
    <row r="30" spans="1:23" s="57" customFormat="1" ht="15.75" x14ac:dyDescent="0.2">
      <c r="U30" s="212"/>
      <c r="V30" s="212"/>
    </row>
    <row r="31" spans="1:23" s="57" customFormat="1" ht="15.75" x14ac:dyDescent="0.2">
      <c r="U31" s="212"/>
      <c r="V31" s="212"/>
    </row>
    <row r="32" spans="1:23" s="57" customFormat="1" ht="15.75" x14ac:dyDescent="0.2">
      <c r="U32" s="212"/>
      <c r="V32" s="212"/>
    </row>
    <row r="33" spans="4:22" s="57" customFormat="1" ht="15.75" x14ac:dyDescent="0.2">
      <c r="D33" s="85"/>
      <c r="U33" s="212"/>
      <c r="V33" s="212"/>
    </row>
  </sheetData>
  <mergeCells count="48">
    <mergeCell ref="A1:W1"/>
    <mergeCell ref="N21:W21"/>
    <mergeCell ref="L24:M24"/>
    <mergeCell ref="N24:W24"/>
    <mergeCell ref="L22:M22"/>
    <mergeCell ref="N22:W22"/>
    <mergeCell ref="L23:M23"/>
    <mergeCell ref="D22:K22"/>
    <mergeCell ref="D23:K23"/>
    <mergeCell ref="L15:M15"/>
    <mergeCell ref="N15:W15"/>
    <mergeCell ref="L16:M16"/>
    <mergeCell ref="N16:W16"/>
    <mergeCell ref="L17:M17"/>
    <mergeCell ref="N17:W17"/>
    <mergeCell ref="L18:M18"/>
    <mergeCell ref="N18:W18"/>
    <mergeCell ref="L19:M19"/>
    <mergeCell ref="N19:W19"/>
    <mergeCell ref="N23:W23"/>
    <mergeCell ref="L20:M20"/>
    <mergeCell ref="N20:W20"/>
    <mergeCell ref="L21:M21"/>
    <mergeCell ref="D24:K2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D16:K16"/>
    <mergeCell ref="D17:K17"/>
    <mergeCell ref="D18:K18"/>
    <mergeCell ref="D19:K19"/>
    <mergeCell ref="D20:K20"/>
    <mergeCell ref="D21:K21"/>
    <mergeCell ref="A3:A11"/>
    <mergeCell ref="D14:K14"/>
    <mergeCell ref="B15:C15"/>
    <mergeCell ref="B14:C14"/>
    <mergeCell ref="B13:K13"/>
    <mergeCell ref="D15:K15"/>
    <mergeCell ref="L13:W13"/>
    <mergeCell ref="L14:M14"/>
    <mergeCell ref="N14:W14"/>
  </mergeCells>
  <phoneticPr fontId="0" type="noConversion"/>
  <printOptions horizontalCentered="1" verticalCentered="1"/>
  <pageMargins left="0.47244094488188981" right="0.23622047244094491" top="0.78740157480314965" bottom="0.70866141732283472" header="0.51181102362204722" footer="0.51181102362204722"/>
  <pageSetup paperSize="256" orientation="landscape" verticalDpi="0" r:id="rId1"/>
  <headerFooter alignWithMargins="0">
    <oddHeader>&amp;R&amp;"Comic Sans MS,Italic"&amp;8Hasil Analisis, &amp;D ; &amp;T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9"/>
  <sheetViews>
    <sheetView topLeftCell="A31" workbookViewId="0">
      <selection activeCell="D3" sqref="D3:D59"/>
    </sheetView>
  </sheetViews>
  <sheetFormatPr defaultRowHeight="12.75" x14ac:dyDescent="0.2"/>
  <cols>
    <col min="2" max="2" width="29.7109375" bestFit="1" customWidth="1"/>
  </cols>
  <sheetData>
    <row r="2" spans="1:4" x14ac:dyDescent="0.2">
      <c r="A2" s="228" t="s">
        <v>0</v>
      </c>
      <c r="B2" s="228" t="s">
        <v>138</v>
      </c>
      <c r="C2" s="228" t="s">
        <v>139</v>
      </c>
      <c r="D2" s="228" t="s">
        <v>140</v>
      </c>
    </row>
    <row r="3" spans="1:4" x14ac:dyDescent="0.2">
      <c r="A3">
        <v>1</v>
      </c>
      <c r="B3" t="s">
        <v>81</v>
      </c>
      <c r="C3" s="226">
        <v>13</v>
      </c>
      <c r="D3" s="226">
        <v>15</v>
      </c>
    </row>
    <row r="4" spans="1:4" x14ac:dyDescent="0.2">
      <c r="A4">
        <v>2</v>
      </c>
      <c r="B4" t="s">
        <v>82</v>
      </c>
      <c r="C4" s="226">
        <v>16</v>
      </c>
      <c r="D4" s="226">
        <v>16</v>
      </c>
    </row>
    <row r="5" spans="1:4" x14ac:dyDescent="0.2">
      <c r="A5">
        <v>3</v>
      </c>
      <c r="B5" t="s">
        <v>83</v>
      </c>
      <c r="C5" s="226">
        <v>8</v>
      </c>
      <c r="D5" s="226">
        <v>11</v>
      </c>
    </row>
    <row r="6" spans="1:4" x14ac:dyDescent="0.2">
      <c r="A6">
        <v>4</v>
      </c>
      <c r="B6" t="s">
        <v>84</v>
      </c>
      <c r="C6" s="226">
        <v>13</v>
      </c>
      <c r="D6" s="226">
        <v>23</v>
      </c>
    </row>
    <row r="7" spans="1:4" x14ac:dyDescent="0.2">
      <c r="A7">
        <v>5</v>
      </c>
      <c r="B7" t="s">
        <v>85</v>
      </c>
      <c r="C7" s="226">
        <v>18</v>
      </c>
      <c r="D7" s="226">
        <v>20</v>
      </c>
    </row>
    <row r="8" spans="1:4" x14ac:dyDescent="0.2">
      <c r="A8">
        <v>6</v>
      </c>
      <c r="B8" t="s">
        <v>86</v>
      </c>
      <c r="C8" s="226">
        <v>23</v>
      </c>
      <c r="D8" s="226">
        <v>26</v>
      </c>
    </row>
    <row r="9" spans="1:4" x14ac:dyDescent="0.2">
      <c r="A9">
        <v>7</v>
      </c>
      <c r="B9" t="s">
        <v>87</v>
      </c>
      <c r="C9" s="226">
        <v>20</v>
      </c>
      <c r="D9" s="226">
        <v>26</v>
      </c>
    </row>
    <row r="10" spans="1:4" x14ac:dyDescent="0.2">
      <c r="A10">
        <v>8</v>
      </c>
      <c r="B10" t="s">
        <v>88</v>
      </c>
      <c r="C10" s="226">
        <v>26</v>
      </c>
      <c r="D10" s="226">
        <v>32</v>
      </c>
    </row>
    <row r="11" spans="1:4" x14ac:dyDescent="0.2">
      <c r="A11">
        <v>9</v>
      </c>
      <c r="B11" t="s">
        <v>89</v>
      </c>
      <c r="C11" s="226">
        <v>29</v>
      </c>
      <c r="D11" s="226">
        <v>43</v>
      </c>
    </row>
    <row r="12" spans="1:4" x14ac:dyDescent="0.2">
      <c r="A12">
        <v>10</v>
      </c>
      <c r="B12" t="s">
        <v>90</v>
      </c>
      <c r="C12" s="226">
        <v>9</v>
      </c>
      <c r="D12" s="226">
        <v>37</v>
      </c>
    </row>
    <row r="13" spans="1:4" x14ac:dyDescent="0.2">
      <c r="A13">
        <v>11</v>
      </c>
      <c r="B13" t="s">
        <v>91</v>
      </c>
      <c r="C13" s="226">
        <v>38</v>
      </c>
      <c r="D13" s="226">
        <v>32</v>
      </c>
    </row>
    <row r="14" spans="1:4" x14ac:dyDescent="0.2">
      <c r="A14">
        <v>12</v>
      </c>
      <c r="B14" t="s">
        <v>92</v>
      </c>
      <c r="C14" s="226">
        <v>7</v>
      </c>
      <c r="D14" s="226">
        <v>30</v>
      </c>
    </row>
    <row r="15" spans="1:4" x14ac:dyDescent="0.2">
      <c r="A15">
        <v>13</v>
      </c>
      <c r="B15" t="s">
        <v>93</v>
      </c>
      <c r="C15" s="226">
        <v>14</v>
      </c>
      <c r="D15" s="226">
        <v>20</v>
      </c>
    </row>
    <row r="16" spans="1:4" x14ac:dyDescent="0.2">
      <c r="A16">
        <v>14</v>
      </c>
      <c r="B16" t="s">
        <v>94</v>
      </c>
      <c r="C16" s="226">
        <v>23</v>
      </c>
      <c r="D16" s="226">
        <v>31</v>
      </c>
    </row>
    <row r="17" spans="1:4" x14ac:dyDescent="0.2">
      <c r="A17">
        <v>15</v>
      </c>
      <c r="B17" t="s">
        <v>95</v>
      </c>
      <c r="C17" s="226">
        <v>21</v>
      </c>
      <c r="D17" s="226">
        <v>31</v>
      </c>
    </row>
    <row r="18" spans="1:4" x14ac:dyDescent="0.2">
      <c r="A18">
        <v>16</v>
      </c>
      <c r="B18" t="s">
        <v>96</v>
      </c>
      <c r="C18" s="226">
        <v>15</v>
      </c>
      <c r="D18" s="226">
        <v>21</v>
      </c>
    </row>
    <row r="19" spans="1:4" x14ac:dyDescent="0.2">
      <c r="A19">
        <v>17</v>
      </c>
      <c r="B19" t="s">
        <v>97</v>
      </c>
      <c r="C19" s="226">
        <v>7</v>
      </c>
      <c r="D19" s="226">
        <v>25</v>
      </c>
    </row>
    <row r="20" spans="1:4" x14ac:dyDescent="0.2">
      <c r="A20">
        <v>18</v>
      </c>
      <c r="B20" t="s">
        <v>98</v>
      </c>
      <c r="C20" s="226">
        <v>21</v>
      </c>
      <c r="D20" s="226">
        <v>38</v>
      </c>
    </row>
    <row r="21" spans="1:4" x14ac:dyDescent="0.2">
      <c r="A21">
        <v>19</v>
      </c>
      <c r="B21" t="s">
        <v>99</v>
      </c>
      <c r="C21" s="226">
        <v>18</v>
      </c>
      <c r="D21" s="226">
        <v>25</v>
      </c>
    </row>
    <row r="22" spans="1:4" x14ac:dyDescent="0.2">
      <c r="A22">
        <v>20</v>
      </c>
      <c r="B22" t="s">
        <v>100</v>
      </c>
      <c r="C22" s="226">
        <v>18</v>
      </c>
      <c r="D22" s="226">
        <v>38</v>
      </c>
    </row>
    <row r="23" spans="1:4" ht="15" x14ac:dyDescent="0.25">
      <c r="A23">
        <v>21</v>
      </c>
      <c r="B23" t="s">
        <v>101</v>
      </c>
      <c r="C23" s="227">
        <v>37</v>
      </c>
      <c r="D23" s="226">
        <v>44</v>
      </c>
    </row>
    <row r="24" spans="1:4" x14ac:dyDescent="0.2">
      <c r="A24">
        <v>22</v>
      </c>
      <c r="B24" t="s">
        <v>102</v>
      </c>
      <c r="C24" s="226">
        <v>17</v>
      </c>
      <c r="D24" s="226">
        <v>26</v>
      </c>
    </row>
    <row r="25" spans="1:4" x14ac:dyDescent="0.2">
      <c r="A25">
        <v>23</v>
      </c>
      <c r="B25" t="s">
        <v>103</v>
      </c>
      <c r="C25" s="226">
        <v>10</v>
      </c>
      <c r="D25" s="226">
        <v>27</v>
      </c>
    </row>
    <row r="26" spans="1:4" x14ac:dyDescent="0.2">
      <c r="A26">
        <v>25</v>
      </c>
      <c r="B26" t="s">
        <v>104</v>
      </c>
      <c r="C26" s="226">
        <v>16</v>
      </c>
      <c r="D26" s="226">
        <v>24</v>
      </c>
    </row>
    <row r="27" spans="1:4" x14ac:dyDescent="0.2">
      <c r="A27">
        <v>26</v>
      </c>
      <c r="B27" t="s">
        <v>105</v>
      </c>
      <c r="C27" s="226">
        <v>18</v>
      </c>
      <c r="D27" s="226">
        <v>19</v>
      </c>
    </row>
    <row r="28" spans="1:4" x14ac:dyDescent="0.2">
      <c r="A28">
        <v>27</v>
      </c>
      <c r="B28" t="s">
        <v>106</v>
      </c>
      <c r="C28" s="226">
        <v>12</v>
      </c>
      <c r="D28" s="226">
        <v>31</v>
      </c>
    </row>
    <row r="29" spans="1:4" x14ac:dyDescent="0.2">
      <c r="A29">
        <v>28</v>
      </c>
      <c r="B29" t="s">
        <v>107</v>
      </c>
      <c r="C29" s="226">
        <v>50</v>
      </c>
      <c r="D29" s="226">
        <v>72</v>
      </c>
    </row>
    <row r="30" spans="1:4" x14ac:dyDescent="0.2">
      <c r="A30">
        <v>29</v>
      </c>
      <c r="B30" t="s">
        <v>108</v>
      </c>
      <c r="C30" s="226">
        <v>19</v>
      </c>
      <c r="D30" s="226">
        <v>35</v>
      </c>
    </row>
    <row r="31" spans="1:4" x14ac:dyDescent="0.2">
      <c r="A31">
        <v>30</v>
      </c>
      <c r="B31" t="s">
        <v>109</v>
      </c>
      <c r="C31" s="226">
        <v>16</v>
      </c>
      <c r="D31" s="226">
        <v>52</v>
      </c>
    </row>
    <row r="32" spans="1:4" x14ac:dyDescent="0.2">
      <c r="A32" s="229">
        <v>32</v>
      </c>
      <c r="B32" s="229" t="s">
        <v>110</v>
      </c>
      <c r="C32" s="230">
        <v>18</v>
      </c>
      <c r="D32" s="230">
        <v>51</v>
      </c>
    </row>
    <row r="33" spans="1:4" x14ac:dyDescent="0.2">
      <c r="A33" s="229">
        <v>33</v>
      </c>
      <c r="B33" s="229" t="s">
        <v>111</v>
      </c>
      <c r="C33" s="230">
        <v>17</v>
      </c>
      <c r="D33" s="230">
        <v>59</v>
      </c>
    </row>
    <row r="34" spans="1:4" x14ac:dyDescent="0.2">
      <c r="A34" s="229">
        <v>34</v>
      </c>
      <c r="B34" s="229" t="s">
        <v>112</v>
      </c>
      <c r="C34" s="230">
        <v>34</v>
      </c>
      <c r="D34" s="230">
        <v>70</v>
      </c>
    </row>
    <row r="35" spans="1:4" x14ac:dyDescent="0.2">
      <c r="A35" s="229">
        <v>35</v>
      </c>
      <c r="B35" s="229" t="s">
        <v>113</v>
      </c>
      <c r="C35" s="230">
        <v>6</v>
      </c>
      <c r="D35" s="230">
        <v>58</v>
      </c>
    </row>
    <row r="36" spans="1:4" x14ac:dyDescent="0.2">
      <c r="A36" s="229">
        <v>36</v>
      </c>
      <c r="B36" s="229" t="s">
        <v>114</v>
      </c>
      <c r="C36" s="230">
        <v>39</v>
      </c>
      <c r="D36" s="230">
        <v>38</v>
      </c>
    </row>
    <row r="37" spans="1:4" x14ac:dyDescent="0.2">
      <c r="A37" s="229">
        <v>37</v>
      </c>
      <c r="B37" s="229" t="s">
        <v>115</v>
      </c>
      <c r="C37" s="230">
        <v>10</v>
      </c>
      <c r="D37" s="230">
        <v>39</v>
      </c>
    </row>
    <row r="38" spans="1:4" x14ac:dyDescent="0.2">
      <c r="A38" s="229">
        <v>38</v>
      </c>
      <c r="B38" s="229" t="s">
        <v>116</v>
      </c>
      <c r="C38" s="230">
        <v>6</v>
      </c>
      <c r="D38" s="230">
        <v>51</v>
      </c>
    </row>
    <row r="39" spans="1:4" x14ac:dyDescent="0.2">
      <c r="A39" s="229">
        <v>39</v>
      </c>
      <c r="B39" s="229" t="s">
        <v>117</v>
      </c>
      <c r="C39" s="230">
        <v>26</v>
      </c>
      <c r="D39" s="230">
        <v>49</v>
      </c>
    </row>
    <row r="40" spans="1:4" x14ac:dyDescent="0.2">
      <c r="A40" s="229">
        <v>40</v>
      </c>
      <c r="B40" s="229" t="s">
        <v>118</v>
      </c>
      <c r="C40" s="230">
        <v>21</v>
      </c>
      <c r="D40" s="230">
        <v>61</v>
      </c>
    </row>
    <row r="41" spans="1:4" x14ac:dyDescent="0.2">
      <c r="A41" s="229">
        <v>41</v>
      </c>
      <c r="B41" s="229" t="s">
        <v>119</v>
      </c>
      <c r="C41" s="230">
        <v>15</v>
      </c>
      <c r="D41" s="230">
        <v>29</v>
      </c>
    </row>
    <row r="42" spans="1:4" x14ac:dyDescent="0.2">
      <c r="A42" s="229">
        <v>42</v>
      </c>
      <c r="B42" s="229" t="s">
        <v>120</v>
      </c>
      <c r="C42" s="230">
        <v>19</v>
      </c>
      <c r="D42" s="230">
        <v>53</v>
      </c>
    </row>
    <row r="43" spans="1:4" x14ac:dyDescent="0.2">
      <c r="A43" s="229">
        <v>43</v>
      </c>
      <c r="B43" s="229" t="s">
        <v>121</v>
      </c>
      <c r="C43" s="230">
        <v>70</v>
      </c>
      <c r="D43" s="230">
        <v>80</v>
      </c>
    </row>
    <row r="44" spans="1:4" x14ac:dyDescent="0.2">
      <c r="A44" s="229">
        <v>44</v>
      </c>
      <c r="B44" s="229" t="s">
        <v>122</v>
      </c>
      <c r="C44" s="230">
        <v>20</v>
      </c>
      <c r="D44" s="230">
        <v>49</v>
      </c>
    </row>
    <row r="45" spans="1:4" x14ac:dyDescent="0.2">
      <c r="A45" s="229">
        <v>45</v>
      </c>
      <c r="B45" s="229" t="s">
        <v>123</v>
      </c>
      <c r="C45" s="230">
        <v>13</v>
      </c>
      <c r="D45" s="230">
        <v>43</v>
      </c>
    </row>
    <row r="46" spans="1:4" x14ac:dyDescent="0.2">
      <c r="A46" s="229">
        <v>46</v>
      </c>
      <c r="B46" s="229" t="s">
        <v>124</v>
      </c>
      <c r="C46" s="230">
        <v>5</v>
      </c>
      <c r="D46" s="230">
        <v>37</v>
      </c>
    </row>
    <row r="47" spans="1:4" x14ac:dyDescent="0.2">
      <c r="A47" s="229">
        <v>47</v>
      </c>
      <c r="B47" s="229" t="s">
        <v>125</v>
      </c>
      <c r="C47" s="230">
        <v>23</v>
      </c>
      <c r="D47" s="230">
        <v>69</v>
      </c>
    </row>
    <row r="48" spans="1:4" x14ac:dyDescent="0.2">
      <c r="A48" s="229">
        <v>48</v>
      </c>
      <c r="B48" s="229" t="s">
        <v>126</v>
      </c>
      <c r="C48" s="230">
        <v>17</v>
      </c>
      <c r="D48" s="230">
        <v>50</v>
      </c>
    </row>
    <row r="49" spans="1:4" x14ac:dyDescent="0.2">
      <c r="A49" s="229">
        <v>49</v>
      </c>
      <c r="B49" s="229" t="s">
        <v>127</v>
      </c>
      <c r="C49" s="230">
        <v>15</v>
      </c>
      <c r="D49" s="230">
        <v>50</v>
      </c>
    </row>
    <row r="50" spans="1:4" x14ac:dyDescent="0.2">
      <c r="A50" s="229">
        <v>50</v>
      </c>
      <c r="B50" s="229" t="s">
        <v>128</v>
      </c>
      <c r="C50" s="230">
        <v>5</v>
      </c>
      <c r="D50" s="230">
        <v>43</v>
      </c>
    </row>
    <row r="51" spans="1:4" x14ac:dyDescent="0.2">
      <c r="A51" s="229">
        <v>51</v>
      </c>
      <c r="B51" s="229" t="s">
        <v>129</v>
      </c>
      <c r="C51" s="230">
        <v>9</v>
      </c>
      <c r="D51" s="230">
        <v>49</v>
      </c>
    </row>
    <row r="52" spans="1:4" x14ac:dyDescent="0.2">
      <c r="A52" s="229">
        <v>52</v>
      </c>
      <c r="B52" s="229" t="s">
        <v>130</v>
      </c>
      <c r="C52" s="230">
        <v>34</v>
      </c>
      <c r="D52" s="230">
        <v>42</v>
      </c>
    </row>
    <row r="53" spans="1:4" x14ac:dyDescent="0.2">
      <c r="A53" s="229">
        <v>53</v>
      </c>
      <c r="B53" s="229" t="s">
        <v>131</v>
      </c>
      <c r="C53" s="230">
        <v>14</v>
      </c>
      <c r="D53" s="230">
        <v>20</v>
      </c>
    </row>
    <row r="54" spans="1:4" x14ac:dyDescent="0.2">
      <c r="A54" s="229">
        <v>54</v>
      </c>
      <c r="B54" s="229" t="s">
        <v>132</v>
      </c>
      <c r="C54" s="230">
        <v>21</v>
      </c>
      <c r="D54" s="230">
        <v>61</v>
      </c>
    </row>
    <row r="55" spans="1:4" x14ac:dyDescent="0.2">
      <c r="A55" s="229">
        <v>55</v>
      </c>
      <c r="B55" s="229" t="s">
        <v>133</v>
      </c>
      <c r="C55" s="230">
        <v>13</v>
      </c>
      <c r="D55" s="230">
        <v>48</v>
      </c>
    </row>
    <row r="56" spans="1:4" ht="15" x14ac:dyDescent="0.25">
      <c r="A56" s="229">
        <v>56</v>
      </c>
      <c r="B56" s="229" t="s">
        <v>134</v>
      </c>
      <c r="C56" s="231">
        <v>15</v>
      </c>
      <c r="D56" s="230">
        <v>48</v>
      </c>
    </row>
    <row r="57" spans="1:4" x14ac:dyDescent="0.2">
      <c r="A57" s="229">
        <v>57</v>
      </c>
      <c r="B57" s="229" t="s">
        <v>135</v>
      </c>
      <c r="C57" s="230">
        <v>19</v>
      </c>
      <c r="D57" s="230">
        <v>48</v>
      </c>
    </row>
    <row r="58" spans="1:4" x14ac:dyDescent="0.2">
      <c r="A58" s="229">
        <v>58</v>
      </c>
      <c r="B58" s="229" t="s">
        <v>136</v>
      </c>
      <c r="C58" s="230">
        <v>13</v>
      </c>
      <c r="D58" s="230">
        <v>20</v>
      </c>
    </row>
    <row r="59" spans="1:4" x14ac:dyDescent="0.2">
      <c r="A59" s="229">
        <v>59</v>
      </c>
      <c r="B59" s="229" t="s">
        <v>137</v>
      </c>
      <c r="C59" s="230">
        <v>27</v>
      </c>
      <c r="D59" s="230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 1</vt:lpstr>
      <vt:lpstr>Data 2</vt:lpstr>
      <vt:lpstr>Proses</vt:lpstr>
      <vt:lpstr>Dftr. Nilai Ujian</vt:lpstr>
      <vt:lpstr>Hasil Analisis</vt:lpstr>
      <vt:lpstr>data pretest</vt:lpstr>
      <vt:lpstr>'Data 1'!Print_Area</vt:lpstr>
      <vt:lpstr>'Dftr. Nilai Ujian'!Print_Area</vt:lpstr>
    </vt:vector>
  </TitlesOfParts>
  <Company>Sukabumi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rischan</cp:lastModifiedBy>
  <cp:lastPrinted>2006-01-05T14:14:19Z</cp:lastPrinted>
  <dcterms:created xsi:type="dcterms:W3CDTF">2005-10-19T15:26:17Z</dcterms:created>
  <dcterms:modified xsi:type="dcterms:W3CDTF">2012-11-21T00:28:08Z</dcterms:modified>
</cp:coreProperties>
</file>