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zrisha\Desktop\Data Science\"/>
    </mc:Choice>
  </mc:AlternateContent>
  <xr:revisionPtr revIDLastSave="0" documentId="13_ncr:1_{A19F42A4-A97E-4230-95E9-3A6C7482BC9E}" xr6:coauthVersionLast="36" xr6:coauthVersionMax="47" xr10:uidLastSave="{00000000-0000-0000-0000-000000000000}"/>
  <bookViews>
    <workbookView xWindow="0" yWindow="0" windowWidth="19200" windowHeight="693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F3" i="3"/>
  <c r="F4" i="3"/>
  <c r="F5" i="3"/>
  <c r="F2" i="3"/>
  <c r="E3" i="3"/>
  <c r="E4" i="3"/>
  <c r="E5" i="3"/>
  <c r="E2" i="3"/>
  <c r="D3" i="3"/>
  <c r="D4" i="3"/>
  <c r="D5" i="3"/>
  <c r="D2" i="3"/>
  <c r="B10" i="3"/>
  <c r="B11" i="3"/>
  <c r="B9" i="3"/>
  <c r="B3" i="3"/>
  <c r="C3" i="3" s="1"/>
  <c r="B4" i="3"/>
  <c r="C4" i="3" s="1"/>
  <c r="B5" i="3"/>
  <c r="C5" i="3" s="1"/>
  <c r="B2" i="3"/>
  <c r="C2" i="3" s="1"/>
  <c r="H52" i="1" l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<sst xmlns="http://schemas.openxmlformats.org/spreadsheetml/2006/main" count="825" uniqueCount="73">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</sst>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43" fontId="0" fillId="0" borderId="1" xfId="0" applyNumberFormat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B39" workbookViewId="0">
      <selection activeCell="H52" sqref="H52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36.1796875" customWidth="1"/>
    <col min="7" max="7" width="13.36328125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5">
      <c r="E27" s="15" t="s">
        <v>71</v>
      </c>
      <c r="H27" t="s">
        <v>72</v>
      </c>
    </row>
    <row r="28" spans="1:8" x14ac:dyDescent="0.35">
      <c r="F28" s="2"/>
    </row>
    <row r="29" spans="1:8" ht="15.5" x14ac:dyDescent="0.35">
      <c r="E29" s="14" t="s">
        <v>31</v>
      </c>
      <c r="H29">
        <f>SUMIF(G2:G25, G24, E2:E25)</f>
        <v>90</v>
      </c>
    </row>
    <row r="30" spans="1:8" ht="15.5" x14ac:dyDescent="0.35">
      <c r="E30" s="14" t="s">
        <v>32</v>
      </c>
      <c r="H30">
        <f>SUMIF(D2:D25, D24, E2:E25)</f>
        <v>120</v>
      </c>
    </row>
    <row r="31" spans="1:8" ht="15.5" x14ac:dyDescent="0.35">
      <c r="E31" s="14" t="s">
        <v>33</v>
      </c>
      <c r="H31">
        <f>COUNTIF(F2:F25, "truck 3")</f>
        <v>8</v>
      </c>
    </row>
    <row r="32" spans="1:8" ht="15.5" x14ac:dyDescent="0.35">
      <c r="E32" s="14" t="s">
        <v>34</v>
      </c>
      <c r="H32">
        <f>COUNTIF(C2:C25, "Peter White")</f>
        <v>6</v>
      </c>
    </row>
    <row r="33" spans="5:8" ht="15.5" x14ac:dyDescent="0.35">
      <c r="E33" s="14" t="s">
        <v>26</v>
      </c>
      <c r="H33">
        <f>COUNTIF(E2:E25, "&lt;20")</f>
        <v>9</v>
      </c>
    </row>
    <row r="34" spans="5:8" ht="15.5" x14ac:dyDescent="0.35">
      <c r="E34" s="14"/>
    </row>
    <row r="35" spans="5:8" ht="15.5" x14ac:dyDescent="0.35">
      <c r="E35" s="14"/>
      <c r="F35" s="2"/>
    </row>
    <row r="36" spans="5:8" ht="15.5" x14ac:dyDescent="0.35">
      <c r="E36" s="14" t="s">
        <v>23</v>
      </c>
      <c r="H36">
        <f>SUMIF(D2:D25, D21, E2:E25)</f>
        <v>105</v>
      </c>
    </row>
    <row r="37" spans="5:8" ht="15.5" x14ac:dyDescent="0.35">
      <c r="E37" s="14" t="s">
        <v>24</v>
      </c>
      <c r="H37">
        <f>SUMIF(D2:D25,D25,E2:E25)</f>
        <v>164</v>
      </c>
    </row>
    <row r="38" spans="5:8" ht="15.5" x14ac:dyDescent="0.35">
      <c r="E38" s="14" t="s">
        <v>30</v>
      </c>
      <c r="H38">
        <f>SUMIF(F2:F25, F24, E2:E25)</f>
        <v>156</v>
      </c>
    </row>
    <row r="39" spans="5:8" ht="15.5" x14ac:dyDescent="0.35">
      <c r="E39" s="14" t="s">
        <v>40</v>
      </c>
      <c r="H39">
        <f>SUMIF(F2:F25, "&lt;&gt;"&amp;F23,E2:E25)</f>
        <v>511</v>
      </c>
    </row>
    <row r="40" spans="5:8" ht="15.5" x14ac:dyDescent="0.35">
      <c r="E40" s="14"/>
    </row>
    <row r="41" spans="5:8" ht="15.5" x14ac:dyDescent="0.35">
      <c r="E41" s="14"/>
      <c r="F41" s="2"/>
    </row>
    <row r="42" spans="5:8" ht="15.5" x14ac:dyDescent="0.35">
      <c r="E42" s="14" t="s">
        <v>35</v>
      </c>
      <c r="H42">
        <f>COUNTIFS(D2:D25, D24, G2:G25, G24)</f>
        <v>2</v>
      </c>
    </row>
    <row r="43" spans="5:8" ht="15.5" x14ac:dyDescent="0.35">
      <c r="E43" s="14" t="s">
        <v>36</v>
      </c>
      <c r="H43">
        <f>COUNTIFS(C2:C25, C23, F2:F25, F22)</f>
        <v>2</v>
      </c>
    </row>
    <row r="44" spans="5:8" ht="15.5" x14ac:dyDescent="0.35">
      <c r="E44" s="14" t="s">
        <v>37</v>
      </c>
      <c r="H44">
        <f>COUNTIFS(G2:G25, G24, B2:B25, "&gt;"&amp;B7)</f>
        <v>2</v>
      </c>
    </row>
    <row r="45" spans="5:8" ht="15.5" x14ac:dyDescent="0.35">
      <c r="E45" s="14" t="s">
        <v>38</v>
      </c>
      <c r="H45">
        <f>COUNTIFS(B2:B25, "&gt;="&amp;B5, B2:B25, "&lt;="&amp;B18)</f>
        <v>14</v>
      </c>
    </row>
    <row r="46" spans="5:8" ht="15.5" x14ac:dyDescent="0.35">
      <c r="E46" s="14"/>
      <c r="F46" s="2"/>
    </row>
    <row r="47" spans="5:8" ht="15.5" x14ac:dyDescent="0.35">
      <c r="E47" s="14" t="s">
        <v>27</v>
      </c>
      <c r="H47">
        <f>SUMIFS(E2:E25, D2:D25, D12, G2:G25, G23)</f>
        <v>25</v>
      </c>
    </row>
    <row r="48" spans="5:8" ht="15.5" x14ac:dyDescent="0.35">
      <c r="E48" s="14" t="s">
        <v>29</v>
      </c>
      <c r="H48">
        <f>SUMIFS(E2:E25, G2:G25, G22, F2:F25, F22)</f>
        <v>75</v>
      </c>
    </row>
    <row r="49" spans="5:8" ht="15.5" x14ac:dyDescent="0.35">
      <c r="E49" s="14" t="s">
        <v>39</v>
      </c>
      <c r="H49">
        <f>SUMIFS(E2:E25, B2:B25, "&gt;="&amp;B6, B2:B25, "&lt;="&amp;B18)</f>
        <v>309</v>
      </c>
    </row>
    <row r="50" spans="5:8" ht="15.5" x14ac:dyDescent="0.35">
      <c r="E50" s="14"/>
    </row>
    <row r="51" spans="5:8" ht="15.5" x14ac:dyDescent="0.35">
      <c r="E51" s="14"/>
    </row>
    <row r="52" spans="5:8" ht="15.5" x14ac:dyDescent="0.35">
      <c r="E52" s="14" t="s">
        <v>28</v>
      </c>
      <c r="H52">
        <f>SUM(SUMIF(G2:G25,{"NY","Baltimore","Philadelphia"}, E2:E25))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2" workbookViewId="0">
      <selection activeCell="G10" sqref="G10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COUNTIF($B$16:$B$241, A2)</f>
        <v>71</v>
      </c>
      <c r="C2" s="21">
        <f>B2*E16</f>
        <v>497</v>
      </c>
      <c r="D2" s="1">
        <f>COUNTIFS($B$16:$B$241, A2, $D$16:$D$241, "cash")</f>
        <v>42</v>
      </c>
      <c r="E2" s="1">
        <f>COUNTIFS($B$16:$B$241, A2, $D$16:$D$241, "credit card")</f>
        <v>29</v>
      </c>
      <c r="F2" s="1">
        <f>SUMIFS($E$16:$E$241, $B$16:$B$241, A2, $D$16:$D$241, "cash")</f>
        <v>414</v>
      </c>
    </row>
    <row r="3" spans="1:6" x14ac:dyDescent="0.35">
      <c r="A3" s="6" t="s">
        <v>43</v>
      </c>
      <c r="B3" s="1">
        <f t="shared" ref="B3:B5" si="0">COUNTIF($B$16:$B$241, A3)</f>
        <v>46</v>
      </c>
      <c r="C3" s="21">
        <f>B3*E19</f>
        <v>2760</v>
      </c>
      <c r="D3" s="1">
        <f t="shared" ref="D3:D5" si="1">COUNTIFS($B$16:$B$241, A3, $D$16:$D$241, "cash")</f>
        <v>31</v>
      </c>
      <c r="E3" s="1">
        <f t="shared" ref="E3:E5" si="2">COUNTIFS($B$16:$B$241, A3, $D$16:$D$241, "credit card")</f>
        <v>15</v>
      </c>
      <c r="F3" s="1">
        <f t="shared" ref="F3:F5" si="3">SUMIFS($E$16:$E$241, $B$16:$B$241, A3, $D$16:$D$241, "cash")</f>
        <v>1350</v>
      </c>
    </row>
    <row r="4" spans="1:6" x14ac:dyDescent="0.35">
      <c r="A4" s="7" t="s">
        <v>44</v>
      </c>
      <c r="B4" s="1">
        <f t="shared" si="0"/>
        <v>50</v>
      </c>
      <c r="C4" s="21">
        <f>B4*E20</f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35">
      <c r="A5" s="1" t="s">
        <v>48</v>
      </c>
      <c r="B5" s="1">
        <f t="shared" si="0"/>
        <v>32</v>
      </c>
      <c r="C5" s="21">
        <f>B5*E22</f>
        <v>1056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COUNTIF($C$16:$C$241, A9)</f>
        <v>25</v>
      </c>
      <c r="C9" s="1">
        <f>SUMIF($C$16:$C$241, A9, $E$16:$E$241)</f>
        <v>688</v>
      </c>
      <c r="D9" s="1">
        <f>SUMIFS($E$16:$E$241, $C$16:$C$241, A9, $B$16:$B$241, "Shaving")</f>
        <v>79</v>
      </c>
      <c r="E9" s="1">
        <f>COUNTIFS($C$16:$C$241, A9, $B$16:$B$241, "Kids")</f>
        <v>1</v>
      </c>
      <c r="F9" s="1">
        <f>SUMIFS($E$16:$E$241, $C$16:$C$241, A9, $B$16:$B$241, "Shaving", $A$16:$A$241, "&gt;=10-05-2013", $A$16:$A$241, "&lt;=20-05-2013")</f>
        <v>31</v>
      </c>
    </row>
    <row r="10" spans="1:6" x14ac:dyDescent="0.35">
      <c r="A10" s="6" t="s">
        <v>50</v>
      </c>
      <c r="B10" s="1">
        <f t="shared" ref="B10:B11" si="4">COUNTIF($C$16:$C$241, A10)</f>
        <v>31</v>
      </c>
      <c r="C10" s="1">
        <f t="shared" ref="C10:C11" si="5">SUMIF($C$16:$C$241, A10, $E$16:$E$241)</f>
        <v>965</v>
      </c>
      <c r="D10" s="1">
        <f t="shared" ref="D10:D11" si="6">SUMIFS($E$16:$E$241, $C$16:$C$241, A10, $B$16:$B$241, "Shaving")</f>
        <v>96</v>
      </c>
      <c r="E10" s="1">
        <f t="shared" ref="E10:E11" si="7">COUNTIFS($C$16:$C$241, A10, $B$16:$B$241, "Kids")</f>
        <v>1</v>
      </c>
      <c r="F10" s="1">
        <f t="shared" ref="F10:F11" si="8">SUMIFS($E$16:$E$241, $C$16:$C$241, A10, $B$16:$B$241, "Shaving", $A$16:$A$241, "&gt;=10-05-2013", $A$16:$A$241, "&lt;=20-05-2013")</f>
        <v>24</v>
      </c>
    </row>
    <row r="11" spans="1:6" x14ac:dyDescent="0.35">
      <c r="A11" s="6" t="s">
        <v>52</v>
      </c>
      <c r="B11" s="1">
        <f t="shared" si="4"/>
        <v>23</v>
      </c>
      <c r="C11" s="1">
        <f t="shared" si="5"/>
        <v>701</v>
      </c>
      <c r="D11" s="1">
        <f t="shared" si="6"/>
        <v>55</v>
      </c>
      <c r="E11" s="1">
        <f t="shared" si="7"/>
        <v>1</v>
      </c>
      <c r="F11" s="1">
        <f t="shared" si="8"/>
        <v>38</v>
      </c>
    </row>
    <row r="12" spans="1:6" x14ac:dyDescent="0.35">
      <c r="B12" s="13"/>
    </row>
    <row r="13" spans="1:6" x14ac:dyDescent="0.35">
      <c r="B13" s="13"/>
    </row>
    <row r="14" spans="1:6" x14ac:dyDescent="0.35">
      <c r="A14" s="20" t="s">
        <v>61</v>
      </c>
      <c r="B14" s="20"/>
      <c r="C14" s="20"/>
      <c r="D14" s="20"/>
      <c r="E14" s="20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55DF3ED-5910-4BF3-9F43-792411F0C29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Verma, Rishabh</cp:lastModifiedBy>
  <dcterms:created xsi:type="dcterms:W3CDTF">2013-06-05T17:23:06Z</dcterms:created>
  <dcterms:modified xsi:type="dcterms:W3CDTF">2023-08-19T16:48:34Z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