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zrisha\Desktop\Data Science\"/>
    </mc:Choice>
  </mc:AlternateContent>
  <xr:revisionPtr revIDLastSave="0" documentId="13_ncr:1_{766D4A75-9A17-4D74-9EF0-99BEAC6CA01B}" xr6:coauthVersionLast="36" xr6:coauthVersionMax="47" xr10:uidLastSave="{00000000-0000-0000-0000-000000000000}"/>
  <bookViews>
    <workbookView xWindow="0" yWindow="0" windowWidth="19200" windowHeight="6930" tabRatio="647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Data'!$A$1:$H$1475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3" i="3"/>
  <c r="E4" i="3"/>
  <c r="E5" i="3"/>
  <c r="E6" i="3"/>
  <c r="E7" i="3"/>
  <c r="E8" i="3"/>
  <c r="E9" i="3"/>
  <c r="D4" i="3" l="1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E4" i="2"/>
  <c r="E5" i="2"/>
  <c r="E6" i="2"/>
  <c r="E7" i="2"/>
  <c r="E8" i="2"/>
  <c r="E9" i="2"/>
  <c r="F3" i="2"/>
  <c r="E3" i="2"/>
  <c r="D4" i="2"/>
  <c r="D5" i="2"/>
  <c r="D6" i="2"/>
  <c r="D7" i="2"/>
  <c r="D8" i="2"/>
  <c r="D9" i="2"/>
  <c r="D3" i="2"/>
  <c r="C3" i="2"/>
  <c r="C4" i="2"/>
  <c r="C5" i="2"/>
  <c r="C6" i="2"/>
  <c r="C7" i="2"/>
  <c r="C8" i="2"/>
  <c r="C9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<sst xmlns="http://schemas.openxmlformats.org/spreadsheetml/2006/main" count="8878" uniqueCount="1347">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</sst>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abSelected="1" workbookViewId="0">
      <selection activeCell="E15" sqref="E15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6" max="6" width="18.08984375" bestFit="1" customWidth="1"/>
    <col min="7" max="7" width="9.54296875" bestFit="1" customWidth="1"/>
    <col min="8" max="8" width="13.36328125" bestFit="1" customWidth="1"/>
    <col min="10" max="11" width="9.6328125" customWidth="1"/>
  </cols>
  <sheetData>
    <row r="1" spans="1:10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autoFilter ref="A1:H1475" xr:uid="{7E612ECD-720A-4967-AB82-7004C3448985}"/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B18" sqref="B18"/>
    </sheetView>
  </sheetViews>
  <sheetFormatPr defaultColWidth="11" defaultRowHeight="14.5" x14ac:dyDescent="0.35"/>
  <cols>
    <col min="1" max="1" width="12.54296875" bestFit="1" customWidth="1"/>
    <col min="2" max="2" width="12.90625" customWidth="1"/>
    <col min="3" max="5" width="11.08984375" customWidth="1"/>
  </cols>
  <sheetData>
    <row r="1" spans="1:6" ht="15" customHeight="1" x14ac:dyDescent="0.35">
      <c r="A1" s="12" t="s">
        <v>23</v>
      </c>
      <c r="B1" s="14" t="s">
        <v>1343</v>
      </c>
      <c r="C1" s="16" t="s">
        <v>1344</v>
      </c>
      <c r="D1" s="17"/>
      <c r="E1" s="17"/>
      <c r="F1" s="18"/>
    </row>
    <row r="2" spans="1:6" x14ac:dyDescent="0.35">
      <c r="A2" s="13"/>
      <c r="B2" s="15"/>
      <c r="C2" s="2">
        <v>2018</v>
      </c>
      <c r="D2" s="2">
        <v>2019</v>
      </c>
      <c r="E2" s="2">
        <v>2020</v>
      </c>
      <c r="F2" s="2">
        <v>2021</v>
      </c>
    </row>
    <row r="3" spans="1:6" x14ac:dyDescent="0.35">
      <c r="A3" s="2" t="s">
        <v>40</v>
      </c>
      <c r="B3" s="4">
        <f>COUNTIF('Raw Data'!H2:H1475, "LONDON")</f>
        <v>1042</v>
      </c>
      <c r="C3" s="4">
        <f>COUNTIFS('Raw Data'!$H$2:$H$1475, A3,'Raw Data'!$F$2:$F$1475, "&gt;=01-01-2018", 'Raw Data'!$F$2:$F$1475, "&lt;=31-12-2018")</f>
        <v>290</v>
      </c>
      <c r="D3" s="4">
        <f>COUNTIFS('Raw Data'!$H$2:$H$1475, A3,'Raw Data'!$F$2:$F$1475, "&gt;=01-01-2019", 'Raw Data'!$F$2:$F$1475, "&lt;=31-12-2019")</f>
        <v>341</v>
      </c>
      <c r="E3" s="4">
        <f>COUNTIFS('Raw Data'!$H$2:$H$1475, A3,'Raw Data'!$F$2:$F$1475, "&gt;=01-01-2020", 'Raw Data'!$F$2:$F$1475, "&lt;=31-12-2020")</f>
        <v>310</v>
      </c>
      <c r="F3" s="4">
        <f>COUNTIFS('Raw Data'!$H$2:$H$1475, A3,'Raw Data'!$F$2:$F$1475, "&gt;=01-01-2021", 'Raw Data'!$F$2:$F$1475, "&lt;=31-12-2021")</f>
        <v>101</v>
      </c>
    </row>
    <row r="4" spans="1:6" x14ac:dyDescent="0.35">
      <c r="A4" s="2" t="s">
        <v>44</v>
      </c>
      <c r="B4" s="4">
        <f>COUNTIF('Raw Data'!H3:H1476, "BIRMINGHAM")</f>
        <v>124</v>
      </c>
      <c r="C4" s="4">
        <f>COUNTIFS('Raw Data'!$H$2:$H$1475, A4,'Raw Data'!$F$2:$F$1475, "&gt;=01-01-2018", 'Raw Data'!$F$2:$F$1475, "&lt;=31-12-2018")</f>
        <v>43</v>
      </c>
      <c r="D4" s="4">
        <f>COUNTIFS('Raw Data'!$H$2:$H$1475, A4,'Raw Data'!$F$2:$F$1475, "&gt;=01-01-2019", 'Raw Data'!$F$2:$F$1475, "&lt;=31-12-2019")</f>
        <v>42</v>
      </c>
      <c r="E4" s="4">
        <f>COUNTIFS('Raw Data'!$H$2:$H$1475, A4,'Raw Data'!$F$2:$F$1475, "&gt;=01-01-2020", 'Raw Data'!$F$2:$F$1475, "&lt;=31-12-2020")</f>
        <v>25</v>
      </c>
      <c r="F4" s="4">
        <f>COUNTIFS('Raw Data'!$H$2:$H$1475, A4,'Raw Data'!$F$2:$F$1475, "&gt;=01-01-2021", 'Raw Data'!$F$2:$F$1475, "&lt;=31-12-2021")</f>
        <v>14</v>
      </c>
    </row>
    <row r="5" spans="1:6" x14ac:dyDescent="0.35">
      <c r="A5" s="2" t="s">
        <v>130</v>
      </c>
      <c r="B5" s="4">
        <f>COUNTIF('Raw Data'!H4:H1477, "GLASGOW")</f>
        <v>77</v>
      </c>
      <c r="C5" s="4">
        <f>COUNTIFS('Raw Data'!$H$2:$H$1475, A5,'Raw Data'!$F$2:$F$1475, "&gt;=01-01-2018", 'Raw Data'!$F$2:$F$1475, "&lt;=31-12-2018")</f>
        <v>22</v>
      </c>
      <c r="D5" s="4">
        <f>COUNTIFS('Raw Data'!$H$2:$H$1475, A5,'Raw Data'!$F$2:$F$1475, "&gt;=01-01-2019", 'Raw Data'!$F$2:$F$1475, "&lt;=31-12-2019")</f>
        <v>23</v>
      </c>
      <c r="E5" s="4">
        <f>COUNTIFS('Raw Data'!$H$2:$H$1475, A5,'Raw Data'!$F$2:$F$1475, "&gt;=01-01-2020", 'Raw Data'!$F$2:$F$1475, "&lt;=31-12-2020")</f>
        <v>24</v>
      </c>
      <c r="F5" s="4">
        <f>COUNTIFS('Raw Data'!$H$2:$H$1475, A5,'Raw Data'!$F$2:$F$1475, "&gt;=01-01-2021", 'Raw Data'!$F$2:$F$1475, "&lt;=31-12-2021")</f>
        <v>8</v>
      </c>
    </row>
    <row r="6" spans="1:6" x14ac:dyDescent="0.35">
      <c r="A6" s="2" t="s">
        <v>35</v>
      </c>
      <c r="B6" s="4">
        <f>COUNTIF('Raw Data'!H5:H1478, "LIVERPOOL")</f>
        <v>46</v>
      </c>
      <c r="C6" s="4">
        <f>COUNTIFS('Raw Data'!$H$2:$H$1475, A6,'Raw Data'!$F$2:$F$1475, "&gt;=01-01-2018", 'Raw Data'!$F$2:$F$1475, "&lt;=31-12-2018")</f>
        <v>13</v>
      </c>
      <c r="D6" s="4">
        <f>COUNTIFS('Raw Data'!$H$2:$H$1475, A6,'Raw Data'!$F$2:$F$1475, "&gt;=01-01-2019", 'Raw Data'!$F$2:$F$1475, "&lt;=31-12-2019")</f>
        <v>14</v>
      </c>
      <c r="E6" s="4">
        <f>COUNTIFS('Raw Data'!$H$2:$H$1475, A6,'Raw Data'!$F$2:$F$1475, "&gt;=01-01-2020", 'Raw Data'!$F$2:$F$1475, "&lt;=31-12-2020")</f>
        <v>12</v>
      </c>
      <c r="F6" s="4">
        <f>COUNTIFS('Raw Data'!$H$2:$H$1475, A6,'Raw Data'!$F$2:$F$1475, "&gt;=01-01-2021", 'Raw Data'!$F$2:$F$1475, "&lt;=31-12-2021")</f>
        <v>8</v>
      </c>
    </row>
    <row r="7" spans="1:6" x14ac:dyDescent="0.35">
      <c r="A7" s="2" t="s">
        <v>31</v>
      </c>
      <c r="B7" s="4">
        <f>COUNTIF('Raw Data'!H6:H1479, "BRISTOL")</f>
        <v>68</v>
      </c>
      <c r="C7" s="4">
        <f>COUNTIFS('Raw Data'!$H$2:$H$1475, A7,'Raw Data'!$F$2:$F$1475, "&gt;=01-01-2018", 'Raw Data'!$F$2:$F$1475, "&lt;=31-12-2018")</f>
        <v>19</v>
      </c>
      <c r="D7" s="4">
        <f>COUNTIFS('Raw Data'!$H$2:$H$1475, A7,'Raw Data'!$F$2:$F$1475, "&gt;=01-01-2019", 'Raw Data'!$F$2:$F$1475, "&lt;=31-12-2019")</f>
        <v>21</v>
      </c>
      <c r="E7" s="4">
        <f>COUNTIFS('Raw Data'!$H$2:$H$1475, A7,'Raw Data'!$F$2:$F$1475, "&gt;=01-01-2020", 'Raw Data'!$F$2:$F$1475, "&lt;=31-12-2020")</f>
        <v>21</v>
      </c>
      <c r="F7" s="4">
        <f>COUNTIFS('Raw Data'!$H$2:$H$1475, A7,'Raw Data'!$F$2:$F$1475, "&gt;=01-01-2021", 'Raw Data'!$F$2:$F$1475, "&lt;=31-12-2021")</f>
        <v>8</v>
      </c>
    </row>
    <row r="8" spans="1:6" x14ac:dyDescent="0.35">
      <c r="A8" s="2" t="s">
        <v>27</v>
      </c>
      <c r="B8" s="4">
        <f>COUNTIF('Raw Data'!H7:H1480, "MANCHESTER")</f>
        <v>58</v>
      </c>
      <c r="C8" s="4">
        <f>COUNTIFS('Raw Data'!$H$2:$H$1475, A8,'Raw Data'!$F$2:$F$1475, "&gt;=01-01-2018", 'Raw Data'!$F$2:$F$1475, "&lt;=31-12-2018")</f>
        <v>23</v>
      </c>
      <c r="D8" s="4">
        <f>COUNTIFS('Raw Data'!$H$2:$H$1475, A8,'Raw Data'!$F$2:$F$1475, "&gt;=01-01-2019", 'Raw Data'!$F$2:$F$1475, "&lt;=31-12-2019")</f>
        <v>12</v>
      </c>
      <c r="E8" s="4">
        <f>COUNTIFS('Raw Data'!$H$2:$H$1475, A8,'Raw Data'!$F$2:$F$1475, "&gt;=01-01-2020", 'Raw Data'!$F$2:$F$1475, "&lt;=31-12-2020")</f>
        <v>15</v>
      </c>
      <c r="F8" s="4">
        <f>COUNTIFS('Raw Data'!$H$2:$H$1475, A8,'Raw Data'!$F$2:$F$1475, "&gt;=01-01-2021", 'Raw Data'!$F$2:$F$1475, "&lt;=31-12-2021")</f>
        <v>9</v>
      </c>
    </row>
    <row r="9" spans="1:6" x14ac:dyDescent="0.35">
      <c r="A9" s="2" t="s">
        <v>59</v>
      </c>
      <c r="B9" s="4">
        <f>COUNTIF('Raw Data'!H8:H1481, "SHEFFIELD")</f>
        <v>56</v>
      </c>
      <c r="C9" s="4">
        <f>COUNTIFS('Raw Data'!$H$2:$H$1475, A9,'Raw Data'!$F$2:$F$1475, "&gt;=01-01-2018", 'Raw Data'!$F$2:$F$1475, "&lt;=31-12-2018")</f>
        <v>14</v>
      </c>
      <c r="D9" s="4">
        <f>COUNTIFS('Raw Data'!$H$2:$H$1475, A9,'Raw Data'!$F$2:$F$1475, "&gt;=01-01-2019", 'Raw Data'!$F$2:$F$1475, "&lt;=31-12-2019")</f>
        <v>20</v>
      </c>
      <c r="E9" s="4">
        <f>COUNTIFS('Raw Data'!$H$2:$H$1475, A9,'Raw Data'!$F$2:$F$1475, "&gt;=01-01-2020", 'Raw Data'!$F$2:$F$1475, "&lt;=31-12-2020")</f>
        <v>19</v>
      </c>
      <c r="F9" s="4">
        <f>COUNTIFS('Raw Data'!$H$2:$H$1475, A9,'Raw Data'!$F$2:$F$1475, "&gt;=01-01-2021", 'Raw Data'!$F$2:$F$1475, "&lt;=31-12-2021")</f>
        <v>3</v>
      </c>
    </row>
    <row r="10" spans="1:6" x14ac:dyDescent="0.3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I5" sqref="I5"/>
    </sheetView>
  </sheetViews>
  <sheetFormatPr defaultColWidth="11" defaultRowHeight="14.5" x14ac:dyDescent="0.35"/>
  <cols>
    <col min="1" max="1" width="12.54296875" bestFit="1" customWidth="1"/>
    <col min="2" max="2" width="12.54296875" customWidth="1"/>
    <col min="3" max="8" width="13.08984375" customWidth="1"/>
    <col min="9" max="9" width="14.08984375" bestFit="1" customWidth="1"/>
  </cols>
  <sheetData>
    <row r="1" spans="1:9" x14ac:dyDescent="0.35">
      <c r="A1" s="21" t="s">
        <v>23</v>
      </c>
      <c r="B1" s="20" t="s">
        <v>1345</v>
      </c>
      <c r="C1" s="19" t="s">
        <v>1346</v>
      </c>
      <c r="D1" s="19"/>
      <c r="E1" s="19"/>
      <c r="F1" s="19"/>
      <c r="G1" s="19"/>
      <c r="H1" s="19"/>
    </row>
    <row r="2" spans="1:9" ht="29" x14ac:dyDescent="0.35">
      <c r="A2" s="21"/>
      <c r="B2" s="20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s="2" t="s">
        <v>40</v>
      </c>
      <c r="B3" s="9">
        <f>SUMIFS('Raw Data'!$G$2:$G$1475, 'Raw Data'!$H$2:$H$1475, A3 )</f>
        <v>5340320</v>
      </c>
      <c r="C3" s="10">
        <f>SUMIFS('Raw Data'!$G$2:$G$1475, 'Raw Data'!$H$2:$H$1475, 'Exercise - 2'!A3, 'Raw Data'!$E$2:$E$1475, 'Exercise - 2'!$C$2)</f>
        <v>973150</v>
      </c>
      <c r="D3" s="10">
        <f>SUMIFS('Raw Data'!$G$2:$G$1475,'Raw Data'!$H$2:$H$1475,'Exercise - 2'!A3, 'Raw Data'!$E$2:$E$1475, 'Exercise - 2'!$D$2)</f>
        <v>831330</v>
      </c>
      <c r="E3" s="10">
        <f>SUMIFS('Raw Data'!$G$2:$G$1475,'Raw Data'!$H$2:$H$1475, 'Exercise - 2'!A3, 'Raw Data'!$E$2:$E$1475, 'Exercise - 2'!$E$2)</f>
        <v>875750</v>
      </c>
      <c r="F3" s="10">
        <f>SUMIFS('Raw Data'!$G$2:$G$1475, 'Raw Data'!$H$2:$H$1475, 'Exercise - 2'!A3, 'Raw Data'!$E$2:$E$1475, 'Exercise - 2'!$F$2)</f>
        <v>796020</v>
      </c>
      <c r="G3" s="10">
        <f>SUMIFS('Raw Data'!$G$2:$G$1475, 'Raw Data'!$H$2:$H$1475, 'Exercise - 2'!A3, 'Raw Data'!$E$2:$E$1475, 'Exercise - 2'!$G$2)</f>
        <v>906680</v>
      </c>
      <c r="H3" s="10">
        <f>SUMIFS('Raw Data'!$G$2:$G$1475, 'Raw Data'!$H$2:$H$1475, 'Exercise - 2'!A3, 'Raw Data'!$E$2:$E$1475, 'Exercise - 2'!$H$2)</f>
        <v>957390</v>
      </c>
      <c r="I3" s="3"/>
    </row>
    <row r="4" spans="1:9" x14ac:dyDescent="0.35">
      <c r="A4" s="2" t="s">
        <v>44</v>
      </c>
      <c r="B4" s="9">
        <f>SUMIFS('Raw Data'!$G$2:$G$1475, 'Raw Data'!$H$2:$H$1475, A4 )</f>
        <v>580990</v>
      </c>
      <c r="C4" s="10">
        <f>SUMIFS('Raw Data'!$G$2:$G$1475, 'Raw Data'!$H$2:$H$1475, 'Exercise - 2'!A4, 'Raw Data'!$E$2:$E$1475, 'Exercise - 2'!$C$2)</f>
        <v>75570</v>
      </c>
      <c r="D4" s="10">
        <f>SUMIFS('Raw Data'!$G$2:$G$1475,'Raw Data'!$H$2:$H$1475,'Exercise - 2'!A4, 'Raw Data'!$E$2:$E$1475, 'Exercise - 2'!$D$2)</f>
        <v>110540</v>
      </c>
      <c r="E4" s="10">
        <f>SUMIFS('Raw Data'!$G$2:$G$1475,'Raw Data'!$H$2:$H$1475, 'Exercise - 2'!A4, 'Raw Data'!$E$2:$E$1475, 'Exercise - 2'!$E$2)</f>
        <v>85910</v>
      </c>
      <c r="F4" s="10">
        <f>SUMIFS('Raw Data'!$G$2:$G$1475, 'Raw Data'!$H$2:$H$1475, 'Exercise - 2'!A4, 'Raw Data'!$E$2:$E$1475, 'Exercise - 2'!$F$2)</f>
        <v>93620</v>
      </c>
      <c r="G4" s="10">
        <f>SUMIFS('Raw Data'!$G$2:$G$1475, 'Raw Data'!$H$2:$H$1475, 'Exercise - 2'!A4, 'Raw Data'!$E$2:$E$1475, 'Exercise - 2'!$G$2)</f>
        <v>116820</v>
      </c>
      <c r="H4" s="10">
        <f>SUMIFS('Raw Data'!$G$2:$G$1475, 'Raw Data'!$H$2:$H$1475, 'Exercise - 2'!A4, 'Raw Data'!$E$2:$E$1475, 'Exercise - 2'!$H$2)</f>
        <v>98530</v>
      </c>
      <c r="I4" s="3"/>
    </row>
    <row r="5" spans="1:9" x14ac:dyDescent="0.35">
      <c r="A5" s="2" t="s">
        <v>130</v>
      </c>
      <c r="B5" s="9">
        <f>SUMIFS('Raw Data'!$G$2:$G$1475, 'Raw Data'!$H$2:$H$1475, A5 )</f>
        <v>387260</v>
      </c>
      <c r="C5" s="10">
        <f>SUMIFS('Raw Data'!$G$2:$G$1475, 'Raw Data'!$H$2:$H$1475, 'Exercise - 2'!A5, 'Raw Data'!$E$2:$E$1475, 'Exercise - 2'!$C$2)</f>
        <v>36170</v>
      </c>
      <c r="D5" s="10">
        <f>SUMIFS('Raw Data'!$G$2:$G$1475,'Raw Data'!$H$2:$H$1475,'Exercise - 2'!A5, 'Raw Data'!$E$2:$E$1475, 'Exercise - 2'!$D$2)</f>
        <v>79500</v>
      </c>
      <c r="E5" s="10">
        <f>SUMIFS('Raw Data'!$G$2:$G$1475,'Raw Data'!$H$2:$H$1475, 'Exercise - 2'!A5, 'Raw Data'!$E$2:$E$1475, 'Exercise - 2'!$E$2)</f>
        <v>60000</v>
      </c>
      <c r="F5" s="10">
        <f>SUMIFS('Raw Data'!$G$2:$G$1475, 'Raw Data'!$H$2:$H$1475, 'Exercise - 2'!A5, 'Raw Data'!$E$2:$E$1475, 'Exercise - 2'!$F$2)</f>
        <v>80760</v>
      </c>
      <c r="G5" s="10">
        <f>SUMIFS('Raw Data'!$G$2:$G$1475, 'Raw Data'!$H$2:$H$1475, 'Exercise - 2'!A5, 'Raw Data'!$E$2:$E$1475, 'Exercise - 2'!$G$2)</f>
        <v>60540</v>
      </c>
      <c r="H5" s="10">
        <f>SUMIFS('Raw Data'!$G$2:$G$1475, 'Raw Data'!$H$2:$H$1475, 'Exercise - 2'!A5, 'Raw Data'!$E$2:$E$1475, 'Exercise - 2'!$H$2)</f>
        <v>70290</v>
      </c>
      <c r="I5" s="3"/>
    </row>
    <row r="6" spans="1:9" x14ac:dyDescent="0.35">
      <c r="A6" s="2" t="s">
        <v>35</v>
      </c>
      <c r="B6" s="9">
        <f>SUMIFS('Raw Data'!$G$2:$G$1475, 'Raw Data'!$H$2:$H$1475, A6 )</f>
        <v>185930</v>
      </c>
      <c r="C6" s="10">
        <f>SUMIFS('Raw Data'!$G$2:$G$1475, 'Raw Data'!$H$2:$H$1475, 'Exercise - 2'!A6, 'Raw Data'!$E$2:$E$1475, 'Exercise - 2'!$C$2)</f>
        <v>34660</v>
      </c>
      <c r="D6" s="10">
        <f>SUMIFS('Raw Data'!$G$2:$G$1475,'Raw Data'!$H$2:$H$1475,'Exercise - 2'!A6, 'Raw Data'!$E$2:$E$1475, 'Exercise - 2'!$D$2)</f>
        <v>19790</v>
      </c>
      <c r="E6" s="10">
        <f>SUMIFS('Raw Data'!$G$2:$G$1475,'Raw Data'!$H$2:$H$1475, 'Exercise - 2'!A6, 'Raw Data'!$E$2:$E$1475, 'Exercise - 2'!$E$2)</f>
        <v>28760</v>
      </c>
      <c r="F6" s="10">
        <f>SUMIFS('Raw Data'!$G$2:$G$1475, 'Raw Data'!$H$2:$H$1475, 'Exercise - 2'!A6, 'Raw Data'!$E$2:$E$1475, 'Exercise - 2'!$F$2)</f>
        <v>33400</v>
      </c>
      <c r="G6" s="10">
        <f>SUMIFS('Raw Data'!$G$2:$G$1475, 'Raw Data'!$H$2:$H$1475, 'Exercise - 2'!A6, 'Raw Data'!$E$2:$E$1475, 'Exercise - 2'!$G$2)</f>
        <v>34100</v>
      </c>
      <c r="H6" s="10">
        <f>SUMIFS('Raw Data'!$G$2:$G$1475, 'Raw Data'!$H$2:$H$1475, 'Exercise - 2'!A6, 'Raw Data'!$E$2:$E$1475, 'Exercise - 2'!$H$2)</f>
        <v>35220</v>
      </c>
      <c r="I6" s="3"/>
    </row>
    <row r="7" spans="1:9" x14ac:dyDescent="0.35">
      <c r="A7" s="2" t="s">
        <v>31</v>
      </c>
      <c r="B7" s="9">
        <f>SUMIFS('Raw Data'!$G$2:$G$1475, 'Raw Data'!$H$2:$H$1475, A7 )</f>
        <v>351460</v>
      </c>
      <c r="C7" s="10">
        <f>SUMIFS('Raw Data'!$G$2:$G$1475, 'Raw Data'!$H$2:$H$1475, 'Exercise - 2'!A7, 'Raw Data'!$E$2:$E$1475, 'Exercise - 2'!$C$2)</f>
        <v>69320</v>
      </c>
      <c r="D7" s="10">
        <f>SUMIFS('Raw Data'!$G$2:$G$1475,'Raw Data'!$H$2:$H$1475,'Exercise - 2'!A7, 'Raw Data'!$E$2:$E$1475, 'Exercise - 2'!$D$2)</f>
        <v>55270</v>
      </c>
      <c r="E7" s="10">
        <f>SUMIFS('Raw Data'!$G$2:$G$1475,'Raw Data'!$H$2:$H$1475, 'Exercise - 2'!A7, 'Raw Data'!$E$2:$E$1475, 'Exercise - 2'!$E$2)</f>
        <v>86330</v>
      </c>
      <c r="F7" s="10">
        <f>SUMIFS('Raw Data'!$G$2:$G$1475, 'Raw Data'!$H$2:$H$1475, 'Exercise - 2'!A7, 'Raw Data'!$E$2:$E$1475, 'Exercise - 2'!$F$2)</f>
        <v>44750</v>
      </c>
      <c r="G7" s="10">
        <f>SUMIFS('Raw Data'!$G$2:$G$1475, 'Raw Data'!$H$2:$H$1475, 'Exercise - 2'!A7, 'Raw Data'!$E$2:$E$1475, 'Exercise - 2'!$G$2)</f>
        <v>40830</v>
      </c>
      <c r="H7" s="10">
        <f>SUMIFS('Raw Data'!$G$2:$G$1475, 'Raw Data'!$H$2:$H$1475, 'Exercise - 2'!A7, 'Raw Data'!$E$2:$E$1475, 'Exercise - 2'!$H$2)</f>
        <v>54960</v>
      </c>
      <c r="I7" s="3"/>
    </row>
    <row r="8" spans="1:9" x14ac:dyDescent="0.35">
      <c r="A8" s="2" t="s">
        <v>27</v>
      </c>
      <c r="B8" s="9">
        <f>SUMIFS('Raw Data'!$G$2:$G$1475, 'Raw Data'!$H$2:$H$1475, A8 )</f>
        <v>325640</v>
      </c>
      <c r="C8" s="10">
        <f>SUMIFS('Raw Data'!$G$2:$G$1475, 'Raw Data'!$H$2:$H$1475, 'Exercise - 2'!A8, 'Raw Data'!$E$2:$E$1475, 'Exercise - 2'!$C$2)</f>
        <v>90020</v>
      </c>
      <c r="D8" s="10">
        <f>SUMIFS('Raw Data'!$G$2:$G$1475,'Raw Data'!$H$2:$H$1475,'Exercise - 2'!A8, 'Raw Data'!$E$2:$E$1475, 'Exercise - 2'!$D$2)</f>
        <v>32150</v>
      </c>
      <c r="E8" s="10">
        <f>SUMIFS('Raw Data'!$G$2:$G$1475,'Raw Data'!$H$2:$H$1475, 'Exercise - 2'!A8, 'Raw Data'!$E$2:$E$1475, 'Exercise - 2'!$E$2)</f>
        <v>85080</v>
      </c>
      <c r="F8" s="10">
        <f>SUMIFS('Raw Data'!$G$2:$G$1475, 'Raw Data'!$H$2:$H$1475, 'Exercise - 2'!A8, 'Raw Data'!$E$2:$E$1475, 'Exercise - 2'!$F$2)</f>
        <v>39920</v>
      </c>
      <c r="G8" s="10">
        <f>SUMIFS('Raw Data'!$G$2:$G$1475, 'Raw Data'!$H$2:$H$1475, 'Exercise - 2'!A8, 'Raw Data'!$E$2:$E$1475, 'Exercise - 2'!$G$2)</f>
        <v>44760</v>
      </c>
      <c r="H8" s="10">
        <f>SUMIFS('Raw Data'!$G$2:$G$1475, 'Raw Data'!$H$2:$H$1475, 'Exercise - 2'!A8, 'Raw Data'!$E$2:$E$1475, 'Exercise - 2'!$H$2)</f>
        <v>33710</v>
      </c>
      <c r="I8" s="3"/>
    </row>
    <row r="9" spans="1:9" x14ac:dyDescent="0.35">
      <c r="A9" s="2" t="s">
        <v>59</v>
      </c>
      <c r="B9" s="9">
        <f>SUMIFS('Raw Data'!$G$2:$G$1475, 'Raw Data'!$H$2:$H$1475, A9 )</f>
        <v>278330</v>
      </c>
      <c r="C9" s="10">
        <f>SUMIFS('Raw Data'!$G$2:$G$1475, 'Raw Data'!$H$2:$H$1475, 'Exercise - 2'!A9, 'Raw Data'!$E$2:$E$1475, 'Exercise - 2'!$C$2)</f>
        <v>40050</v>
      </c>
      <c r="D9" s="10">
        <f>SUMIFS('Raw Data'!$G$2:$G$1475,'Raw Data'!$H$2:$H$1475,'Exercise - 2'!A9, 'Raw Data'!$E$2:$E$1475, 'Exercise - 2'!$D$2)</f>
        <v>77360</v>
      </c>
      <c r="E9" s="10">
        <f>SUMIFS('Raw Data'!$G$2:$G$1475,'Raw Data'!$H$2:$H$1475, 'Exercise - 2'!A9, 'Raw Data'!$E$2:$E$1475, 'Exercise - 2'!$E$2)</f>
        <v>20790</v>
      </c>
      <c r="F9" s="10">
        <f>SUMIFS('Raw Data'!$G$2:$G$1475, 'Raw Data'!$H$2:$H$1475, 'Exercise - 2'!A9, 'Raw Data'!$E$2:$E$1475, 'Exercise - 2'!$F$2)</f>
        <v>30150</v>
      </c>
      <c r="G9" s="10">
        <f>SUMIFS('Raw Data'!$G$2:$G$1475, 'Raw Data'!$H$2:$H$1475, 'Exercise - 2'!A9, 'Raw Data'!$E$2:$E$1475, 'Exercise - 2'!$G$2)</f>
        <v>72460</v>
      </c>
      <c r="H9" s="10">
        <f>SUMIFS('Raw Data'!$G$2:$G$1475, 'Raw Data'!$H$2:$H$1475, 'Exercise - 2'!A9, 'Raw Data'!$E$2:$E$1475, 'Exercise - 2'!$H$2)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Verma, Rishabh</cp:lastModifiedBy>
  <cp:lastPrinted>2018-07-31T21:07:31Z</cp:lastPrinted>
  <dcterms:created xsi:type="dcterms:W3CDTF">2018-05-27T23:28:43Z</dcterms:created>
  <dcterms:modified xsi:type="dcterms:W3CDTF">2023-08-20T15:13:03Z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